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4"/>
  </bookViews>
  <sheets>
    <sheet name="Z 1" sheetId="1" r:id="rId1"/>
    <sheet name="Z 2" sheetId="2" r:id="rId2"/>
    <sheet name="Z 3 " sheetId="3" r:id="rId3"/>
    <sheet name="Z 4 " sheetId="4" r:id="rId4"/>
    <sheet name="z 5" sheetId="5" r:id="rId5"/>
  </sheets>
  <externalReferences>
    <externalReference r:id="rId8"/>
  </externalReferences>
  <definedNames>
    <definedName name="_xlnm.Print_Area" localSheetId="0">'Z 1'!$A$1:$I$270</definedName>
    <definedName name="_xlnm.Print_Area" localSheetId="1">'Z 2'!$A$1:$J$401</definedName>
    <definedName name="_xlnm.Print_Area" localSheetId="2">'Z 3 '!$A$1:$G$157</definedName>
    <definedName name="_xlnm.Print_Area" localSheetId="4">'z 5'!$A$1:$F$34</definedName>
    <definedName name="_xlnm.Print_Titles" localSheetId="0">'Z 1'!$12:$15</definedName>
  </definedNames>
  <calcPr fullCalcOnLoad="1"/>
</workbook>
</file>

<file path=xl/sharedStrings.xml><?xml version="1.0" encoding="utf-8"?>
<sst xmlns="http://schemas.openxmlformats.org/spreadsheetml/2006/main" count="1749" uniqueCount="568">
  <si>
    <t>Składki na ubezp. zdrowotne</t>
  </si>
  <si>
    <t>6052</t>
  </si>
  <si>
    <t>4230</t>
  </si>
  <si>
    <t>zakup żywności</t>
  </si>
  <si>
    <t>Opłaty na rzecz budżetów jst</t>
  </si>
  <si>
    <t>85218</t>
  </si>
  <si>
    <t>85226</t>
  </si>
  <si>
    <t>Zespoły ds. orzekania o niepełnosprawności</t>
  </si>
  <si>
    <t>Wydatki na zakupy inwestycyjne</t>
  </si>
  <si>
    <t>WYSZCZEGÓLNIENIE</t>
  </si>
  <si>
    <t>zwiększenia /+/</t>
  </si>
  <si>
    <t>zmniejszenia /-/</t>
  </si>
  <si>
    <t>zwiększenia (+)</t>
  </si>
  <si>
    <t>zmniejszenia (-)</t>
  </si>
  <si>
    <t>Nazwa działu, rozdziału</t>
  </si>
  <si>
    <t>Dz.</t>
  </si>
  <si>
    <t>DOCHODY WŁASNE OGÓŁEM</t>
  </si>
  <si>
    <t>Rolnictwo i łowiectwo</t>
  </si>
  <si>
    <t>a)</t>
  </si>
  <si>
    <t>b)</t>
  </si>
  <si>
    <t>wpływy z różnych opłat</t>
  </si>
  <si>
    <t>Transport i Łączność</t>
  </si>
  <si>
    <t>600</t>
  </si>
  <si>
    <t>drogi publiczne powiatowe</t>
  </si>
  <si>
    <t>60014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</si>
  <si>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</si>
  <si>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</si>
  <si>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</si>
  <si>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</si>
  <si>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VI.</t>
  </si>
  <si>
    <t>01028</t>
  </si>
  <si>
    <t>6260</t>
  </si>
  <si>
    <t>SUBWENCJE</t>
  </si>
  <si>
    <t>75801</t>
  </si>
  <si>
    <t>2920</t>
  </si>
  <si>
    <t>Subwencje ogólne z budżetu państwa</t>
  </si>
  <si>
    <t>75802</t>
  </si>
  <si>
    <t>2760</t>
  </si>
  <si>
    <t>Środki na uzupełnienie dochodów powiatów</t>
  </si>
  <si>
    <t>75803</t>
  </si>
  <si>
    <t>część oświatowa subwencji ogólnej dla powiatów</t>
  </si>
  <si>
    <t>Uzupełnienie subwencji ogólnej dlapowiatów</t>
  </si>
  <si>
    <t>Część równoważąca subwencji ogólnej dla powiatów</t>
  </si>
  <si>
    <t>75832</t>
  </si>
  <si>
    <t>- na zadania zlecone (§ 2110, 2120i 6410)</t>
  </si>
  <si>
    <t>0970</t>
  </si>
  <si>
    <t>0920</t>
  </si>
  <si>
    <t>0830</t>
  </si>
  <si>
    <t>0750</t>
  </si>
  <si>
    <t>0840</t>
  </si>
  <si>
    <t>0420</t>
  </si>
  <si>
    <t>Gospodarka lesna</t>
  </si>
  <si>
    <t>2460</t>
  </si>
  <si>
    <t>Środki otrzym.od pozost.jedn.s.f.p. na realiz.zadan bieżących jedostek zal.do s.f.p.</t>
  </si>
  <si>
    <t>wpływy z różnych doch. (5%)</t>
  </si>
  <si>
    <t>Administracja publiczna</t>
  </si>
  <si>
    <t>Starostwa Powiatowe</t>
  </si>
  <si>
    <t>wpływy z opłaty komunikacyjnej</t>
  </si>
  <si>
    <t>wpływy z różnych dochodów</t>
  </si>
  <si>
    <t>75095</t>
  </si>
  <si>
    <t>756</t>
  </si>
  <si>
    <t>75622</t>
  </si>
  <si>
    <t>podatek doch.od osób fizycznych</t>
  </si>
  <si>
    <t>Różne rozliczenia</t>
  </si>
  <si>
    <t>Różne rozliczenia finansowe</t>
  </si>
  <si>
    <t>Oświata i wychowanie</t>
  </si>
  <si>
    <t>801</t>
  </si>
  <si>
    <t>Licea Ogólnokształcące</t>
  </si>
  <si>
    <t>80120</t>
  </si>
  <si>
    <t>Szkoły zawodowe</t>
  </si>
  <si>
    <t>80130</t>
  </si>
  <si>
    <t>Wpływy z różnych dochodów</t>
  </si>
  <si>
    <t>c)</t>
  </si>
  <si>
    <t>Licea i technika zawodowe</t>
  </si>
  <si>
    <t>80195</t>
  </si>
  <si>
    <t>DOTACJE NA ZADANIA WŁASNE POWIATU</t>
  </si>
  <si>
    <t>2130</t>
  </si>
  <si>
    <t>Domy pomocy społecznej</t>
  </si>
  <si>
    <t>Ochrona zdrowia</t>
  </si>
  <si>
    <t>85111</t>
  </si>
  <si>
    <t>Opieka Społeczna</t>
  </si>
  <si>
    <t>Placówki opiekuńczo - wychowawcze</t>
  </si>
  <si>
    <t>d)</t>
  </si>
  <si>
    <t>PFRON</t>
  </si>
  <si>
    <t>85324</t>
  </si>
  <si>
    <t>e)</t>
  </si>
  <si>
    <t>Edukacyjna opieka wychowawcza</t>
  </si>
  <si>
    <t>854</t>
  </si>
  <si>
    <t>Specjalne ośrodki szkolno - wychowawcze</t>
  </si>
  <si>
    <t>85403</t>
  </si>
  <si>
    <t>Poradnie psychol - pedag. oraz inne poradnie specjalistyczne</t>
  </si>
  <si>
    <t>85406</t>
  </si>
  <si>
    <t>Internaty i bursy szkolne</t>
  </si>
  <si>
    <t>85410</t>
  </si>
  <si>
    <t>921</t>
  </si>
  <si>
    <t>92195</t>
  </si>
  <si>
    <t>ŚRODKI POZYSKANE Z INNYCH ŹRÓDEŁ</t>
  </si>
  <si>
    <t>Leśnictwo</t>
  </si>
  <si>
    <t>Gospodarka leśna</t>
  </si>
  <si>
    <t>02001</t>
  </si>
  <si>
    <t>Komendy powiatowe PSP</t>
  </si>
  <si>
    <t>6292</t>
  </si>
  <si>
    <t>Komendy powiatowe Państwowej Straży Pożarnej</t>
  </si>
  <si>
    <t>- na zadania własne (§ 2130)</t>
  </si>
  <si>
    <t xml:space="preserve">dotacje cel. przek. z budżetu pań. na realiz.zad. wł. powiatu </t>
  </si>
  <si>
    <t>Szkoły zawodowe specjalne</t>
  </si>
  <si>
    <t>Szkoły podstawowe specjalne</t>
  </si>
  <si>
    <t>Gimnazja specjalne</t>
  </si>
  <si>
    <t>Rodziny zastępcze</t>
  </si>
  <si>
    <t>Ośr. adopcyjno-opiekuńcze</t>
  </si>
  <si>
    <t>Kolonie i obozy oraz inne formy wypocz. dzieci i młodz. szkolnej</t>
  </si>
  <si>
    <t>DOT.CEL. Z BUDŻETU PAŃSTWA NA REALIZ. INWEST. WŁASNYCH POWIATU</t>
  </si>
  <si>
    <t>dot.cel. z budż. państwa na realiz. inwest. i zakupów inwest.wł. powiatu</t>
  </si>
  <si>
    <t>V</t>
  </si>
  <si>
    <t>DOT. CEL. NA ZAD. BIEŻĄCE REAL. PRZEZ POWIAT NA podst. poroz Z J.S.T.</t>
  </si>
  <si>
    <t>dot.cel. otrzym. z gminy na zad. bież. real. na podst. poroz. (umów)  między j.s.t.</t>
  </si>
  <si>
    <t>VI</t>
  </si>
  <si>
    <t>DOTACJE CEL. Z  NA  INWEST. WŁASNE POWIATU REALIZ. NA PODST. POROZ. Z J.S.T.</t>
  </si>
  <si>
    <t>dotacje cel. otrzym z gminy na inwest. i zakupy inwest. realiz. na podst. poroz.(umów) między j.s.t.</t>
  </si>
  <si>
    <t>661</t>
  </si>
  <si>
    <t>Zakł opiek.- lecz. i pielęg. opiek.</t>
  </si>
  <si>
    <t>85117</t>
  </si>
  <si>
    <t>f)</t>
  </si>
  <si>
    <t>85395</t>
  </si>
  <si>
    <t>213</t>
  </si>
  <si>
    <t>Pomoc materialna dla uczniów</t>
  </si>
  <si>
    <t>85415</t>
  </si>
  <si>
    <t>85495</t>
  </si>
  <si>
    <t>VII</t>
  </si>
  <si>
    <t>DOTACJE CELOWE NA ZADANIA Z ZAKRESU ADMINISTRACJI RZĄDOWEJ</t>
  </si>
  <si>
    <t>zwalczanie chorób zakaźnych zwierząt</t>
  </si>
  <si>
    <t>01022</t>
  </si>
  <si>
    <t xml:space="preserve">Gospodarka mieszkaniowa </t>
  </si>
  <si>
    <t>Gospodarka gruntami i nieruchom.</t>
  </si>
  <si>
    <t>Działalność usługowa</t>
  </si>
  <si>
    <t>dotacje celowe przekazane z budżetu państwa na inwestycje i zakupy inwest.z zakresu adm.rządowej</t>
  </si>
  <si>
    <t>Urzędy wojewódzkie                                  - prawo wodne  27.100                           - prawo geodez. 62.699</t>
  </si>
  <si>
    <t>Urzędy naczelnych organów władzy państwowej, kontroli i ochrony prawa oraz sądownictwa</t>
  </si>
  <si>
    <t>podatek doch.od osób prawnych</t>
  </si>
  <si>
    <t>0020</t>
  </si>
  <si>
    <t>0010</t>
  </si>
  <si>
    <t>Pomoc Społeczna</t>
  </si>
  <si>
    <t>85201</t>
  </si>
  <si>
    <t>0690</t>
  </si>
  <si>
    <t>wpływy z róznych opłat</t>
  </si>
  <si>
    <t>85202</t>
  </si>
  <si>
    <t>Rodziny zastepcze</t>
  </si>
  <si>
    <t>Wybory do rad gmin,rad powiatów i sejmików województw oraz referenda gminne, powiatowe i wojewódzkie</t>
  </si>
  <si>
    <t>Ochrona Zdrowia</t>
  </si>
  <si>
    <t>Inspekcja Sanitarna</t>
  </si>
  <si>
    <t>Skł.na ubezp.zdrow.dla os.nie obj.obow.ubezp.</t>
  </si>
  <si>
    <t>zasiłki rodzinne, piel.i wychowaw.</t>
  </si>
  <si>
    <t xml:space="preserve"> K.P.P -    33700zł</t>
  </si>
  <si>
    <t>K.P.P.S.P - 38700zł.</t>
  </si>
  <si>
    <t>Powiat.Centr.Pomocy Rodzinie</t>
  </si>
  <si>
    <t>Zespoły ds. orzek. o stopniu niep</t>
  </si>
  <si>
    <t>VIII.</t>
  </si>
  <si>
    <t>DOTACJE Z F-SZY CELOWYCH NA FINANS.LUB DOFIN. KOSZTÓW REALIZ.INWEST.I ZAKUPÓW INWEST. JEDN. SEKT.FIN.PUBL.</t>
  </si>
  <si>
    <t>Państwowy Fundusz Rehab.Os.Niepełnospr.</t>
  </si>
  <si>
    <t>Dotacje z f-szy cel.na finans.lub dofin.koszt.realiz.inwest.i zak. Inwest. Jedn.sekt.fin.publ.</t>
  </si>
  <si>
    <t>Gospodarka komunalna i ochr.środ.</t>
  </si>
  <si>
    <t>Fundusz Ochr.Środ.i Gosp.Wodnej</t>
  </si>
  <si>
    <t>DOTACJE OTRZYM. Z F-SZY CELOWYCH NA REALIZ. ZAD. BIEŻ. JEDN. SEKT.FIN.PUBL.</t>
  </si>
  <si>
    <t>Dot. z f. cel.na zad. bież j.s.f.p.</t>
  </si>
  <si>
    <t>Fund.Ochr.Środ.i Gosp.Wodnej</t>
  </si>
  <si>
    <t>IX</t>
  </si>
  <si>
    <t>SUBWENCJA</t>
  </si>
  <si>
    <t>część oświatowa subwencji ogólnej dla j.s.t.</t>
  </si>
  <si>
    <t>292</t>
  </si>
  <si>
    <t>część wyrównawcza subwencji ogólnej dla powiatów</t>
  </si>
  <si>
    <t>DOCHODY OGÓŁEM</t>
  </si>
  <si>
    <t>1. Dotacje celowe</t>
  </si>
  <si>
    <t>- uzysk.z f.celowych (§ 244, 626)</t>
  </si>
  <si>
    <t>Dział, rozdz.</t>
  </si>
  <si>
    <t>wyszczególnienie nazwa działu,rozdz.</t>
  </si>
  <si>
    <t>zmiana planu</t>
  </si>
  <si>
    <t>w tym</t>
  </si>
  <si>
    <t>zad.z zakresu admin.rząd.</t>
  </si>
  <si>
    <t>zadania własne</t>
  </si>
  <si>
    <t>porozum.i umowy</t>
  </si>
  <si>
    <t>ROLNICTWO I ŁOWIECTWO</t>
  </si>
  <si>
    <t>Dodatkowe wynagr.roczne</t>
  </si>
  <si>
    <t>zakup energii</t>
  </si>
  <si>
    <t>zakup usług remontowych</t>
  </si>
  <si>
    <t>zakup usług pozostałych</t>
  </si>
  <si>
    <t>Prace geodezyjno-urządzeniowe na potrzeby rolnictwa</t>
  </si>
  <si>
    <t>LEŚNICTWO</t>
  </si>
  <si>
    <t>Różne wydatki na rzecz os.fiz.</t>
  </si>
  <si>
    <t>TRANSPORT I ŁĄCZNOŚĆ</t>
  </si>
  <si>
    <t>Drogi publicz.powiatowe</t>
  </si>
  <si>
    <t>Składki na ubez.społeczne</t>
  </si>
  <si>
    <t>nagrody i wyd.nie zal.do wynagr.</t>
  </si>
  <si>
    <t>4140</t>
  </si>
  <si>
    <t>Wpłaty na PFRON</t>
  </si>
  <si>
    <t>zakup materiałów i wyposażenia</t>
  </si>
  <si>
    <t>Wyd. inwest.jed.budż.</t>
  </si>
  <si>
    <t>GOSPODARKA MIESZKANIOWA ORAZ NIEMAT.USŁUGI KOMUNAL.</t>
  </si>
  <si>
    <t>Pozostałe podatki na rzecz j.s.t.</t>
  </si>
  <si>
    <t>DZIAŁALNOŚĆ USŁUGOWA</t>
  </si>
  <si>
    <t>Wynagr. osobowe pracowników</t>
  </si>
  <si>
    <t>Wynagr. os. czł. korp. sł. cywiln.</t>
  </si>
  <si>
    <t xml:space="preserve">4110 </t>
  </si>
  <si>
    <t>ADMINISTRACJA PUBLICZNA</t>
  </si>
  <si>
    <t>75018</t>
  </si>
  <si>
    <t>2330</t>
  </si>
  <si>
    <t>75019</t>
  </si>
  <si>
    <t>Rady powiatów</t>
  </si>
  <si>
    <t>75020</t>
  </si>
  <si>
    <t>Starostwa powiatowe</t>
  </si>
  <si>
    <t>Nagr.i wyd.nie zal.do wynagr</t>
  </si>
  <si>
    <t>4610</t>
  </si>
  <si>
    <t>BEZPIECZEŃSTWO PUBLICZNE I OCHRONA PRZECIWPOŻAROWA</t>
  </si>
  <si>
    <t xml:space="preserve">Uposaż.żołnierzy zawodowych   i nadterminow. oraz funkcjonar. </t>
  </si>
  <si>
    <t>Pozostałe należności funkcjon.</t>
  </si>
  <si>
    <t>Komendy Powiatowe Państ. Straży Pożarnej</t>
  </si>
  <si>
    <t xml:space="preserve">Uposaż.żołnierzy zawod.   i nadterminow. oraz funkcjonar. zwolnion. ze służby </t>
  </si>
  <si>
    <t>Opłaty na rzecz jst.</t>
  </si>
  <si>
    <t>757</t>
  </si>
  <si>
    <t>OBSŁUGA DŁUGU PUBLICZNEGO</t>
  </si>
  <si>
    <t>75702</t>
  </si>
  <si>
    <t>Obsługa papierów wart., kredytów i pożyczek j.s.t.</t>
  </si>
  <si>
    <t>8070</t>
  </si>
  <si>
    <t xml:space="preserve">odsetki  od kraj. poż. i kredyt. 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</si>
  <si>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</si>
  <si>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</si>
  <si>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</si>
  <si>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</si>
  <si>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</si>
  <si>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</si>
  <si>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</si>
  <si>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OŚWIATA I WYCHOWANIE</t>
  </si>
  <si>
    <t>80102</t>
  </si>
  <si>
    <t>Nagr.i wyd.nie zal.do wynagr.</t>
  </si>
  <si>
    <t>Zakup mater. i wyposażenia</t>
  </si>
  <si>
    <t>2540</t>
  </si>
  <si>
    <t>Dot.podmiot z budż. dla szkół niepub. (Centr.Ed. Spec.przy Środ.D.S.w Olecku")</t>
  </si>
  <si>
    <t>80104</t>
  </si>
  <si>
    <t>Plan  2004</t>
  </si>
  <si>
    <t>85212</t>
  </si>
  <si>
    <t>Świadczenia rodzinne oraz zasiłki na ubezpieczenia emerytalne i rentowe z ubezpieczenia społecznego</t>
  </si>
  <si>
    <t>zasiłki rodzinne, pielęgnacyjne i wychow.</t>
  </si>
  <si>
    <t>Składki na ubezp.zdrow.dla osób nie objętych obow.ubezp.</t>
  </si>
  <si>
    <t>Świadczenia rodzinne oraz składki na bezpieczenia emeryt.i rent.z ubezp.społ.</t>
  </si>
  <si>
    <t>Oddział przedszkolny "0" przy szk.podst.spec.</t>
  </si>
  <si>
    <t>80111</t>
  </si>
  <si>
    <t>zakup materiałów i wyposaż.</t>
  </si>
  <si>
    <t>wpłaty na PFRON</t>
  </si>
  <si>
    <t>zakup pomocy dydakt.i książek</t>
  </si>
  <si>
    <t>3250</t>
  </si>
  <si>
    <t>stypendia różne</t>
  </si>
  <si>
    <t xml:space="preserve">dot. podmiot. z budż. dla szkół niepublicznych:  </t>
  </si>
  <si>
    <t>ZDZ Białystok</t>
  </si>
  <si>
    <t>Cent.Eduk.Rozw.Zaw.Olecko</t>
  </si>
  <si>
    <t>80123</t>
  </si>
  <si>
    <t>Licea profilowane</t>
  </si>
  <si>
    <t>Nagr.i wydat.nie zalicz.do wynagr.</t>
  </si>
  <si>
    <t>Składki PFRON</t>
  </si>
  <si>
    <t>4240</t>
  </si>
  <si>
    <t xml:space="preserve">Dot.podmiot z budż. dla szkół niepub.  </t>
  </si>
  <si>
    <t>wydatki inwest. jednost. budżet.</t>
  </si>
  <si>
    <t>80134</t>
  </si>
  <si>
    <t>Dot.podmiot z budż. dla szkół niepub. (Centrum Edukacji Specj.przy Środow.Domu Samopomocy w Olecku")</t>
  </si>
  <si>
    <t>80145</t>
  </si>
  <si>
    <t>Komisje egzaminacyjne</t>
  </si>
  <si>
    <t>80146</t>
  </si>
  <si>
    <t>Placówki dokształcania i doskonalenia nauczycieli</t>
  </si>
  <si>
    <t>OCHRONA ZDROWIA</t>
  </si>
  <si>
    <t>Nagr.i wydat.nie zal.do wynagr.</t>
  </si>
  <si>
    <t>zakup środków żywności</t>
  </si>
  <si>
    <t>Państwowy Fundusz Rehabilitacji Osób Niepełnosprawnych</t>
  </si>
  <si>
    <t>Składki na ubezp. społeczne</t>
  </si>
  <si>
    <t>Składki na Fundusz Pracy</t>
  </si>
  <si>
    <t>2820</t>
  </si>
  <si>
    <t>EDUKACYJNA OPIEKA WYCHOWAWCZA</t>
  </si>
  <si>
    <t>Poradnie Psychol- Pedagog.</t>
  </si>
  <si>
    <t>zakup pom.nauk.dydakt.książek</t>
  </si>
  <si>
    <t>Pomoc material. dla uczniów</t>
  </si>
  <si>
    <t>3240</t>
  </si>
  <si>
    <t xml:space="preserve">Stypendia oraz inne formy pomocy </t>
  </si>
  <si>
    <t>85417</t>
  </si>
  <si>
    <t>Szkolne schroniska młodz.</t>
  </si>
  <si>
    <t>KULTURA I OCHRONA DZIEDZICTWA NAROD.</t>
  </si>
  <si>
    <t>92116</t>
  </si>
  <si>
    <t>Biblioteki</t>
  </si>
  <si>
    <t>926</t>
  </si>
  <si>
    <t>KULTURA FIZYCZNA I SPORT</t>
  </si>
  <si>
    <t>92695</t>
  </si>
  <si>
    <t>Ogółem</t>
  </si>
  <si>
    <t>z tego:</t>
  </si>
  <si>
    <t>a) wydatki bieżące, w tym:</t>
  </si>
  <si>
    <t xml:space="preserve">    wynagrodzenia</t>
  </si>
  <si>
    <t xml:space="preserve">    pochodne od wynagrodzeń</t>
  </si>
  <si>
    <t xml:space="preserve">    na obsł. długu j.s.t., poręcz. i gwar.</t>
  </si>
  <si>
    <t>b) wydatki majątkowe, w tym:</t>
  </si>
  <si>
    <t>Przewodniczący Rady Powiatu: Juliusz Uss</t>
  </si>
  <si>
    <t>PLAN DOCHODÓW BUDŻETU POWIATU NA ROK 2004</t>
  </si>
  <si>
    <t>PLAN WYDATKÓW BUDŻETU POWIATU NA ROK 2004</t>
  </si>
  <si>
    <t>852</t>
  </si>
  <si>
    <t>85204</t>
  </si>
  <si>
    <t>Pomoc społeczna</t>
  </si>
  <si>
    <t>Pozostałe zadania w zakresie polityki społecznej</t>
  </si>
  <si>
    <t>plan 2004</t>
  </si>
  <si>
    <t>Plan 2004 /po zmianach/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</si>
  <si>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</si>
  <si>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</si>
  <si>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</si>
  <si>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</si>
  <si>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</si>
  <si>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</si>
  <si>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</si>
  <si>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§</t>
  </si>
  <si>
    <t>I</t>
  </si>
  <si>
    <t>DOCHODY SKARBU PAŃSTWA</t>
  </si>
  <si>
    <t xml:space="preserve"> </t>
  </si>
  <si>
    <t>010</t>
  </si>
  <si>
    <t>01021</t>
  </si>
  <si>
    <t>235</t>
  </si>
  <si>
    <t>Inspekcja Weterynaryjna</t>
  </si>
  <si>
    <t>Gospodarka gruntami i nieruchomościami</t>
  </si>
  <si>
    <t>Komendy Powiatowe  PSP</t>
  </si>
  <si>
    <t>Inspekcja sanitarna</t>
  </si>
  <si>
    <t>II</t>
  </si>
  <si>
    <t>DOCHODY I WYDATKI ZWIĄZANE Z REALIZACJĄ ZADAŃ ZLECONYCH</t>
  </si>
  <si>
    <t>01005</t>
  </si>
  <si>
    <t>2110</t>
  </si>
  <si>
    <t>Prace geodezyjno - urządzeniowe na potrzeby rolnictwa</t>
  </si>
  <si>
    <t>4300</t>
  </si>
  <si>
    <t>Zakup usług pozostałych</t>
  </si>
  <si>
    <t>211</t>
  </si>
  <si>
    <t>Inspekcja weterynaryjna</t>
  </si>
  <si>
    <t>4010</t>
  </si>
  <si>
    <t>Wynagrodzenia osobowe pracowników</t>
  </si>
  <si>
    <t>4020</t>
  </si>
  <si>
    <t>Wynagr. osobowe członków korpusu służby cywilnej</t>
  </si>
  <si>
    <t>4040</t>
  </si>
  <si>
    <t>Dodatkowe wynagr. roczne</t>
  </si>
  <si>
    <t>4110</t>
  </si>
  <si>
    <t xml:space="preserve">Składki na ubezp. społeczne </t>
  </si>
  <si>
    <t>4120</t>
  </si>
  <si>
    <t>Składki na F.Pracy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</si>
  <si>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</si>
  <si>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</si>
  <si>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</si>
  <si>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</si>
  <si>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</si>
  <si>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 na ZFŚS</t>
  </si>
  <si>
    <t>020</t>
  </si>
  <si>
    <t>02002</t>
  </si>
  <si>
    <t>Nadzór nad gospodarką leśną</t>
  </si>
  <si>
    <t>Wydatki rzeczowe</t>
  </si>
  <si>
    <t>700</t>
  </si>
  <si>
    <t>70005</t>
  </si>
  <si>
    <t>4260</t>
  </si>
  <si>
    <t>4480</t>
  </si>
  <si>
    <t>Podatek od nieruchomości</t>
  </si>
  <si>
    <t>4500</t>
  </si>
  <si>
    <t>Pozostałe podatki na rzecz jst</t>
  </si>
  <si>
    <t>4580</t>
  </si>
  <si>
    <t>pozostałe odsetki</t>
  </si>
  <si>
    <t>4590</t>
  </si>
  <si>
    <t>kary i odszkod.na rzecz os.fiz.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</si>
  <si>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</si>
  <si>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</si>
  <si>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</si>
  <si>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</si>
  <si>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</si>
  <si>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</si>
  <si>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</si>
  <si>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Składki na ubezp.społeczne</t>
  </si>
  <si>
    <t>4210</t>
  </si>
  <si>
    <t>4410</t>
  </si>
  <si>
    <t>4440</t>
  </si>
  <si>
    <t>6410</t>
  </si>
  <si>
    <t>dotacje celowe przekazane z budżetu państwa  na inwestycje z zakresu adm.rząd.</t>
  </si>
  <si>
    <t>6060</t>
  </si>
  <si>
    <t>Zakupy inwestycyjne</t>
  </si>
  <si>
    <t>750</t>
  </si>
  <si>
    <t>75011</t>
  </si>
  <si>
    <t>Urzędy wojewódzkie</t>
  </si>
  <si>
    <t>2310</t>
  </si>
  <si>
    <t>Dotacje przekazane gminie</t>
  </si>
  <si>
    <t>75045</t>
  </si>
  <si>
    <t>Komisje poborowe</t>
  </si>
  <si>
    <t>3030</t>
  </si>
  <si>
    <t>Różne wydatki na rzecz osób fiz.</t>
  </si>
  <si>
    <t>754</t>
  </si>
  <si>
    <t>75405</t>
  </si>
  <si>
    <t>Komendy Powiatowe Policji</t>
  </si>
  <si>
    <t>3020</t>
  </si>
  <si>
    <t>Nagrody i wydat. nie zal.do wyn.</t>
  </si>
  <si>
    <t>Wyn.osobowe korpusu służby cywilnej</t>
  </si>
  <si>
    <t>Dodatkowe wynagrodzenie roczne</t>
  </si>
  <si>
    <t>4050</t>
  </si>
  <si>
    <t>Uposaż. żołnierzy zawod. i nadtermin. oraz funkcjonar.</t>
  </si>
  <si>
    <t>4060</t>
  </si>
  <si>
    <t>Pozostałe należn. funkcjonar.</t>
  </si>
  <si>
    <t>4070</t>
  </si>
  <si>
    <t>Nagrody roczne funkcjonariuszy</t>
  </si>
  <si>
    <t>4080</t>
  </si>
  <si>
    <t>Uposaż.żołnierzy zawod. i nadtermin.oraz funkcjon. zwol. ze służby</t>
  </si>
  <si>
    <t xml:space="preserve">Składki na ubezp.społeczne </t>
  </si>
  <si>
    <t>4220</t>
  </si>
  <si>
    <t>Zakup środkó żywności</t>
  </si>
  <si>
    <t>4250</t>
  </si>
  <si>
    <t>Zakup sprzętu i uzbrojenia</t>
  </si>
  <si>
    <t>4270</t>
  </si>
  <si>
    <t>75411</t>
  </si>
  <si>
    <t>Komendy Powiatowe Państwowej Straży Pożarnej</t>
  </si>
  <si>
    <t>Wynagr.osobow.korpusu służby cywilnej</t>
  </si>
  <si>
    <t>851</t>
  </si>
  <si>
    <t>85132</t>
  </si>
  <si>
    <t>4280</t>
  </si>
  <si>
    <t>Zakup usług zdrowotnych</t>
  </si>
  <si>
    <t>4430</t>
  </si>
  <si>
    <t>4520</t>
  </si>
  <si>
    <t>Opłaty na rzecz jst</t>
  </si>
  <si>
    <t>6050</t>
  </si>
  <si>
    <t>Wydatki inwest.jedn.budżet.</t>
  </si>
  <si>
    <t>85156</t>
  </si>
  <si>
    <t>Składki na ubezp.zdr.os.nie obj.obow.ubezp.</t>
  </si>
  <si>
    <t>4130</t>
  </si>
  <si>
    <t>85295</t>
  </si>
  <si>
    <t>2120</t>
  </si>
  <si>
    <t>Składki na ubezp.zdrowotne</t>
  </si>
  <si>
    <t>853</t>
  </si>
  <si>
    <t>85216</t>
  </si>
  <si>
    <t>Zasiłki rodzinne, pielęgnacyjne i wychowawcze</t>
  </si>
  <si>
    <t>3110</t>
  </si>
  <si>
    <t>Świadczenia społeczne</t>
  </si>
  <si>
    <t>85318</t>
  </si>
  <si>
    <t>Powiatowe Centrum Pomocy Rodzinie</t>
  </si>
  <si>
    <t>85321</t>
  </si>
  <si>
    <t>Zespoły d/s orzek. o stopniu niepełnosprawności</t>
  </si>
  <si>
    <t>2320</t>
  </si>
  <si>
    <t>dotacja celowa na realiz.poroz.z j.s.t.(powiat Ełk)</t>
  </si>
  <si>
    <t>85333</t>
  </si>
  <si>
    <t>Powiatowe Urzędy Pracy</t>
  </si>
  <si>
    <t>RAZEM:</t>
  </si>
  <si>
    <t>DOTACJE Z BUDŻETU PAŃSTWA NA REALIZACJĘ ZADAŃ WŁASNYCH POWIATU</t>
  </si>
  <si>
    <t>Dochody</t>
  </si>
  <si>
    <t>Placówki opiekuńczo-wychowawcze</t>
  </si>
  <si>
    <t>Składki na ubezp. Społeczne</t>
  </si>
  <si>
    <t>Nagrody i wyd.nie zal.do wynagr.</t>
  </si>
  <si>
    <t>Zakup środków żywności</t>
  </si>
  <si>
    <t>Zakup leków i mater.medycznych</t>
  </si>
  <si>
    <t>Zakup pomocy naukowych</t>
  </si>
  <si>
    <t>Dotacje cel. na zad.zlec.jedn.nie zal. do sektora finansów publicznych</t>
  </si>
  <si>
    <t>Domy Pomocy Społecznej</t>
  </si>
  <si>
    <t>OGÓŁEM DOTACJE NA ZADANIA WŁASNE</t>
  </si>
  <si>
    <t>Dochody i wydatki związane z realizacją zadań z zakresu administracji rządowej i innych zadań zleconych ustawami</t>
  </si>
  <si>
    <t>Urzędy marszałkowskie</t>
  </si>
  <si>
    <t>Pozostała działalność</t>
  </si>
  <si>
    <t>Bezpieczeństwo publiczne i ochrona przeciwpożarowa</t>
  </si>
  <si>
    <t>Szpitale ogólne</t>
  </si>
  <si>
    <t>01095</t>
  </si>
  <si>
    <t>Źródła sfinansowania deficytu lub rozdysponowania nadwyżki budżetowej</t>
  </si>
  <si>
    <t>Lp.</t>
  </si>
  <si>
    <t>Treść</t>
  </si>
  <si>
    <t>Klasyfikacja przychodów i rozchodów</t>
  </si>
  <si>
    <t>Przewidywane wykonanie 2002</t>
  </si>
  <si>
    <t>Przewidywane wykonanie 2003</t>
  </si>
  <si>
    <t>Plan 2004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</si>
  <si>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</si>
  <si>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</si>
  <si>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</si>
  <si>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</si>
  <si>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</si>
  <si>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</si>
  <si>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</si>
  <si>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</si>
  <si>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</si>
  <si>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Kredyty zaciągane w bankach krajowych*</t>
  </si>
  <si>
    <t>§  9520</t>
  </si>
  <si>
    <t>2.</t>
  </si>
  <si>
    <t>Pożyczki (uzyskane)</t>
  </si>
  <si>
    <t>3.</t>
  </si>
  <si>
    <t>Spłaty pożyczek udzielonych</t>
  </si>
  <si>
    <t>§  9550</t>
  </si>
  <si>
    <t>4.</t>
  </si>
  <si>
    <t>Prywatyzacja majątku j.s.t.</t>
  </si>
  <si>
    <t>§ od 9410 do 9440</t>
  </si>
  <si>
    <t>5.</t>
  </si>
  <si>
    <t>Nadwyżka budżetu z lat ubiegłych</t>
  </si>
  <si>
    <t>§ 9570</t>
  </si>
  <si>
    <t>Sprzedaż papierów wartościowych</t>
  </si>
  <si>
    <t>§  9310</t>
  </si>
  <si>
    <t>8.</t>
  </si>
  <si>
    <t xml:space="preserve">Inne rozliczenia (wolne środki z tyt.rozl.kred.) </t>
  </si>
  <si>
    <t>IV.</t>
  </si>
  <si>
    <t>Rozchody ogółem:</t>
  </si>
  <si>
    <t>Spłata kredytu</t>
  </si>
  <si>
    <t>§  9920</t>
  </si>
  <si>
    <t>Pożyczki udzielone</t>
  </si>
  <si>
    <t>§  9950</t>
  </si>
  <si>
    <t>Spłaty pożyczek (WFOŚiGW)</t>
  </si>
  <si>
    <t>Lokaty w bankach</t>
  </si>
  <si>
    <t>§  9940</t>
  </si>
  <si>
    <t>Wykup papierów wartościowych</t>
  </si>
  <si>
    <t>§  9820</t>
  </si>
  <si>
    <t>Rozchody z tytułu innych rozliczeń</t>
  </si>
  <si>
    <t>6.</t>
  </si>
  <si>
    <t>7.</t>
  </si>
  <si>
    <t>IV</t>
  </si>
  <si>
    <t>V.</t>
  </si>
  <si>
    <t xml:space="preserve">    dotacje (§ § 2310, 2320,2330,2540,)</t>
  </si>
  <si>
    <t>DOTACJE CEL. OTRZYM. Z GMIN I POWIATÓW NA REALIZ.POROZ.(UMÓW) MIĘDZY J.S.T.</t>
  </si>
  <si>
    <t>- na um. i poroz.z j.s.t. i adm.rządową (§2310, §2320,§6610)</t>
  </si>
  <si>
    <t>Stypendia oraz inne formy pomocy dla uczniów</t>
  </si>
  <si>
    <t>wpływy ze sprzed.skł.majątk.</t>
  </si>
  <si>
    <t>wpływy ze sprzedaży skł.majątk.</t>
  </si>
  <si>
    <t>szpitale ogólne</t>
  </si>
  <si>
    <t>dochody z najmu i dzier.skł.maj.</t>
  </si>
  <si>
    <t xml:space="preserve">dochody z najmu i dzierżawy składników majątkowych </t>
  </si>
  <si>
    <t>Dotacje cel.otrzym.z gminy na inwestycje realiz.na podst. poroz. między jst</t>
  </si>
  <si>
    <t>Składki na ubezp.zdrowotne oraz świad. dla osób nie objetych obow.ubezp.zdrowot.</t>
  </si>
  <si>
    <t>Świadcz. rodzinne oraz zasiłki na ubezp.emerytalne i rentowe z ubezp.społ.</t>
  </si>
  <si>
    <t>Dotacje celowe otrzymane z budżetu państwa na zad.bieżące realiz.przez powiat na podst.poroz. z org.admin.rządowej</t>
  </si>
  <si>
    <t>opłaty na rzecz j.s.t.</t>
  </si>
  <si>
    <t xml:space="preserve">VI </t>
  </si>
  <si>
    <t>DOTACJE OTRZYMANE Z FUND.CELOWYCH NA ZADANIA BIEŻĄCE JST</t>
  </si>
  <si>
    <t>Fundusz Ochrony Środowiska i Gospodarki Wodnej</t>
  </si>
  <si>
    <t xml:space="preserve">a) </t>
  </si>
  <si>
    <t>dotacja na zad.bieżące j.s.t.</t>
  </si>
  <si>
    <t>2440</t>
  </si>
  <si>
    <t>Fundusz Ochr.Gruntów Rolnych</t>
  </si>
  <si>
    <t>Dochody od osób prawnych,  fizycznych i innych jedn. nie posiad.osob.prawnej</t>
  </si>
  <si>
    <t>Udziały powiatu w podatkach stanow. dochód budżetu państwa</t>
  </si>
  <si>
    <t xml:space="preserve">Starostwa Powiatowe                </t>
  </si>
  <si>
    <t>starostwa powiatowe</t>
  </si>
  <si>
    <t>Środki na dofin.własnych inwest. pozyskane z innych źródeł</t>
  </si>
  <si>
    <t>6299</t>
  </si>
  <si>
    <t>Środki na dofin.zadań bieżacych pozyskane z innych żródeł</t>
  </si>
  <si>
    <t>2707</t>
  </si>
  <si>
    <t xml:space="preserve">Dot.cel.z budżetu p.na inwest. i zak. inwest. z zakr.adm. rząd. </t>
  </si>
  <si>
    <t>DOTACJE CELOWE NA ZAD. Z ZAKR. ADM. RZĄDOWEJ</t>
  </si>
  <si>
    <t>DOTACJE Z F-SZY CEL. NA FINANS.LUB DOFIN. INWEST. LUB ZAKUPÓW INWEST.J.S.T</t>
  </si>
  <si>
    <t>Dotacje z f-szy cel.na fin.ub dofin.inwest.i zakupów inwest.</t>
  </si>
  <si>
    <t xml:space="preserve"> - z funduszy celowych (§§ 6260 i 2440)</t>
  </si>
  <si>
    <t>- pozostałe dotacje i środki z innych źródeł (§§ 2460 , 2707,6292,6299)</t>
  </si>
  <si>
    <t>4307</t>
  </si>
  <si>
    <t>Koszty postępow.sąd.i prokurat.</t>
  </si>
  <si>
    <t>6059</t>
  </si>
  <si>
    <t>Wydatki inwest.jedn.budżetow.</t>
  </si>
  <si>
    <t>Wydatki  inwest.jedn.budżet.</t>
  </si>
  <si>
    <t>Wyn.osobowe korpusu sł.cywilnej</t>
  </si>
  <si>
    <t xml:space="preserve">6050,6052,6059  - wydatki inwest. j.budż.  § 6060 - wyd.na zakupy inwest. jed. budżet. </t>
  </si>
  <si>
    <t>6630</t>
  </si>
  <si>
    <t>Dotacje celowe przekazane samorz.województwa na inwestycje</t>
  </si>
  <si>
    <t>Dotacje celowe przekazane gminie na zadania bieżące</t>
  </si>
  <si>
    <t>Wydatki na zakupy inwestycyjne jednostek budżetowych</t>
  </si>
  <si>
    <t>Dotacje celowe przekaz.do samorządu województwa na zad. bieżące</t>
  </si>
  <si>
    <t>Dotacje celowe przekazane do powiatu na zadania bieżące</t>
  </si>
  <si>
    <t>dotacje celowe przekazane gminie na zadania bieżące</t>
  </si>
  <si>
    <t>Dotacje celowe z budżetu na  dofin. zadań zleconych do realizacji stowarzyszeniom</t>
  </si>
  <si>
    <t>Pow.Centra Pomocy Rodzinie</t>
  </si>
  <si>
    <t>Wydatki inwest.jedn.budżetowych</t>
  </si>
  <si>
    <t>podróże służbowe krajowe</t>
  </si>
  <si>
    <t>4420</t>
  </si>
  <si>
    <t>podróże służbowe zagraniczne</t>
  </si>
  <si>
    <t>Podróże służbowe zagraniczne</t>
  </si>
  <si>
    <t>4530</t>
  </si>
  <si>
    <t>Podatek VAT</t>
  </si>
  <si>
    <t>Komisje egzminacyjne</t>
  </si>
  <si>
    <t>Załącznik nr 1 do Uchwały Zarządu Powiatu w Olecku Nr 155/04 z dnia 10 listopada 2004r.</t>
  </si>
  <si>
    <t>Załącznik nr 2 do Uchwały Zarządu Powiatu w Olecku Nr 155/04 z dnia 10 listopada 2004r.</t>
  </si>
  <si>
    <t>Załącznik nr 3 do Uchwały Zarządu Powiatu w Olecku                                       Nr 155/04 z dn.10 listopada 2004r.</t>
  </si>
  <si>
    <t>Załącznik nr 4 do Uchwały Zarządu Powiatu w Olecku Nr 155/04                        z dn 10 listopada 2004 r.</t>
  </si>
  <si>
    <t>Załącznik nr 5 do Uchwały Zarządu Powiatu w Olecku                            nr 155/04 z dnia 10 listopada 2004r.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</si>
</sst>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left"/>
    </xf>
    <xf numFmtId="49" fontId="4" fillId="0" borderId="6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5" fillId="0" borderId="6" xfId="0" applyFont="1" applyBorder="1" applyAlignment="1">
      <alignment wrapText="1"/>
    </xf>
    <xf numFmtId="49" fontId="5" fillId="0" borderId="13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4" fillId="0" borderId="7" xfId="0" applyFont="1" applyBorder="1" applyAlignment="1">
      <alignment/>
    </xf>
    <xf numFmtId="49" fontId="5" fillId="0" borderId="9" xfId="0" applyNumberFormat="1" applyFont="1" applyBorder="1" applyAlignment="1">
      <alignment wrapText="1"/>
    </xf>
    <xf numFmtId="0" fontId="5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49" fontId="4" fillId="0" borderId="16" xfId="0" applyNumberFormat="1" applyFont="1" applyBorder="1" applyAlignment="1">
      <alignment/>
    </xf>
    <xf numFmtId="0" fontId="4" fillId="0" borderId="10" xfId="0" applyFont="1" applyBorder="1" applyAlignment="1">
      <alignment horizontal="right" wrapText="1"/>
    </xf>
    <xf numFmtId="49" fontId="5" fillId="0" borderId="15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right"/>
    </xf>
    <xf numFmtId="49" fontId="5" fillId="2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/>
    </xf>
    <xf numFmtId="49" fontId="5" fillId="2" borderId="13" xfId="0" applyNumberFormat="1" applyFont="1" applyFill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5" fillId="2" borderId="6" xfId="0" applyFont="1" applyFill="1" applyBorder="1" applyAlignment="1">
      <alignment horizontal="right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9" xfId="0" applyFont="1" applyBorder="1" applyAlignment="1">
      <alignment horizontal="right" wrapText="1"/>
    </xf>
    <xf numFmtId="0" fontId="5" fillId="0" borderId="14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/>
    </xf>
    <xf numFmtId="165" fontId="4" fillId="0" borderId="7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/>
    </xf>
    <xf numFmtId="165" fontId="5" fillId="2" borderId="6" xfId="0" applyNumberFormat="1" applyFont="1" applyFill="1" applyBorder="1" applyAlignment="1">
      <alignment horizontal="right"/>
    </xf>
    <xf numFmtId="165" fontId="5" fillId="2" borderId="6" xfId="0" applyNumberFormat="1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wrapText="1"/>
    </xf>
    <xf numFmtId="49" fontId="7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 wrapText="1"/>
    </xf>
    <xf numFmtId="49" fontId="0" fillId="0" borderId="6" xfId="0" applyNumberFormat="1" applyBorder="1" applyAlignment="1">
      <alignment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36" xfId="0" applyFont="1" applyBorder="1" applyAlignment="1">
      <alignment/>
    </xf>
    <xf numFmtId="0" fontId="0" fillId="0" borderId="7" xfId="0" applyFont="1" applyBorder="1" applyAlignment="1">
      <alignment/>
    </xf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right"/>
    </xf>
    <xf numFmtId="0" fontId="7" fillId="2" borderId="6" xfId="0" applyFont="1" applyFill="1" applyBorder="1" applyAlignment="1">
      <alignment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7" fillId="2" borderId="24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0" fontId="7" fillId="2" borderId="38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37" xfId="0" applyFill="1" applyBorder="1" applyAlignment="1">
      <alignment/>
    </xf>
    <xf numFmtId="0" fontId="0" fillId="0" borderId="6" xfId="0" applyFont="1" applyBorder="1" applyAlignment="1">
      <alignment wrapText="1"/>
    </xf>
    <xf numFmtId="49" fontId="7" fillId="2" borderId="6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 horizontal="right"/>
    </xf>
    <xf numFmtId="0" fontId="9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49" fontId="0" fillId="0" borderId="6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6" xfId="0" applyBorder="1" applyAlignment="1">
      <alignment horizontal="left"/>
    </xf>
    <xf numFmtId="49" fontId="7" fillId="0" borderId="6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16" xfId="0" applyFont="1" applyBorder="1" applyAlignment="1">
      <alignment horizontal="left"/>
    </xf>
    <xf numFmtId="49" fontId="0" fillId="0" borderId="6" xfId="0" applyNumberFormat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Font="1" applyBorder="1" applyAlignment="1">
      <alignment/>
    </xf>
    <xf numFmtId="49" fontId="0" fillId="0" borderId="6" xfId="0" applyNumberFormat="1" applyFont="1" applyBorder="1" applyAlignment="1">
      <alignment horizontal="left" wrapText="1"/>
    </xf>
    <xf numFmtId="49" fontId="0" fillId="0" borderId="6" xfId="0" applyNumberFormat="1" applyBorder="1" applyAlignment="1">
      <alignment horizontal="right" wrapText="1"/>
    </xf>
    <xf numFmtId="49" fontId="0" fillId="0" borderId="6" xfId="0" applyNumberForma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7" fillId="2" borderId="6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2" borderId="6" xfId="0" applyNumberFormat="1" applyFont="1" applyFill="1" applyBorder="1" applyAlignment="1">
      <alignment/>
    </xf>
    <xf numFmtId="49" fontId="7" fillId="2" borderId="6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2" borderId="6" xfId="0" applyNumberFormat="1" applyFill="1" applyBorder="1" applyAlignment="1">
      <alignment horizontal="center"/>
    </xf>
    <xf numFmtId="49" fontId="7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right"/>
    </xf>
    <xf numFmtId="0" fontId="5" fillId="2" borderId="19" xfId="0" applyFont="1" applyFill="1" applyBorder="1" applyAlignment="1">
      <alignment/>
    </xf>
    <xf numFmtId="49" fontId="4" fillId="0" borderId="16" xfId="0" applyNumberFormat="1" applyFont="1" applyBorder="1" applyAlignment="1">
      <alignment wrapText="1"/>
    </xf>
    <xf numFmtId="49" fontId="5" fillId="2" borderId="6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7" xfId="0" applyFont="1" applyBorder="1" applyAlignment="1">
      <alignment horizontal="right"/>
    </xf>
    <xf numFmtId="49" fontId="0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vertical="center" wrapText="1"/>
    </xf>
    <xf numFmtId="0" fontId="12" fillId="2" borderId="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49" fontId="0" fillId="0" borderId="8" xfId="0" applyNumberFormat="1" applyFont="1" applyBorder="1" applyAlignment="1">
      <alignment horizontal="left" wrapText="1"/>
    </xf>
    <xf numFmtId="49" fontId="0" fillId="0" borderId="36" xfId="0" applyNumberFormat="1" applyFont="1" applyBorder="1" applyAlignment="1">
      <alignment horizontal="left" wrapText="1"/>
    </xf>
    <xf numFmtId="49" fontId="0" fillId="0" borderId="9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7" fillId="2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right"/>
    </xf>
    <xf numFmtId="0" fontId="7" fillId="2" borderId="10" xfId="0" applyFont="1" applyFill="1" applyBorder="1" applyAlignment="1">
      <alignment/>
    </xf>
    <xf numFmtId="49" fontId="7" fillId="2" borderId="16" xfId="0" applyNumberFormat="1" applyFont="1" applyFill="1" applyBorder="1" applyAlignment="1">
      <alignment horizontal="left"/>
    </xf>
    <xf numFmtId="49" fontId="7" fillId="2" borderId="10" xfId="0" applyNumberFormat="1" applyFont="1" applyFill="1" applyBorder="1" applyAlignment="1">
      <alignment horizontal="left"/>
    </xf>
    <xf numFmtId="0" fontId="7" fillId="2" borderId="8" xfId="0" applyNumberFormat="1" applyFont="1" applyFill="1" applyBorder="1" applyAlignment="1">
      <alignment/>
    </xf>
    <xf numFmtId="0" fontId="7" fillId="4" borderId="14" xfId="0" applyFont="1" applyFill="1" applyBorder="1" applyAlignment="1">
      <alignment horizontal="right"/>
    </xf>
    <xf numFmtId="0" fontId="7" fillId="4" borderId="10" xfId="0" applyFont="1" applyFill="1" applyBorder="1" applyAlignment="1">
      <alignment/>
    </xf>
    <xf numFmtId="49" fontId="7" fillId="4" borderId="16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/>
    </xf>
    <xf numFmtId="0" fontId="7" fillId="4" borderId="8" xfId="0" applyNumberFormat="1" applyFont="1" applyFill="1" applyBorder="1" applyAlignment="1">
      <alignment/>
    </xf>
    <xf numFmtId="0" fontId="7" fillId="4" borderId="6" xfId="0" applyNumberFormat="1" applyFont="1" applyFill="1" applyBorder="1" applyAlignment="1">
      <alignment/>
    </xf>
    <xf numFmtId="0" fontId="7" fillId="4" borderId="6" xfId="0" applyFont="1" applyFill="1" applyBorder="1" applyAlignment="1">
      <alignment horizontal="right"/>
    </xf>
    <xf numFmtId="0" fontId="7" fillId="4" borderId="6" xfId="0" applyFont="1" applyFill="1" applyBorder="1" applyAlignment="1">
      <alignment/>
    </xf>
    <xf numFmtId="49" fontId="7" fillId="4" borderId="6" xfId="0" applyNumberFormat="1" applyFont="1" applyFill="1" applyBorder="1" applyAlignment="1">
      <alignment horizontal="left"/>
    </xf>
    <xf numFmtId="0" fontId="7" fillId="4" borderId="6" xfId="0" applyFont="1" applyFill="1" applyBorder="1" applyAlignment="1">
      <alignment wrapText="1"/>
    </xf>
    <xf numFmtId="0" fontId="7" fillId="4" borderId="6" xfId="0" applyFont="1" applyFill="1" applyBorder="1" applyAlignment="1">
      <alignment horizontal="left"/>
    </xf>
    <xf numFmtId="0" fontId="7" fillId="4" borderId="8" xfId="0" applyFont="1" applyFill="1" applyBorder="1" applyAlignment="1">
      <alignment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/>
    </xf>
    <xf numFmtId="0" fontId="7" fillId="4" borderId="0" xfId="0" applyFont="1" applyFill="1" applyBorder="1" applyAlignment="1">
      <alignment wrapText="1"/>
    </xf>
    <xf numFmtId="0" fontId="7" fillId="4" borderId="10" xfId="0" applyFont="1" applyFill="1" applyBorder="1" applyAlignment="1">
      <alignment horizontal="right"/>
    </xf>
    <xf numFmtId="0" fontId="7" fillId="4" borderId="11" xfId="0" applyFont="1" applyFill="1" applyBorder="1" applyAlignment="1">
      <alignment wrapText="1"/>
    </xf>
    <xf numFmtId="0" fontId="7" fillId="4" borderId="16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right"/>
    </xf>
    <xf numFmtId="0" fontId="7" fillId="4" borderId="7" xfId="0" applyFont="1" applyFill="1" applyBorder="1" applyAlignment="1">
      <alignment wrapText="1"/>
    </xf>
    <xf numFmtId="49" fontId="7" fillId="4" borderId="7" xfId="0" applyNumberFormat="1" applyFont="1" applyFill="1" applyBorder="1" applyAlignment="1">
      <alignment horizontal="left"/>
    </xf>
    <xf numFmtId="0" fontId="7" fillId="4" borderId="11" xfId="0" applyFont="1" applyFill="1" applyBorder="1" applyAlignment="1">
      <alignment/>
    </xf>
    <xf numFmtId="49" fontId="7" fillId="2" borderId="10" xfId="0" applyNumberFormat="1" applyFont="1" applyFill="1" applyBorder="1" applyAlignment="1">
      <alignment/>
    </xf>
    <xf numFmtId="49" fontId="0" fillId="2" borderId="10" xfId="0" applyNumberFormat="1" applyFill="1" applyBorder="1" applyAlignment="1">
      <alignment horizontal="left"/>
    </xf>
    <xf numFmtId="49" fontId="7" fillId="4" borderId="6" xfId="0" applyNumberFormat="1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/>
    </xf>
    <xf numFmtId="49" fontId="0" fillId="4" borderId="6" xfId="0" applyNumberFormat="1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6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7" fillId="4" borderId="6" xfId="0" applyNumberFormat="1" applyFont="1" applyFill="1" applyBorder="1" applyAlignment="1">
      <alignment/>
    </xf>
    <xf numFmtId="0" fontId="7" fillId="4" borderId="6" xfId="0" applyFont="1" applyFill="1" applyBorder="1" applyAlignment="1">
      <alignment/>
    </xf>
    <xf numFmtId="49" fontId="0" fillId="4" borderId="6" xfId="0" applyNumberFormat="1" applyFill="1" applyBorder="1" applyAlignment="1">
      <alignment/>
    </xf>
    <xf numFmtId="49" fontId="7" fillId="2" borderId="6" xfId="0" applyNumberFormat="1" applyFon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4" borderId="6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ont="1" applyFill="1" applyAlignment="1">
      <alignment/>
    </xf>
    <xf numFmtId="0" fontId="0" fillId="2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left"/>
    </xf>
    <xf numFmtId="0" fontId="0" fillId="3" borderId="6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6" xfId="0" applyFont="1" applyFill="1" applyBorder="1" applyAlignment="1">
      <alignment horizontal="right"/>
    </xf>
    <xf numFmtId="0" fontId="0" fillId="4" borderId="6" xfId="0" applyFont="1" applyFill="1" applyBorder="1" applyAlignment="1">
      <alignment wrapText="1"/>
    </xf>
    <xf numFmtId="0" fontId="0" fillId="4" borderId="6" xfId="0" applyFont="1" applyFill="1" applyBorder="1" applyAlignment="1">
      <alignment horizontal="left"/>
    </xf>
    <xf numFmtId="49" fontId="0" fillId="4" borderId="6" xfId="0" applyNumberFormat="1" applyFont="1" applyFill="1" applyBorder="1" applyAlignment="1">
      <alignment horizontal="left"/>
    </xf>
    <xf numFmtId="0" fontId="0" fillId="4" borderId="6" xfId="0" applyFont="1" applyFill="1" applyBorder="1" applyAlignment="1">
      <alignment/>
    </xf>
    <xf numFmtId="0" fontId="0" fillId="4" borderId="6" xfId="0" applyNumberFormat="1" applyFont="1" applyFill="1" applyBorder="1" applyAlignment="1">
      <alignment/>
    </xf>
    <xf numFmtId="1" fontId="7" fillId="2" borderId="6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left"/>
    </xf>
    <xf numFmtId="0" fontId="0" fillId="3" borderId="11" xfId="0" applyFont="1" applyFill="1" applyBorder="1" applyAlignment="1">
      <alignment wrapText="1"/>
    </xf>
    <xf numFmtId="0" fontId="0" fillId="3" borderId="10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left"/>
    </xf>
    <xf numFmtId="0" fontId="0" fillId="3" borderId="8" xfId="0" applyNumberFormat="1" applyFont="1" applyFill="1" applyBorder="1" applyAlignment="1">
      <alignment/>
    </xf>
    <xf numFmtId="0" fontId="9" fillId="3" borderId="4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right"/>
    </xf>
    <xf numFmtId="0" fontId="11" fillId="0" borderId="6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wrapText="1"/>
    </xf>
    <xf numFmtId="0" fontId="13" fillId="3" borderId="48" xfId="0" applyFont="1" applyFill="1" applyBorder="1" applyAlignment="1">
      <alignment horizontal="center" vertical="center" wrapText="1"/>
    </xf>
    <xf numFmtId="0" fontId="13" fillId="3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49" fontId="0" fillId="0" borderId="8" xfId="0" applyNumberFormat="1" applyFont="1" applyBorder="1" applyAlignment="1">
      <alignment horizontal="left" wrapText="1"/>
    </xf>
    <xf numFmtId="49" fontId="0" fillId="0" borderId="36" xfId="0" applyNumberFormat="1" applyFont="1" applyBorder="1" applyAlignment="1">
      <alignment horizontal="left" wrapText="1"/>
    </xf>
    <xf numFmtId="49" fontId="0" fillId="0" borderId="9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 wrapText="1"/>
    </xf>
    <xf numFmtId="0" fontId="0" fillId="0" borderId="6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52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5" fillId="0" borderId="36" xfId="0" applyFont="1" applyBorder="1" applyAlignment="1">
      <alignment horizontal="left"/>
    </xf>
    <xf numFmtId="0" fontId="3" fillId="0" borderId="0" xfId="0" applyFont="1" applyAlignment="1">
      <alignment horizontal="right" wrapText="1"/>
    </xf>
    <xf numFmtId="0" fontId="5" fillId="2" borderId="37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7" fillId="2" borderId="31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5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siegowosc3\wydz_ksiegow\Moje%20dokumenty\2004\bud&#380;et%202004\bud&#380;e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1a"/>
      <sheetName val="Z 2"/>
      <sheetName val="Z 3 "/>
      <sheetName val="Z 4 "/>
      <sheetName val="Z 5 "/>
      <sheetName val="z 6"/>
      <sheetName val="z 7  "/>
      <sheetName val="z 8"/>
      <sheetName val="z 9"/>
      <sheetName val="z10"/>
      <sheetName val="z 11"/>
      <sheetName val="Z12"/>
      <sheetName val="z13"/>
      <sheetName val="z 14"/>
      <sheetName val="syt.fin"/>
    </sheetNames>
    <sheetDataSet>
      <sheetData sheetId="0">
        <row r="330">
          <cell r="T330">
            <v>50000</v>
          </cell>
        </row>
        <row r="331">
          <cell r="S331">
            <v>43600</v>
          </cell>
        </row>
        <row r="336">
          <cell r="T336">
            <v>30000</v>
          </cell>
        </row>
        <row r="338">
          <cell r="T338">
            <v>41000</v>
          </cell>
        </row>
        <row r="339">
          <cell r="T339">
            <v>5000</v>
          </cell>
        </row>
        <row r="341">
          <cell r="T341">
            <v>53000</v>
          </cell>
        </row>
        <row r="343">
          <cell r="T343">
            <v>91988</v>
          </cell>
        </row>
        <row r="358">
          <cell r="S358">
            <v>0</v>
          </cell>
        </row>
        <row r="363">
          <cell r="S363">
            <v>0</v>
          </cell>
        </row>
        <row r="384">
          <cell r="S384">
            <v>25040631</v>
          </cell>
        </row>
      </sheetData>
      <sheetData sheetId="2">
        <row r="75">
          <cell r="M75">
            <v>41000</v>
          </cell>
        </row>
        <row r="77">
          <cell r="M77">
            <v>5000</v>
          </cell>
        </row>
        <row r="89">
          <cell r="M89">
            <v>53000</v>
          </cell>
        </row>
        <row r="92">
          <cell r="M92">
            <v>54000</v>
          </cell>
        </row>
        <row r="93">
          <cell r="M93">
            <v>4386</v>
          </cell>
        </row>
        <row r="94">
          <cell r="M94">
            <v>10060</v>
          </cell>
        </row>
        <row r="95">
          <cell r="M95">
            <v>1431</v>
          </cell>
        </row>
        <row r="97">
          <cell r="M97">
            <v>1725</v>
          </cell>
        </row>
        <row r="98">
          <cell r="O98">
            <v>10000</v>
          </cell>
        </row>
        <row r="170">
          <cell r="M170">
            <v>18000</v>
          </cell>
        </row>
        <row r="171">
          <cell r="M171">
            <v>1445</v>
          </cell>
        </row>
        <row r="181">
          <cell r="M181">
            <v>28500</v>
          </cell>
        </row>
        <row r="186">
          <cell r="M186">
            <v>7000</v>
          </cell>
        </row>
        <row r="191">
          <cell r="M191">
            <v>160</v>
          </cell>
        </row>
        <row r="566">
          <cell r="K566">
            <v>31214108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70"/>
  <sheetViews>
    <sheetView zoomScaleSheetLayoutView="100" workbookViewId="0" topLeftCell="A253">
      <selection activeCell="E4" sqref="E4"/>
    </sheetView>
  </sheetViews>
  <sheetFormatPr defaultColWidth="9.00390625" defaultRowHeight="12.75"/>
  <cols>
    <col min="1" max="1" width="3.125" style="118" customWidth="1"/>
    <col min="2" max="2" width="28.25390625" style="118" customWidth="1"/>
    <col min="3" max="3" width="7.125" style="118" customWidth="1"/>
    <col min="4" max="4" width="7.75390625" style="118" customWidth="1"/>
    <col min="5" max="5" width="5.25390625" style="118" customWidth="1"/>
    <col min="6" max="6" width="11.00390625" style="118" customWidth="1"/>
    <col min="7" max="7" width="10.875" style="118" customWidth="1"/>
    <col min="8" max="9" width="11.375" style="118" customWidth="1"/>
    <col min="10" max="16384" width="9.125" style="118" customWidth="1"/>
  </cols>
  <sheetData>
    <row r="1" ht="12.75" hidden="1"/>
    <row r="2" spans="5:9" ht="12.75" customHeight="1">
      <c r="E2" s="340" t="s">
        <v>563</v>
      </c>
      <c r="F2" s="340"/>
      <c r="G2" s="340"/>
      <c r="H2" s="340"/>
      <c r="I2" s="340"/>
    </row>
    <row r="3" spans="5:9" ht="12.75">
      <c r="E3" s="340"/>
      <c r="F3" s="340"/>
      <c r="G3" s="340"/>
      <c r="H3" s="340"/>
      <c r="I3" s="340"/>
    </row>
    <row r="4" spans="5:9" ht="6.75" customHeight="1">
      <c r="E4" s="289"/>
      <c r="F4" s="289"/>
      <c r="G4" s="289"/>
      <c r="H4" s="289"/>
      <c r="I4" s="289"/>
    </row>
    <row r="5" ht="21.75" customHeight="1" hidden="1"/>
    <row r="6" spans="1:9" ht="1.5" customHeight="1" hidden="1">
      <c r="A6" s="344" t="s">
        <v>295</v>
      </c>
      <c r="B6" s="344"/>
      <c r="C6" s="344"/>
      <c r="D6" s="344"/>
      <c r="E6" s="344"/>
      <c r="F6" s="344"/>
      <c r="G6" s="344"/>
      <c r="H6" s="344"/>
      <c r="I6" s="344"/>
    </row>
    <row r="7" spans="1:9" ht="9.75" customHeight="1" hidden="1">
      <c r="A7" s="344"/>
      <c r="B7" s="344"/>
      <c r="C7" s="344"/>
      <c r="D7" s="344"/>
      <c r="E7" s="344"/>
      <c r="F7" s="344"/>
      <c r="G7" s="344"/>
      <c r="H7" s="344"/>
      <c r="I7" s="344"/>
    </row>
    <row r="8" spans="1:9" ht="0.75" customHeight="1" hidden="1">
      <c r="A8" s="344"/>
      <c r="B8" s="344"/>
      <c r="C8" s="344"/>
      <c r="D8" s="344"/>
      <c r="E8" s="344"/>
      <c r="F8" s="344"/>
      <c r="G8" s="344"/>
      <c r="H8" s="344"/>
      <c r="I8" s="344"/>
    </row>
    <row r="9" spans="1:9" ht="9.75" customHeight="1" hidden="1">
      <c r="A9" s="344"/>
      <c r="B9" s="344"/>
      <c r="C9" s="344"/>
      <c r="D9" s="344"/>
      <c r="E9" s="344"/>
      <c r="F9" s="344"/>
      <c r="G9" s="344"/>
      <c r="H9" s="344"/>
      <c r="I9" s="344"/>
    </row>
    <row r="10" spans="1:9" ht="24" customHeight="1">
      <c r="A10" s="344"/>
      <c r="B10" s="344"/>
      <c r="C10" s="344"/>
      <c r="D10" s="344"/>
      <c r="E10" s="344"/>
      <c r="F10" s="344"/>
      <c r="G10" s="344"/>
      <c r="H10" s="344"/>
      <c r="I10" s="344"/>
    </row>
    <row r="11" spans="1:9" ht="8.25" customHeight="1" thickBot="1">
      <c r="A11" s="345"/>
      <c r="B11" s="345"/>
      <c r="C11" s="345"/>
      <c r="D11" s="345"/>
      <c r="E11" s="345"/>
      <c r="F11" s="345"/>
      <c r="G11" s="345"/>
      <c r="H11" s="345"/>
      <c r="I11" s="346"/>
    </row>
    <row r="12" spans="1:9" ht="13.5" customHeight="1">
      <c r="A12" s="335" t="s">
        <v>456</v>
      </c>
      <c r="B12" s="338" t="s">
        <v>9</v>
      </c>
      <c r="C12" s="338" t="s">
        <v>303</v>
      </c>
      <c r="D12" s="338"/>
      <c r="E12" s="338"/>
      <c r="F12" s="341" t="s">
        <v>237</v>
      </c>
      <c r="G12" s="341" t="s">
        <v>10</v>
      </c>
      <c r="H12" s="341" t="s">
        <v>11</v>
      </c>
      <c r="I12" s="342" t="s">
        <v>302</v>
      </c>
    </row>
    <row r="13" spans="1:9" ht="11.25" customHeight="1">
      <c r="A13" s="336"/>
      <c r="B13" s="339"/>
      <c r="C13" s="339"/>
      <c r="D13" s="339"/>
      <c r="E13" s="339"/>
      <c r="F13" s="342"/>
      <c r="G13" s="342"/>
      <c r="H13" s="342"/>
      <c r="I13" s="342"/>
    </row>
    <row r="14" spans="1:9" ht="7.5" customHeight="1">
      <c r="A14" s="336"/>
      <c r="B14" s="339"/>
      <c r="C14" s="339"/>
      <c r="D14" s="339"/>
      <c r="E14" s="339"/>
      <c r="F14" s="342"/>
      <c r="G14" s="342"/>
      <c r="H14" s="342"/>
      <c r="I14" s="342"/>
    </row>
    <row r="15" spans="1:9" ht="19.5" customHeight="1" thickBot="1">
      <c r="A15" s="337"/>
      <c r="B15" s="239" t="s">
        <v>14</v>
      </c>
      <c r="C15" s="239" t="s">
        <v>15</v>
      </c>
      <c r="D15" s="240" t="s">
        <v>309</v>
      </c>
      <c r="E15" s="239" t="s">
        <v>310</v>
      </c>
      <c r="F15" s="343"/>
      <c r="G15" s="343"/>
      <c r="H15" s="343"/>
      <c r="I15" s="342"/>
    </row>
    <row r="16" spans="1:9" ht="12.75">
      <c r="A16" s="237">
        <v>1</v>
      </c>
      <c r="B16" s="237">
        <v>2</v>
      </c>
      <c r="C16" s="237">
        <v>3</v>
      </c>
      <c r="D16" s="237">
        <v>4</v>
      </c>
      <c r="E16" s="237">
        <v>5</v>
      </c>
      <c r="F16" s="237">
        <v>6</v>
      </c>
      <c r="G16" s="237">
        <v>7</v>
      </c>
      <c r="H16" s="237">
        <v>8</v>
      </c>
      <c r="I16" s="104">
        <v>9</v>
      </c>
    </row>
    <row r="17" spans="1:9" ht="15.75" customHeight="1">
      <c r="A17" s="241" t="s">
        <v>462</v>
      </c>
      <c r="B17" s="242" t="s">
        <v>16</v>
      </c>
      <c r="C17" s="243"/>
      <c r="D17" s="244"/>
      <c r="E17" s="244"/>
      <c r="F17" s="245">
        <f>F18+F21+F26+F34+F41+F45+F48+F59+F62+F72+F78</f>
        <v>3457099</v>
      </c>
      <c r="G17" s="245">
        <f>G18+G21+G26+G34+G41+G45+G48+G59+G62+G72+G78</f>
        <v>0</v>
      </c>
      <c r="H17" s="245">
        <f>H18+H21+H26+H34+H41+H45+H48+H59+H62+H72+H78</f>
        <v>0</v>
      </c>
      <c r="I17" s="213">
        <f>I18+I21+I26+I34+I41+I45+I48+I59+I62+I72+I78</f>
        <v>3457099</v>
      </c>
    </row>
    <row r="18" spans="1:9" ht="17.25" customHeight="1">
      <c r="A18" s="246" t="s">
        <v>470</v>
      </c>
      <c r="B18" s="247" t="s">
        <v>17</v>
      </c>
      <c r="C18" s="248" t="s">
        <v>314</v>
      </c>
      <c r="D18" s="249"/>
      <c r="E18" s="249"/>
      <c r="F18" s="250">
        <f aca="true" t="shared" si="0" ref="F18:I19">F19</f>
        <v>400</v>
      </c>
      <c r="G18" s="250">
        <f t="shared" si="0"/>
        <v>0</v>
      </c>
      <c r="H18" s="250">
        <f t="shared" si="0"/>
        <v>0</v>
      </c>
      <c r="I18" s="251">
        <f t="shared" si="0"/>
        <v>400</v>
      </c>
    </row>
    <row r="19" spans="1:9" ht="17.25" customHeight="1">
      <c r="A19" s="185" t="s">
        <v>19</v>
      </c>
      <c r="B19" s="182" t="s">
        <v>451</v>
      </c>
      <c r="C19" s="188"/>
      <c r="D19" s="188" t="s">
        <v>454</v>
      </c>
      <c r="E19" s="188"/>
      <c r="F19" s="189">
        <f t="shared" si="0"/>
        <v>400</v>
      </c>
      <c r="G19" s="189">
        <f t="shared" si="0"/>
        <v>0</v>
      </c>
      <c r="H19" s="189">
        <f t="shared" si="0"/>
        <v>0</v>
      </c>
      <c r="I19" s="190">
        <f t="shared" si="0"/>
        <v>400</v>
      </c>
    </row>
    <row r="20" spans="1:9" ht="13.5" customHeight="1">
      <c r="A20" s="185"/>
      <c r="B20" s="115" t="s">
        <v>20</v>
      </c>
      <c r="C20" s="188"/>
      <c r="D20" s="188"/>
      <c r="E20" s="188" t="s">
        <v>143</v>
      </c>
      <c r="F20" s="196">
        <v>400</v>
      </c>
      <c r="G20" s="196">
        <v>0</v>
      </c>
      <c r="H20" s="196">
        <v>0</v>
      </c>
      <c r="I20" s="190">
        <f aca="true" t="shared" si="1" ref="I20:I93">F20+G20-H20</f>
        <v>400</v>
      </c>
    </row>
    <row r="21" spans="1:9" ht="14.25" customHeight="1">
      <c r="A21" s="252" t="s">
        <v>473</v>
      </c>
      <c r="B21" s="253" t="s">
        <v>21</v>
      </c>
      <c r="C21" s="254" t="s">
        <v>22</v>
      </c>
      <c r="D21" s="254"/>
      <c r="E21" s="254"/>
      <c r="F21" s="250">
        <f>F22</f>
        <v>4355</v>
      </c>
      <c r="G21" s="250">
        <f>G22</f>
        <v>0</v>
      </c>
      <c r="H21" s="250">
        <f>H22</f>
        <v>0</v>
      </c>
      <c r="I21" s="251">
        <f>I22</f>
        <v>4355</v>
      </c>
    </row>
    <row r="22" spans="1:9" ht="14.25" customHeight="1">
      <c r="A22" s="185" t="s">
        <v>18</v>
      </c>
      <c r="B22" s="115" t="s">
        <v>23</v>
      </c>
      <c r="C22" s="188"/>
      <c r="D22" s="188" t="s">
        <v>24</v>
      </c>
      <c r="E22" s="188"/>
      <c r="F22" s="189">
        <f>F23+F24+F25</f>
        <v>4355</v>
      </c>
      <c r="G22" s="189">
        <f>G23+G24+G25</f>
        <v>0</v>
      </c>
      <c r="H22" s="189">
        <f>H24+H23+H25</f>
        <v>0</v>
      </c>
      <c r="I22" s="190">
        <f>I24+I23+I25</f>
        <v>4355</v>
      </c>
    </row>
    <row r="23" spans="1:9" ht="14.25" customHeight="1">
      <c r="A23" s="185"/>
      <c r="B23" s="115" t="s">
        <v>20</v>
      </c>
      <c r="C23" s="188"/>
      <c r="D23" s="188"/>
      <c r="E23" s="188" t="s">
        <v>143</v>
      </c>
      <c r="F23" s="189">
        <v>160</v>
      </c>
      <c r="G23" s="189">
        <v>0</v>
      </c>
      <c r="H23" s="189">
        <v>0</v>
      </c>
      <c r="I23" s="190">
        <f>F23+G23-H23</f>
        <v>160</v>
      </c>
    </row>
    <row r="24" spans="1:9" ht="24" customHeight="1">
      <c r="A24" s="185"/>
      <c r="B24" s="182" t="s">
        <v>25</v>
      </c>
      <c r="C24" s="188"/>
      <c r="D24" s="188"/>
      <c r="E24" s="188" t="s">
        <v>48</v>
      </c>
      <c r="F24" s="196">
        <v>2650</v>
      </c>
      <c r="G24" s="196">
        <v>0</v>
      </c>
      <c r="H24" s="196">
        <v>0</v>
      </c>
      <c r="I24" s="190">
        <f t="shared" si="1"/>
        <v>2650</v>
      </c>
    </row>
    <row r="25" spans="1:9" ht="15.75" customHeight="1">
      <c r="A25" s="185"/>
      <c r="B25" s="182" t="s">
        <v>508</v>
      </c>
      <c r="C25" s="188"/>
      <c r="D25" s="188"/>
      <c r="E25" s="188" t="s">
        <v>49</v>
      </c>
      <c r="F25" s="196">
        <v>1545</v>
      </c>
      <c r="G25" s="196">
        <v>0</v>
      </c>
      <c r="H25" s="196">
        <v>0</v>
      </c>
      <c r="I25" s="190">
        <f>F25+G25-H25</f>
        <v>1545</v>
      </c>
    </row>
    <row r="26" spans="1:9" ht="25.5">
      <c r="A26" s="252" t="s">
        <v>475</v>
      </c>
      <c r="B26" s="255" t="s">
        <v>27</v>
      </c>
      <c r="C26" s="254" t="s">
        <v>350</v>
      </c>
      <c r="D26" s="254"/>
      <c r="E26" s="254"/>
      <c r="F26" s="250">
        <f>F27</f>
        <v>834326</v>
      </c>
      <c r="G26" s="250">
        <f>G27</f>
        <v>0</v>
      </c>
      <c r="H26" s="250">
        <f>H27</f>
        <v>0</v>
      </c>
      <c r="I26" s="251">
        <f>I27</f>
        <v>834326</v>
      </c>
    </row>
    <row r="27" spans="1:9" ht="26.25" customHeight="1">
      <c r="A27" s="185" t="s">
        <v>18</v>
      </c>
      <c r="B27" s="182" t="s">
        <v>28</v>
      </c>
      <c r="C27" s="188"/>
      <c r="D27" s="188" t="s">
        <v>351</v>
      </c>
      <c r="E27" s="188"/>
      <c r="F27" s="189">
        <f>F28+F29+F30+F31+F32+F33</f>
        <v>834326</v>
      </c>
      <c r="G27" s="189">
        <f>G28+G29+G30+G31+G32+G33</f>
        <v>0</v>
      </c>
      <c r="H27" s="189">
        <f>H28+H29+H30+H31+H32+H33</f>
        <v>0</v>
      </c>
      <c r="I27" s="190">
        <f>I28+I29+I30+I31+I32+I33</f>
        <v>834326</v>
      </c>
    </row>
    <row r="28" spans="1:9" ht="15.75" customHeight="1">
      <c r="A28" s="185"/>
      <c r="B28" s="182" t="s">
        <v>20</v>
      </c>
      <c r="C28" s="188"/>
      <c r="D28" s="188"/>
      <c r="E28" s="188" t="s">
        <v>143</v>
      </c>
      <c r="F28" s="189">
        <v>26</v>
      </c>
      <c r="G28" s="189">
        <v>0</v>
      </c>
      <c r="H28" s="189">
        <v>0</v>
      </c>
      <c r="I28" s="190">
        <f>F28+G28-H28</f>
        <v>26</v>
      </c>
    </row>
    <row r="29" spans="1:9" ht="22.5" customHeight="1">
      <c r="A29" s="185"/>
      <c r="B29" s="182" t="s">
        <v>25</v>
      </c>
      <c r="C29" s="188"/>
      <c r="D29" s="188"/>
      <c r="E29" s="188" t="s">
        <v>48</v>
      </c>
      <c r="F29" s="196">
        <v>11434</v>
      </c>
      <c r="G29" s="196">
        <v>0</v>
      </c>
      <c r="H29" s="196">
        <v>0</v>
      </c>
      <c r="I29" s="190">
        <f t="shared" si="1"/>
        <v>11434</v>
      </c>
    </row>
    <row r="30" spans="1:9" ht="17.25" customHeight="1">
      <c r="A30" s="185"/>
      <c r="B30" s="115" t="s">
        <v>26</v>
      </c>
      <c r="C30" s="188"/>
      <c r="D30" s="188"/>
      <c r="E30" s="188" t="s">
        <v>47</v>
      </c>
      <c r="F30" s="196">
        <v>6769</v>
      </c>
      <c r="G30" s="196">
        <v>0</v>
      </c>
      <c r="H30" s="196">
        <v>0</v>
      </c>
      <c r="I30" s="190">
        <f t="shared" si="1"/>
        <v>6769</v>
      </c>
    </row>
    <row r="31" spans="1:9" ht="16.5" customHeight="1">
      <c r="A31" s="185"/>
      <c r="B31" s="182" t="s">
        <v>509</v>
      </c>
      <c r="C31" s="188"/>
      <c r="D31" s="188"/>
      <c r="E31" s="188" t="s">
        <v>49</v>
      </c>
      <c r="F31" s="196">
        <v>776180</v>
      </c>
      <c r="G31" s="196">
        <v>0</v>
      </c>
      <c r="H31" s="196">
        <v>0</v>
      </c>
      <c r="I31" s="190">
        <f t="shared" si="1"/>
        <v>776180</v>
      </c>
    </row>
    <row r="32" spans="1:9" ht="15.75" customHeight="1">
      <c r="A32" s="185"/>
      <c r="B32" s="182" t="s">
        <v>358</v>
      </c>
      <c r="C32" s="188"/>
      <c r="D32" s="188"/>
      <c r="E32" s="188" t="s">
        <v>46</v>
      </c>
      <c r="F32" s="196">
        <v>3917</v>
      </c>
      <c r="G32" s="196">
        <v>0</v>
      </c>
      <c r="H32" s="196">
        <v>0</v>
      </c>
      <c r="I32" s="190">
        <f t="shared" si="1"/>
        <v>3917</v>
      </c>
    </row>
    <row r="33" spans="1:9" ht="16.5" customHeight="1">
      <c r="A33" s="185"/>
      <c r="B33" s="182" t="s">
        <v>54</v>
      </c>
      <c r="C33" s="188"/>
      <c r="D33" s="188"/>
      <c r="E33" s="188" t="s">
        <v>45</v>
      </c>
      <c r="F33" s="196">
        <v>36000</v>
      </c>
      <c r="G33" s="196">
        <v>0</v>
      </c>
      <c r="H33" s="196">
        <v>0</v>
      </c>
      <c r="I33" s="190">
        <f t="shared" si="1"/>
        <v>36000</v>
      </c>
    </row>
    <row r="34" spans="1:9" ht="22.5" customHeight="1">
      <c r="A34" s="252" t="s">
        <v>478</v>
      </c>
      <c r="B34" s="253" t="s">
        <v>55</v>
      </c>
      <c r="C34" s="256">
        <v>750</v>
      </c>
      <c r="D34" s="256"/>
      <c r="E34" s="256"/>
      <c r="F34" s="257">
        <f>F35</f>
        <v>543498</v>
      </c>
      <c r="G34" s="257">
        <f>G35</f>
        <v>0</v>
      </c>
      <c r="H34" s="257">
        <f>H35</f>
        <v>0</v>
      </c>
      <c r="I34" s="253">
        <f>I35</f>
        <v>543498</v>
      </c>
    </row>
    <row r="35" spans="1:9" ht="18" customHeight="1">
      <c r="A35" s="185" t="s">
        <v>18</v>
      </c>
      <c r="B35" s="115" t="s">
        <v>56</v>
      </c>
      <c r="C35" s="105"/>
      <c r="D35" s="105">
        <v>75020</v>
      </c>
      <c r="E35" s="105"/>
      <c r="F35" s="189">
        <f>F36+F37+F38+F39+F40</f>
        <v>543498</v>
      </c>
      <c r="G35" s="189">
        <f>G36+G37+G38+G39+G40</f>
        <v>0</v>
      </c>
      <c r="H35" s="189">
        <f>H36+H37+H38+H39+H40</f>
        <v>0</v>
      </c>
      <c r="I35" s="190">
        <f>I36+I37+I38+I39+I40</f>
        <v>543498</v>
      </c>
    </row>
    <row r="36" spans="1:9" ht="15" customHeight="1">
      <c r="A36" s="185"/>
      <c r="B36" s="115" t="s">
        <v>57</v>
      </c>
      <c r="C36" s="188"/>
      <c r="D36" s="188"/>
      <c r="E36" s="188" t="s">
        <v>50</v>
      </c>
      <c r="F36" s="196">
        <v>531734</v>
      </c>
      <c r="G36" s="196">
        <v>0</v>
      </c>
      <c r="H36" s="196">
        <v>0</v>
      </c>
      <c r="I36" s="190">
        <f>F36+G36-H36</f>
        <v>531734</v>
      </c>
    </row>
    <row r="37" spans="1:9" ht="15.75" customHeight="1">
      <c r="A37" s="185"/>
      <c r="B37" s="115" t="s">
        <v>20</v>
      </c>
      <c r="C37" s="188"/>
      <c r="D37" s="188"/>
      <c r="E37" s="188" t="s">
        <v>143</v>
      </c>
      <c r="F37" s="196">
        <v>1500</v>
      </c>
      <c r="G37" s="196">
        <v>0</v>
      </c>
      <c r="H37" s="196">
        <v>0</v>
      </c>
      <c r="I37" s="190">
        <f t="shared" si="1"/>
        <v>1500</v>
      </c>
    </row>
    <row r="38" spans="1:9" ht="22.5" customHeight="1">
      <c r="A38" s="185"/>
      <c r="B38" s="182" t="s">
        <v>25</v>
      </c>
      <c r="C38" s="188"/>
      <c r="D38" s="188"/>
      <c r="E38" s="188" t="s">
        <v>48</v>
      </c>
      <c r="F38" s="196">
        <v>738</v>
      </c>
      <c r="G38" s="196">
        <v>0</v>
      </c>
      <c r="H38" s="196">
        <v>0</v>
      </c>
      <c r="I38" s="190">
        <f t="shared" si="1"/>
        <v>738</v>
      </c>
    </row>
    <row r="39" spans="1:9" ht="13.5" customHeight="1">
      <c r="A39" s="185"/>
      <c r="B39" s="182" t="s">
        <v>26</v>
      </c>
      <c r="C39" s="188"/>
      <c r="D39" s="188"/>
      <c r="E39" s="188" t="s">
        <v>47</v>
      </c>
      <c r="F39" s="196">
        <v>100</v>
      </c>
      <c r="G39" s="196">
        <v>0</v>
      </c>
      <c r="H39" s="196">
        <v>0</v>
      </c>
      <c r="I39" s="190">
        <f t="shared" si="1"/>
        <v>100</v>
      </c>
    </row>
    <row r="40" spans="1:9" ht="15.75" customHeight="1">
      <c r="A40" s="185"/>
      <c r="B40" s="182" t="s">
        <v>58</v>
      </c>
      <c r="C40" s="188"/>
      <c r="D40" s="188"/>
      <c r="E40" s="188" t="s">
        <v>45</v>
      </c>
      <c r="F40" s="196">
        <v>9426</v>
      </c>
      <c r="G40" s="196">
        <v>0</v>
      </c>
      <c r="H40" s="196">
        <v>0</v>
      </c>
      <c r="I40" s="190">
        <f t="shared" si="1"/>
        <v>9426</v>
      </c>
    </row>
    <row r="41" spans="1:9" ht="36.75" customHeight="1">
      <c r="A41" s="252" t="s">
        <v>481</v>
      </c>
      <c r="B41" s="258" t="s">
        <v>525</v>
      </c>
      <c r="C41" s="254" t="s">
        <v>60</v>
      </c>
      <c r="D41" s="254"/>
      <c r="E41" s="254"/>
      <c r="F41" s="250">
        <f>F42</f>
        <v>1279905</v>
      </c>
      <c r="G41" s="250">
        <f>G42</f>
        <v>0</v>
      </c>
      <c r="H41" s="250">
        <f>H42</f>
        <v>0</v>
      </c>
      <c r="I41" s="251">
        <f t="shared" si="1"/>
        <v>1279905</v>
      </c>
    </row>
    <row r="42" spans="1:9" ht="27" customHeight="1">
      <c r="A42" s="185" t="s">
        <v>18</v>
      </c>
      <c r="B42" s="106" t="s">
        <v>526</v>
      </c>
      <c r="C42" s="188"/>
      <c r="D42" s="188" t="s">
        <v>61</v>
      </c>
      <c r="E42" s="188"/>
      <c r="F42" s="189">
        <f>F43+F44</f>
        <v>1279905</v>
      </c>
      <c r="G42" s="189">
        <f>G43+G44</f>
        <v>0</v>
      </c>
      <c r="H42" s="189">
        <f>H43+H44</f>
        <v>0</v>
      </c>
      <c r="I42" s="190">
        <f t="shared" si="1"/>
        <v>1279905</v>
      </c>
    </row>
    <row r="43" spans="1:9" ht="23.25" customHeight="1">
      <c r="A43" s="185"/>
      <c r="B43" s="182" t="s">
        <v>62</v>
      </c>
      <c r="C43" s="188"/>
      <c r="D43" s="188"/>
      <c r="E43" s="188" t="s">
        <v>140</v>
      </c>
      <c r="F43" s="196">
        <v>1216850</v>
      </c>
      <c r="G43" s="196">
        <v>0</v>
      </c>
      <c r="H43" s="196">
        <v>0</v>
      </c>
      <c r="I43" s="190">
        <f t="shared" si="1"/>
        <v>1216850</v>
      </c>
    </row>
    <row r="44" spans="1:9" ht="15" customHeight="1">
      <c r="A44" s="185"/>
      <c r="B44" s="182" t="s">
        <v>138</v>
      </c>
      <c r="C44" s="188"/>
      <c r="D44" s="188"/>
      <c r="E44" s="188" t="s">
        <v>139</v>
      </c>
      <c r="F44" s="196">
        <v>63055</v>
      </c>
      <c r="G44" s="196">
        <v>0</v>
      </c>
      <c r="H44" s="196">
        <v>0</v>
      </c>
      <c r="I44" s="190">
        <f t="shared" si="1"/>
        <v>63055</v>
      </c>
    </row>
    <row r="45" spans="1:9" ht="17.25" customHeight="1">
      <c r="A45" s="252" t="s">
        <v>500</v>
      </c>
      <c r="B45" s="253" t="s">
        <v>63</v>
      </c>
      <c r="C45" s="256">
        <v>758</v>
      </c>
      <c r="D45" s="256"/>
      <c r="E45" s="256"/>
      <c r="F45" s="250">
        <f aca="true" t="shared" si="2" ref="F45:I46">F46</f>
        <v>21874</v>
      </c>
      <c r="G45" s="250">
        <f t="shared" si="2"/>
        <v>0</v>
      </c>
      <c r="H45" s="250">
        <f t="shared" si="2"/>
        <v>0</v>
      </c>
      <c r="I45" s="251">
        <f t="shared" si="2"/>
        <v>21874</v>
      </c>
    </row>
    <row r="46" spans="1:9" ht="15.75" customHeight="1">
      <c r="A46" s="226" t="s">
        <v>18</v>
      </c>
      <c r="B46" s="193" t="s">
        <v>64</v>
      </c>
      <c r="C46" s="194"/>
      <c r="D46" s="194">
        <v>75814</v>
      </c>
      <c r="E46" s="227"/>
      <c r="F46" s="189">
        <f t="shared" si="2"/>
        <v>21874</v>
      </c>
      <c r="G46" s="189">
        <f t="shared" si="2"/>
        <v>0</v>
      </c>
      <c r="H46" s="189">
        <f t="shared" si="2"/>
        <v>0</v>
      </c>
      <c r="I46" s="190">
        <f t="shared" si="2"/>
        <v>21874</v>
      </c>
    </row>
    <row r="47" spans="1:9" ht="13.5" customHeight="1">
      <c r="A47" s="226"/>
      <c r="B47" s="193" t="s">
        <v>358</v>
      </c>
      <c r="C47" s="194"/>
      <c r="D47" s="194"/>
      <c r="E47" s="227" t="s">
        <v>46</v>
      </c>
      <c r="F47" s="196">
        <v>21874</v>
      </c>
      <c r="G47" s="196">
        <v>0</v>
      </c>
      <c r="H47" s="196">
        <v>0</v>
      </c>
      <c r="I47" s="190">
        <f t="shared" si="1"/>
        <v>21874</v>
      </c>
    </row>
    <row r="48" spans="1:9" ht="17.25" customHeight="1">
      <c r="A48" s="252" t="s">
        <v>501</v>
      </c>
      <c r="B48" s="253" t="s">
        <v>65</v>
      </c>
      <c r="C48" s="254" t="s">
        <v>66</v>
      </c>
      <c r="D48" s="254"/>
      <c r="E48" s="254"/>
      <c r="F48" s="250">
        <f>F49+F52</f>
        <v>141910</v>
      </c>
      <c r="G48" s="250">
        <f>G49+G52</f>
        <v>0</v>
      </c>
      <c r="H48" s="250">
        <f>H49+H52</f>
        <v>0</v>
      </c>
      <c r="I48" s="251">
        <f>I49+I52</f>
        <v>141910</v>
      </c>
    </row>
    <row r="49" spans="1:9" ht="15.75" customHeight="1">
      <c r="A49" s="185" t="s">
        <v>18</v>
      </c>
      <c r="B49" s="115" t="s">
        <v>67</v>
      </c>
      <c r="C49" s="188"/>
      <c r="D49" s="188" t="s">
        <v>68</v>
      </c>
      <c r="E49" s="188"/>
      <c r="F49" s="196">
        <f>F50+F51</f>
        <v>20000</v>
      </c>
      <c r="G49" s="196">
        <f>G50+G51</f>
        <v>0</v>
      </c>
      <c r="H49" s="196">
        <f>H50+H51</f>
        <v>0</v>
      </c>
      <c r="I49" s="115">
        <f>I50+I51</f>
        <v>20000</v>
      </c>
    </row>
    <row r="50" spans="1:9" ht="17.25" customHeight="1">
      <c r="A50" s="185"/>
      <c r="B50" s="115" t="s">
        <v>20</v>
      </c>
      <c r="C50" s="188"/>
      <c r="D50" s="188"/>
      <c r="E50" s="188" t="s">
        <v>143</v>
      </c>
      <c r="F50" s="196">
        <v>700</v>
      </c>
      <c r="G50" s="196">
        <v>0</v>
      </c>
      <c r="H50" s="196">
        <v>0</v>
      </c>
      <c r="I50" s="190">
        <f t="shared" si="1"/>
        <v>700</v>
      </c>
    </row>
    <row r="51" spans="1:9" ht="27.75" customHeight="1">
      <c r="A51" s="185"/>
      <c r="B51" s="182" t="s">
        <v>512</v>
      </c>
      <c r="C51" s="188"/>
      <c r="D51" s="188"/>
      <c r="E51" s="188" t="s">
        <v>48</v>
      </c>
      <c r="F51" s="196">
        <v>19300</v>
      </c>
      <c r="G51" s="196">
        <v>0</v>
      </c>
      <c r="H51" s="196">
        <v>0</v>
      </c>
      <c r="I51" s="190">
        <f t="shared" si="1"/>
        <v>19300</v>
      </c>
    </row>
    <row r="52" spans="1:9" ht="26.25" customHeight="1">
      <c r="A52" s="185" t="s">
        <v>19</v>
      </c>
      <c r="B52" s="182" t="s">
        <v>69</v>
      </c>
      <c r="C52" s="188"/>
      <c r="D52" s="188" t="s">
        <v>70</v>
      </c>
      <c r="E52" s="188"/>
      <c r="F52" s="189">
        <f>F53+F54+F55+F56+F58+F57</f>
        <v>121910</v>
      </c>
      <c r="G52" s="189">
        <f>G53+G54+G55+G56+G58+G57</f>
        <v>0</v>
      </c>
      <c r="H52" s="189">
        <f>H53+H54+H55+H56+H58+H57</f>
        <v>0</v>
      </c>
      <c r="I52" s="189">
        <f>I53+I54+I55+I56+I58+I57</f>
        <v>121910</v>
      </c>
    </row>
    <row r="53" spans="1:9" ht="15.75" customHeight="1">
      <c r="A53" s="185"/>
      <c r="B53" s="115" t="s">
        <v>20</v>
      </c>
      <c r="C53" s="188"/>
      <c r="D53" s="188"/>
      <c r="E53" s="188" t="s">
        <v>143</v>
      </c>
      <c r="F53" s="196">
        <v>300</v>
      </c>
      <c r="G53" s="196">
        <v>0</v>
      </c>
      <c r="H53" s="196">
        <v>0</v>
      </c>
      <c r="I53" s="190">
        <f t="shared" si="1"/>
        <v>300</v>
      </c>
    </row>
    <row r="54" spans="1:9" ht="23.25" customHeight="1">
      <c r="A54" s="185"/>
      <c r="B54" s="182" t="s">
        <v>512</v>
      </c>
      <c r="C54" s="188"/>
      <c r="D54" s="188"/>
      <c r="E54" s="188" t="s">
        <v>48</v>
      </c>
      <c r="F54" s="196">
        <v>48671</v>
      </c>
      <c r="G54" s="196">
        <v>0</v>
      </c>
      <c r="H54" s="196">
        <v>0</v>
      </c>
      <c r="I54" s="190">
        <f t="shared" si="1"/>
        <v>48671</v>
      </c>
    </row>
    <row r="55" spans="1:9" ht="15" customHeight="1">
      <c r="A55" s="185"/>
      <c r="B55" s="182" t="s">
        <v>26</v>
      </c>
      <c r="C55" s="188"/>
      <c r="D55" s="188"/>
      <c r="E55" s="188" t="s">
        <v>47</v>
      </c>
      <c r="F55" s="196">
        <v>69338</v>
      </c>
      <c r="G55" s="196">
        <v>0</v>
      </c>
      <c r="H55" s="196">
        <v>0</v>
      </c>
      <c r="I55" s="190">
        <f t="shared" si="1"/>
        <v>69338</v>
      </c>
    </row>
    <row r="56" spans="1:9" ht="15" customHeight="1">
      <c r="A56" s="185"/>
      <c r="B56" s="182" t="s">
        <v>509</v>
      </c>
      <c r="C56" s="188"/>
      <c r="D56" s="188"/>
      <c r="E56" s="188" t="s">
        <v>49</v>
      </c>
      <c r="F56" s="196">
        <v>980</v>
      </c>
      <c r="G56" s="196">
        <v>0</v>
      </c>
      <c r="H56" s="196">
        <v>0</v>
      </c>
      <c r="I56" s="190">
        <f t="shared" si="1"/>
        <v>980</v>
      </c>
    </row>
    <row r="57" spans="1:9" ht="15.75" customHeight="1">
      <c r="A57" s="185"/>
      <c r="B57" s="182" t="s">
        <v>358</v>
      </c>
      <c r="C57" s="188"/>
      <c r="D57" s="188"/>
      <c r="E57" s="188" t="s">
        <v>46</v>
      </c>
      <c r="F57" s="196">
        <v>300</v>
      </c>
      <c r="G57" s="196">
        <v>0</v>
      </c>
      <c r="H57" s="196">
        <v>0</v>
      </c>
      <c r="I57" s="190">
        <f t="shared" si="1"/>
        <v>300</v>
      </c>
    </row>
    <row r="58" spans="1:9" ht="16.5" customHeight="1">
      <c r="A58" s="185"/>
      <c r="B58" s="182" t="s">
        <v>71</v>
      </c>
      <c r="C58" s="188"/>
      <c r="D58" s="188"/>
      <c r="E58" s="188" t="s">
        <v>45</v>
      </c>
      <c r="F58" s="196">
        <v>2321</v>
      </c>
      <c r="G58" s="196">
        <v>0</v>
      </c>
      <c r="H58" s="196">
        <v>0</v>
      </c>
      <c r="I58" s="190">
        <f t="shared" si="1"/>
        <v>2321</v>
      </c>
    </row>
    <row r="59" spans="1:9" ht="21" customHeight="1">
      <c r="A59" s="252" t="s">
        <v>486</v>
      </c>
      <c r="B59" s="255" t="s">
        <v>78</v>
      </c>
      <c r="C59" s="254" t="s">
        <v>409</v>
      </c>
      <c r="D59" s="254"/>
      <c r="E59" s="254"/>
      <c r="F59" s="257">
        <f aca="true" t="shared" si="3" ref="F59:I60">F60</f>
        <v>12000</v>
      </c>
      <c r="G59" s="257">
        <f t="shared" si="3"/>
        <v>0</v>
      </c>
      <c r="H59" s="257">
        <f t="shared" si="3"/>
        <v>0</v>
      </c>
      <c r="I59" s="251">
        <f t="shared" si="3"/>
        <v>12000</v>
      </c>
    </row>
    <row r="60" spans="1:9" ht="16.5" customHeight="1">
      <c r="A60" s="185" t="s">
        <v>18</v>
      </c>
      <c r="B60" s="182" t="s">
        <v>510</v>
      </c>
      <c r="C60" s="188"/>
      <c r="D60" s="188" t="s">
        <v>79</v>
      </c>
      <c r="E60" s="188"/>
      <c r="F60" s="196">
        <f t="shared" si="3"/>
        <v>12000</v>
      </c>
      <c r="G60" s="196">
        <f t="shared" si="3"/>
        <v>0</v>
      </c>
      <c r="H60" s="196">
        <f t="shared" si="3"/>
        <v>0</v>
      </c>
      <c r="I60" s="190">
        <f t="shared" si="3"/>
        <v>12000</v>
      </c>
    </row>
    <row r="61" spans="1:9" ht="16.5" customHeight="1">
      <c r="A61" s="185"/>
      <c r="B61" s="182" t="s">
        <v>511</v>
      </c>
      <c r="C61" s="188"/>
      <c r="D61" s="188"/>
      <c r="E61" s="188" t="s">
        <v>48</v>
      </c>
      <c r="F61" s="196">
        <v>12000</v>
      </c>
      <c r="G61" s="196">
        <v>0</v>
      </c>
      <c r="H61" s="196">
        <v>0</v>
      </c>
      <c r="I61" s="190">
        <f>F61+G61-H61</f>
        <v>12000</v>
      </c>
    </row>
    <row r="62" spans="1:9" ht="25.5" customHeight="1">
      <c r="A62" s="252">
        <v>9</v>
      </c>
      <c r="B62" s="253" t="s">
        <v>141</v>
      </c>
      <c r="C62" s="254" t="s">
        <v>297</v>
      </c>
      <c r="D62" s="254"/>
      <c r="E62" s="254"/>
      <c r="F62" s="250">
        <f>F63+F65+F68+F70</f>
        <v>189470</v>
      </c>
      <c r="G62" s="250">
        <f>G63+G65+G68+G70</f>
        <v>0</v>
      </c>
      <c r="H62" s="250">
        <f>H63+H65+H68+H70</f>
        <v>0</v>
      </c>
      <c r="I62" s="251">
        <f>I63+I65+I68+I70</f>
        <v>189470</v>
      </c>
    </row>
    <row r="63" spans="1:9" ht="24.75" customHeight="1">
      <c r="A63" s="185" t="s">
        <v>18</v>
      </c>
      <c r="B63" s="182" t="s">
        <v>81</v>
      </c>
      <c r="C63" s="188"/>
      <c r="D63" s="188" t="s">
        <v>142</v>
      </c>
      <c r="E63" s="188"/>
      <c r="F63" s="189">
        <f>F64</f>
        <v>2400</v>
      </c>
      <c r="G63" s="189">
        <f>G64</f>
        <v>0</v>
      </c>
      <c r="H63" s="189">
        <f>H64</f>
        <v>0</v>
      </c>
      <c r="I63" s="190">
        <f>I64</f>
        <v>2400</v>
      </c>
    </row>
    <row r="64" spans="1:9" ht="17.25" customHeight="1">
      <c r="A64" s="185"/>
      <c r="B64" s="182" t="s">
        <v>144</v>
      </c>
      <c r="C64" s="188"/>
      <c r="D64" s="188"/>
      <c r="E64" s="188" t="s">
        <v>143</v>
      </c>
      <c r="F64" s="196">
        <v>2400</v>
      </c>
      <c r="G64" s="196">
        <v>0</v>
      </c>
      <c r="H64" s="196">
        <v>0</v>
      </c>
      <c r="I64" s="190">
        <f t="shared" si="1"/>
        <v>2400</v>
      </c>
    </row>
    <row r="65" spans="1:9" ht="15.75" customHeight="1">
      <c r="A65" s="185" t="s">
        <v>19</v>
      </c>
      <c r="B65" s="115" t="s">
        <v>447</v>
      </c>
      <c r="C65" s="188"/>
      <c r="D65" s="188" t="s">
        <v>145</v>
      </c>
      <c r="E65" s="188"/>
      <c r="F65" s="189">
        <f>F66+F67</f>
        <v>182276</v>
      </c>
      <c r="G65" s="189">
        <f>G66+G67</f>
        <v>0</v>
      </c>
      <c r="H65" s="189">
        <f>H66+H67</f>
        <v>0</v>
      </c>
      <c r="I65" s="190">
        <f>I66+I67</f>
        <v>182276</v>
      </c>
    </row>
    <row r="66" spans="1:9" ht="18.75" customHeight="1">
      <c r="A66" s="185"/>
      <c r="B66" s="115" t="s">
        <v>26</v>
      </c>
      <c r="C66" s="188"/>
      <c r="D66" s="188"/>
      <c r="E66" s="188" t="s">
        <v>47</v>
      </c>
      <c r="F66" s="196">
        <v>182000</v>
      </c>
      <c r="G66" s="196">
        <v>0</v>
      </c>
      <c r="H66" s="196">
        <v>0</v>
      </c>
      <c r="I66" s="190">
        <f t="shared" si="1"/>
        <v>182000</v>
      </c>
    </row>
    <row r="67" spans="1:9" ht="18.75" customHeight="1">
      <c r="A67" s="185"/>
      <c r="B67" s="115" t="s">
        <v>58</v>
      </c>
      <c r="C67" s="188"/>
      <c r="D67" s="188"/>
      <c r="E67" s="188" t="s">
        <v>45</v>
      </c>
      <c r="F67" s="196">
        <v>276</v>
      </c>
      <c r="G67" s="196">
        <v>0</v>
      </c>
      <c r="H67" s="196">
        <v>0</v>
      </c>
      <c r="I67" s="190">
        <f>F67+G67-H67</f>
        <v>276</v>
      </c>
    </row>
    <row r="68" spans="1:9" ht="19.5" customHeight="1">
      <c r="A68" s="115" t="s">
        <v>72</v>
      </c>
      <c r="B68" s="116" t="s">
        <v>146</v>
      </c>
      <c r="C68" s="188"/>
      <c r="D68" s="188" t="s">
        <v>298</v>
      </c>
      <c r="E68" s="188"/>
      <c r="F68" s="189">
        <f>F69</f>
        <v>480</v>
      </c>
      <c r="G68" s="189">
        <f>G69</f>
        <v>0</v>
      </c>
      <c r="H68" s="189">
        <f>H69</f>
        <v>0</v>
      </c>
      <c r="I68" s="190">
        <f>I69</f>
        <v>480</v>
      </c>
    </row>
    <row r="69" spans="1:9" ht="19.5" customHeight="1">
      <c r="A69" s="115"/>
      <c r="B69" s="182" t="s">
        <v>144</v>
      </c>
      <c r="C69" s="188"/>
      <c r="D69" s="188"/>
      <c r="E69" s="188" t="s">
        <v>143</v>
      </c>
      <c r="F69" s="196">
        <v>480</v>
      </c>
      <c r="G69" s="196">
        <v>0</v>
      </c>
      <c r="H69" s="196">
        <v>0</v>
      </c>
      <c r="I69" s="190">
        <f t="shared" si="1"/>
        <v>480</v>
      </c>
    </row>
    <row r="70" spans="1:9" ht="19.5" customHeight="1">
      <c r="A70" s="115" t="s">
        <v>82</v>
      </c>
      <c r="B70" s="182" t="s">
        <v>554</v>
      </c>
      <c r="C70" s="188"/>
      <c r="D70" s="188" t="s">
        <v>5</v>
      </c>
      <c r="E70" s="188"/>
      <c r="F70" s="196">
        <f>F71</f>
        <v>4314</v>
      </c>
      <c r="G70" s="196">
        <f>G71</f>
        <v>0</v>
      </c>
      <c r="H70" s="196">
        <f>H71</f>
        <v>0</v>
      </c>
      <c r="I70" s="190">
        <f>I71</f>
        <v>4314</v>
      </c>
    </row>
    <row r="71" spans="1:9" ht="19.5" customHeight="1">
      <c r="A71" s="115"/>
      <c r="B71" s="182" t="s">
        <v>58</v>
      </c>
      <c r="C71" s="188"/>
      <c r="D71" s="188"/>
      <c r="E71" s="188" t="s">
        <v>45</v>
      </c>
      <c r="F71" s="196">
        <v>4314</v>
      </c>
      <c r="G71" s="196">
        <v>0</v>
      </c>
      <c r="H71" s="196">
        <v>0</v>
      </c>
      <c r="I71" s="190">
        <f>F71+G71-H71</f>
        <v>4314</v>
      </c>
    </row>
    <row r="72" spans="1:9" ht="25.5" customHeight="1">
      <c r="A72" s="253">
        <v>10</v>
      </c>
      <c r="B72" s="255" t="s">
        <v>300</v>
      </c>
      <c r="C72" s="254" t="s">
        <v>424</v>
      </c>
      <c r="D72" s="254"/>
      <c r="E72" s="254"/>
      <c r="F72" s="257">
        <f>F73+F75</f>
        <v>29272</v>
      </c>
      <c r="G72" s="257">
        <f>G73+G75</f>
        <v>0</v>
      </c>
      <c r="H72" s="257">
        <f>H73+H75</f>
        <v>0</v>
      </c>
      <c r="I72" s="253">
        <f>I73+I75</f>
        <v>29272</v>
      </c>
    </row>
    <row r="73" spans="1:9" ht="14.25" customHeight="1">
      <c r="A73" s="115" t="s">
        <v>18</v>
      </c>
      <c r="B73" s="182" t="s">
        <v>83</v>
      </c>
      <c r="C73" s="188"/>
      <c r="D73" s="188" t="s">
        <v>84</v>
      </c>
      <c r="E73" s="188"/>
      <c r="F73" s="189">
        <f>F74</f>
        <v>17672</v>
      </c>
      <c r="G73" s="189">
        <f>G74</f>
        <v>0</v>
      </c>
      <c r="H73" s="189">
        <f>H74</f>
        <v>0</v>
      </c>
      <c r="I73" s="190">
        <f>I74</f>
        <v>17672</v>
      </c>
    </row>
    <row r="74" spans="1:9" ht="15" customHeight="1">
      <c r="A74" s="115"/>
      <c r="B74" s="182" t="s">
        <v>58</v>
      </c>
      <c r="C74" s="188"/>
      <c r="D74" s="188"/>
      <c r="E74" s="188" t="s">
        <v>45</v>
      </c>
      <c r="F74" s="196">
        <v>17672</v>
      </c>
      <c r="G74" s="196">
        <v>0</v>
      </c>
      <c r="H74" s="196">
        <v>0</v>
      </c>
      <c r="I74" s="190">
        <f t="shared" si="1"/>
        <v>17672</v>
      </c>
    </row>
    <row r="75" spans="1:9" ht="17.25" customHeight="1">
      <c r="A75" s="115" t="s">
        <v>19</v>
      </c>
      <c r="B75" s="205" t="s">
        <v>436</v>
      </c>
      <c r="C75" s="188"/>
      <c r="D75" s="188" t="s">
        <v>435</v>
      </c>
      <c r="E75" s="188"/>
      <c r="F75" s="189">
        <f>F76+F77</f>
        <v>11600</v>
      </c>
      <c r="G75" s="189">
        <f>G76+G77</f>
        <v>0</v>
      </c>
      <c r="H75" s="189">
        <f>H76+H77</f>
        <v>0</v>
      </c>
      <c r="I75" s="189">
        <f>I76+I77</f>
        <v>11600</v>
      </c>
    </row>
    <row r="76" spans="1:9" ht="23.25" customHeight="1">
      <c r="A76" s="115"/>
      <c r="B76" s="182" t="s">
        <v>512</v>
      </c>
      <c r="C76" s="188"/>
      <c r="D76" s="188"/>
      <c r="E76" s="188" t="s">
        <v>48</v>
      </c>
      <c r="F76" s="196">
        <v>6000</v>
      </c>
      <c r="G76" s="196">
        <v>0</v>
      </c>
      <c r="H76" s="196">
        <v>0</v>
      </c>
      <c r="I76" s="190">
        <f t="shared" si="1"/>
        <v>6000</v>
      </c>
    </row>
    <row r="77" spans="1:9" ht="17.25" customHeight="1">
      <c r="A77" s="115"/>
      <c r="B77" s="182" t="s">
        <v>58</v>
      </c>
      <c r="C77" s="188"/>
      <c r="D77" s="188"/>
      <c r="E77" s="188" t="s">
        <v>45</v>
      </c>
      <c r="F77" s="196">
        <v>5600</v>
      </c>
      <c r="G77" s="196">
        <v>0</v>
      </c>
      <c r="H77" s="196">
        <v>0</v>
      </c>
      <c r="I77" s="190">
        <f t="shared" si="1"/>
        <v>5600</v>
      </c>
    </row>
    <row r="78" spans="1:9" ht="25.5" customHeight="1">
      <c r="A78" s="253">
        <v>11</v>
      </c>
      <c r="B78" s="255" t="s">
        <v>86</v>
      </c>
      <c r="C78" s="254" t="s">
        <v>87</v>
      </c>
      <c r="D78" s="254"/>
      <c r="E78" s="254"/>
      <c r="F78" s="250">
        <f>F79+F82+F85</f>
        <v>400089</v>
      </c>
      <c r="G78" s="250">
        <f>G79+G82+G85</f>
        <v>0</v>
      </c>
      <c r="H78" s="250">
        <f>H79+H82+H85</f>
        <v>0</v>
      </c>
      <c r="I78" s="251">
        <f t="shared" si="1"/>
        <v>400089</v>
      </c>
    </row>
    <row r="79" spans="1:9" ht="22.5" customHeight="1">
      <c r="A79" s="115" t="s">
        <v>18</v>
      </c>
      <c r="B79" s="182" t="s">
        <v>88</v>
      </c>
      <c r="C79" s="188"/>
      <c r="D79" s="188" t="s">
        <v>89</v>
      </c>
      <c r="E79" s="188"/>
      <c r="F79" s="189">
        <f>F80+F81</f>
        <v>51800</v>
      </c>
      <c r="G79" s="189">
        <f>G80+G81</f>
        <v>0</v>
      </c>
      <c r="H79" s="189">
        <f>H80+H81</f>
        <v>0</v>
      </c>
      <c r="I79" s="190">
        <f>I80+I81</f>
        <v>51800</v>
      </c>
    </row>
    <row r="80" spans="1:9" ht="24.75" customHeight="1">
      <c r="A80" s="115"/>
      <c r="B80" s="182" t="s">
        <v>512</v>
      </c>
      <c r="C80" s="188"/>
      <c r="D80" s="188"/>
      <c r="E80" s="188" t="s">
        <v>48</v>
      </c>
      <c r="F80" s="196">
        <v>3000</v>
      </c>
      <c r="G80" s="196">
        <v>0</v>
      </c>
      <c r="H80" s="196">
        <v>0</v>
      </c>
      <c r="I80" s="190">
        <f t="shared" si="1"/>
        <v>3000</v>
      </c>
    </row>
    <row r="81" spans="1:9" ht="12.75" customHeight="1">
      <c r="A81" s="115"/>
      <c r="B81" s="182" t="s">
        <v>26</v>
      </c>
      <c r="C81" s="188"/>
      <c r="D81" s="188"/>
      <c r="E81" s="188" t="s">
        <v>47</v>
      </c>
      <c r="F81" s="196">
        <v>48800</v>
      </c>
      <c r="G81" s="196">
        <v>0</v>
      </c>
      <c r="H81" s="196">
        <v>0</v>
      </c>
      <c r="I81" s="190">
        <f t="shared" si="1"/>
        <v>48800</v>
      </c>
    </row>
    <row r="82" spans="1:9" ht="25.5" customHeight="1">
      <c r="A82" s="115" t="s">
        <v>19</v>
      </c>
      <c r="B82" s="182" t="s">
        <v>90</v>
      </c>
      <c r="C82" s="188"/>
      <c r="D82" s="188" t="s">
        <v>91</v>
      </c>
      <c r="E82" s="188"/>
      <c r="F82" s="189">
        <f>F83+F84</f>
        <v>21821</v>
      </c>
      <c r="G82" s="189">
        <f>G83+G84</f>
        <v>0</v>
      </c>
      <c r="H82" s="189">
        <f>H83+H84</f>
        <v>0</v>
      </c>
      <c r="I82" s="190">
        <f>I83+I84</f>
        <v>21821</v>
      </c>
    </row>
    <row r="83" spans="1:9" ht="23.25" customHeight="1">
      <c r="A83" s="115"/>
      <c r="B83" s="182" t="s">
        <v>512</v>
      </c>
      <c r="C83" s="188"/>
      <c r="D83" s="188"/>
      <c r="E83" s="188" t="s">
        <v>48</v>
      </c>
      <c r="F83" s="196">
        <v>21012</v>
      </c>
      <c r="G83" s="196">
        <v>0</v>
      </c>
      <c r="H83" s="196">
        <v>0</v>
      </c>
      <c r="I83" s="190">
        <f t="shared" si="1"/>
        <v>21012</v>
      </c>
    </row>
    <row r="84" spans="1:9" ht="15" customHeight="1">
      <c r="A84" s="115"/>
      <c r="B84" s="182" t="s">
        <v>26</v>
      </c>
      <c r="C84" s="188"/>
      <c r="D84" s="188"/>
      <c r="E84" s="188" t="s">
        <v>47</v>
      </c>
      <c r="F84" s="196">
        <v>809</v>
      </c>
      <c r="G84" s="196">
        <v>0</v>
      </c>
      <c r="H84" s="196">
        <v>0</v>
      </c>
      <c r="I84" s="190">
        <f>F84+G84-H84</f>
        <v>809</v>
      </c>
    </row>
    <row r="85" spans="1:9" ht="17.25" customHeight="1">
      <c r="A85" s="115" t="s">
        <v>72</v>
      </c>
      <c r="B85" s="182" t="s">
        <v>92</v>
      </c>
      <c r="C85" s="188"/>
      <c r="D85" s="188" t="s">
        <v>93</v>
      </c>
      <c r="E85" s="188"/>
      <c r="F85" s="189">
        <f>F86+F87+F88+F89</f>
        <v>326468</v>
      </c>
      <c r="G85" s="189">
        <f>G86+G87+G88+G89</f>
        <v>0</v>
      </c>
      <c r="H85" s="189">
        <f>H86+H87+H88+H89</f>
        <v>0</v>
      </c>
      <c r="I85" s="190">
        <f>I86+I87+I88+I89</f>
        <v>326468</v>
      </c>
    </row>
    <row r="86" spans="1:9" ht="23.25" customHeight="1">
      <c r="A86" s="115"/>
      <c r="B86" s="182" t="s">
        <v>25</v>
      </c>
      <c r="C86" s="188"/>
      <c r="D86" s="188"/>
      <c r="E86" s="188" t="s">
        <v>48</v>
      </c>
      <c r="F86" s="196">
        <v>191000</v>
      </c>
      <c r="G86" s="196">
        <v>0</v>
      </c>
      <c r="H86" s="196">
        <v>0</v>
      </c>
      <c r="I86" s="190">
        <f t="shared" si="1"/>
        <v>191000</v>
      </c>
    </row>
    <row r="87" spans="1:9" ht="17.25" customHeight="1">
      <c r="A87" s="115"/>
      <c r="B87" s="182" t="s">
        <v>26</v>
      </c>
      <c r="C87" s="188"/>
      <c r="D87" s="188"/>
      <c r="E87" s="188" t="s">
        <v>47</v>
      </c>
      <c r="F87" s="196">
        <v>121443</v>
      </c>
      <c r="G87" s="196">
        <v>0</v>
      </c>
      <c r="H87" s="196">
        <v>0</v>
      </c>
      <c r="I87" s="190">
        <f t="shared" si="1"/>
        <v>121443</v>
      </c>
    </row>
    <row r="88" spans="1:9" ht="13.5" customHeight="1">
      <c r="A88" s="115"/>
      <c r="B88" s="182" t="s">
        <v>358</v>
      </c>
      <c r="C88" s="188"/>
      <c r="D88" s="188"/>
      <c r="E88" s="188" t="s">
        <v>46</v>
      </c>
      <c r="F88" s="196">
        <v>400</v>
      </c>
      <c r="G88" s="196">
        <v>0</v>
      </c>
      <c r="H88" s="196">
        <v>0</v>
      </c>
      <c r="I88" s="190">
        <f t="shared" si="1"/>
        <v>400</v>
      </c>
    </row>
    <row r="89" spans="1:9" ht="14.25" customHeight="1">
      <c r="A89" s="115"/>
      <c r="B89" s="182" t="s">
        <v>71</v>
      </c>
      <c r="C89" s="188"/>
      <c r="D89" s="188"/>
      <c r="E89" s="188" t="s">
        <v>45</v>
      </c>
      <c r="F89" s="196">
        <v>13625</v>
      </c>
      <c r="G89" s="196">
        <v>0</v>
      </c>
      <c r="H89" s="196">
        <v>0</v>
      </c>
      <c r="I89" s="190">
        <f t="shared" si="1"/>
        <v>13625</v>
      </c>
    </row>
    <row r="90" spans="1:9" ht="33.75" customHeight="1">
      <c r="A90" s="166" t="s">
        <v>321</v>
      </c>
      <c r="B90" s="210" t="s">
        <v>96</v>
      </c>
      <c r="C90" s="183"/>
      <c r="D90" s="183"/>
      <c r="E90" s="183"/>
      <c r="F90" s="245">
        <f>F91+F94+F97</f>
        <v>398356</v>
      </c>
      <c r="G90" s="245">
        <f>G91+G94+G97</f>
        <v>0</v>
      </c>
      <c r="H90" s="245">
        <f>H91+H94+H97</f>
        <v>0</v>
      </c>
      <c r="I90" s="213">
        <f>I91+I94+I97</f>
        <v>398356</v>
      </c>
    </row>
    <row r="91" spans="1:9" ht="20.25" customHeight="1">
      <c r="A91" s="253" t="s">
        <v>470</v>
      </c>
      <c r="B91" s="255" t="s">
        <v>97</v>
      </c>
      <c r="C91" s="254" t="s">
        <v>346</v>
      </c>
      <c r="D91" s="254"/>
      <c r="E91" s="254"/>
      <c r="F91" s="250">
        <f aca="true" t="shared" si="4" ref="F91:I92">F92</f>
        <v>133862</v>
      </c>
      <c r="G91" s="250">
        <f t="shared" si="4"/>
        <v>0</v>
      </c>
      <c r="H91" s="250">
        <f t="shared" si="4"/>
        <v>0</v>
      </c>
      <c r="I91" s="251">
        <f t="shared" si="4"/>
        <v>133862</v>
      </c>
    </row>
    <row r="92" spans="1:9" ht="18.75" customHeight="1">
      <c r="A92" s="115" t="s">
        <v>18</v>
      </c>
      <c r="B92" s="182" t="s">
        <v>51</v>
      </c>
      <c r="C92" s="188"/>
      <c r="D92" s="188" t="s">
        <v>99</v>
      </c>
      <c r="E92" s="188"/>
      <c r="F92" s="189">
        <f t="shared" si="4"/>
        <v>133862</v>
      </c>
      <c r="G92" s="189">
        <f t="shared" si="4"/>
        <v>0</v>
      </c>
      <c r="H92" s="189">
        <f t="shared" si="4"/>
        <v>0</v>
      </c>
      <c r="I92" s="190">
        <f t="shared" si="4"/>
        <v>133862</v>
      </c>
    </row>
    <row r="93" spans="1:9" ht="35.25" customHeight="1">
      <c r="A93" s="115"/>
      <c r="B93" s="182" t="s">
        <v>53</v>
      </c>
      <c r="C93" s="188"/>
      <c r="D93" s="188"/>
      <c r="E93" s="188" t="s">
        <v>52</v>
      </c>
      <c r="F93" s="189">
        <v>133862</v>
      </c>
      <c r="G93" s="189">
        <v>0</v>
      </c>
      <c r="H93" s="189">
        <v>0</v>
      </c>
      <c r="I93" s="190">
        <f t="shared" si="1"/>
        <v>133862</v>
      </c>
    </row>
    <row r="94" spans="1:9" ht="17.25" customHeight="1">
      <c r="A94" s="253" t="s">
        <v>473</v>
      </c>
      <c r="B94" s="255" t="s">
        <v>21</v>
      </c>
      <c r="C94" s="254" t="s">
        <v>22</v>
      </c>
      <c r="D94" s="254"/>
      <c r="E94" s="254"/>
      <c r="F94" s="250">
        <f aca="true" t="shared" si="5" ref="F94:I95">F95</f>
        <v>150997</v>
      </c>
      <c r="G94" s="250">
        <f t="shared" si="5"/>
        <v>0</v>
      </c>
      <c r="H94" s="250">
        <f t="shared" si="5"/>
        <v>0</v>
      </c>
      <c r="I94" s="251">
        <f t="shared" si="5"/>
        <v>150997</v>
      </c>
    </row>
    <row r="95" spans="1:9" ht="17.25" customHeight="1">
      <c r="A95" s="115" t="s">
        <v>18</v>
      </c>
      <c r="B95" s="182" t="s">
        <v>23</v>
      </c>
      <c r="C95" s="188"/>
      <c r="D95" s="188" t="s">
        <v>24</v>
      </c>
      <c r="E95" s="188"/>
      <c r="F95" s="189">
        <f t="shared" si="5"/>
        <v>150997</v>
      </c>
      <c r="G95" s="189">
        <f t="shared" si="5"/>
        <v>0</v>
      </c>
      <c r="H95" s="189">
        <f t="shared" si="5"/>
        <v>0</v>
      </c>
      <c r="I95" s="190">
        <f t="shared" si="5"/>
        <v>150997</v>
      </c>
    </row>
    <row r="96" spans="1:9" ht="25.5" customHeight="1">
      <c r="A96" s="115"/>
      <c r="B96" s="182" t="s">
        <v>529</v>
      </c>
      <c r="C96" s="188"/>
      <c r="D96" s="188"/>
      <c r="E96" s="188" t="s">
        <v>101</v>
      </c>
      <c r="F96" s="189">
        <v>150997</v>
      </c>
      <c r="G96" s="189">
        <v>0</v>
      </c>
      <c r="H96" s="189">
        <v>0</v>
      </c>
      <c r="I96" s="190">
        <f aca="true" t="shared" si="6" ref="I96:I164">F96+G96-H96</f>
        <v>150997</v>
      </c>
    </row>
    <row r="97" spans="1:9" s="119" customFormat="1" ht="18.75" customHeight="1">
      <c r="A97" s="253" t="s">
        <v>475</v>
      </c>
      <c r="B97" s="255" t="s">
        <v>55</v>
      </c>
      <c r="C97" s="254" t="s">
        <v>376</v>
      </c>
      <c r="D97" s="254"/>
      <c r="E97" s="254"/>
      <c r="F97" s="250">
        <f>F98</f>
        <v>113497</v>
      </c>
      <c r="G97" s="250">
        <f>G98</f>
        <v>0</v>
      </c>
      <c r="H97" s="250">
        <f>H98</f>
        <v>0</v>
      </c>
      <c r="I97" s="250">
        <f>I98</f>
        <v>113497</v>
      </c>
    </row>
    <row r="98" spans="1:9" ht="14.25" customHeight="1">
      <c r="A98" s="115" t="s">
        <v>18</v>
      </c>
      <c r="B98" s="182" t="s">
        <v>528</v>
      </c>
      <c r="C98" s="188"/>
      <c r="D98" s="188" t="s">
        <v>207</v>
      </c>
      <c r="E98" s="188"/>
      <c r="F98" s="189">
        <f>F99+F100</f>
        <v>113497</v>
      </c>
      <c r="G98" s="189">
        <f>G99+G100</f>
        <v>0</v>
      </c>
      <c r="H98" s="189">
        <f>H99+H100</f>
        <v>0</v>
      </c>
      <c r="I98" s="189">
        <f>I99+I100</f>
        <v>113497</v>
      </c>
    </row>
    <row r="99" spans="1:9" ht="23.25" customHeight="1">
      <c r="A99" s="115"/>
      <c r="B99" s="182" t="s">
        <v>531</v>
      </c>
      <c r="C99" s="188"/>
      <c r="D99" s="188"/>
      <c r="E99" s="188" t="s">
        <v>532</v>
      </c>
      <c r="F99" s="189">
        <v>44500</v>
      </c>
      <c r="G99" s="189">
        <v>0</v>
      </c>
      <c r="H99" s="189">
        <v>0</v>
      </c>
      <c r="I99" s="189">
        <f>F99+G99-H99</f>
        <v>44500</v>
      </c>
    </row>
    <row r="100" spans="1:9" ht="23.25" customHeight="1">
      <c r="A100" s="115"/>
      <c r="B100" s="182" t="s">
        <v>529</v>
      </c>
      <c r="C100" s="188"/>
      <c r="D100" s="188"/>
      <c r="E100" s="188" t="s">
        <v>530</v>
      </c>
      <c r="F100" s="189">
        <v>68997</v>
      </c>
      <c r="G100" s="189">
        <v>0</v>
      </c>
      <c r="H100" s="189">
        <v>0</v>
      </c>
      <c r="I100" s="189">
        <f>F100+G100-H100</f>
        <v>68997</v>
      </c>
    </row>
    <row r="101" spans="1:9" s="119" customFormat="1" ht="54" customHeight="1">
      <c r="A101" s="163" t="s">
        <v>468</v>
      </c>
      <c r="B101" s="210" t="s">
        <v>505</v>
      </c>
      <c r="C101" s="163"/>
      <c r="D101" s="163"/>
      <c r="E101" s="163"/>
      <c r="F101" s="245">
        <f>F102+F105+F108+F110</f>
        <v>335580</v>
      </c>
      <c r="G101" s="245">
        <f>G102+G105+G108+G110</f>
        <v>0</v>
      </c>
      <c r="H101" s="245">
        <f>H102+H105+H108+H110</f>
        <v>0</v>
      </c>
      <c r="I101" s="245">
        <f>I102+I105+I108+I110</f>
        <v>335580</v>
      </c>
    </row>
    <row r="102" spans="1:9" s="119" customFormat="1" ht="20.25" customHeight="1">
      <c r="A102" s="259" t="s">
        <v>470</v>
      </c>
      <c r="B102" s="260" t="s">
        <v>21</v>
      </c>
      <c r="C102" s="259">
        <v>600</v>
      </c>
      <c r="D102" s="259"/>
      <c r="E102" s="259"/>
      <c r="F102" s="250">
        <f>F103+F104</f>
        <v>273733</v>
      </c>
      <c r="G102" s="250">
        <f>G103+G104</f>
        <v>0</v>
      </c>
      <c r="H102" s="250">
        <f>H103+H104</f>
        <v>0</v>
      </c>
      <c r="I102" s="251">
        <f>I103+I104</f>
        <v>273733</v>
      </c>
    </row>
    <row r="103" spans="1:9" ht="18" customHeight="1">
      <c r="A103" s="105" t="s">
        <v>18</v>
      </c>
      <c r="B103" s="182" t="s">
        <v>23</v>
      </c>
      <c r="C103" s="105"/>
      <c r="D103" s="105">
        <v>60014</v>
      </c>
      <c r="E103" s="105">
        <v>2310</v>
      </c>
      <c r="F103" s="189">
        <v>0</v>
      </c>
      <c r="G103" s="189">
        <v>0</v>
      </c>
      <c r="H103" s="189">
        <v>0</v>
      </c>
      <c r="I103" s="190">
        <f t="shared" si="6"/>
        <v>0</v>
      </c>
    </row>
    <row r="104" spans="1:9" ht="37.5" customHeight="1">
      <c r="A104" s="195"/>
      <c r="B104" s="225" t="s">
        <v>513</v>
      </c>
      <c r="C104" s="194"/>
      <c r="D104" s="194"/>
      <c r="E104" s="194">
        <v>6610</v>
      </c>
      <c r="F104" s="196">
        <v>273733</v>
      </c>
      <c r="G104" s="196">
        <v>0</v>
      </c>
      <c r="H104" s="196">
        <v>0</v>
      </c>
      <c r="I104" s="190">
        <f t="shared" si="6"/>
        <v>273733</v>
      </c>
    </row>
    <row r="105" spans="1:9" s="119" customFormat="1" ht="21" customHeight="1">
      <c r="A105" s="261" t="s">
        <v>473</v>
      </c>
      <c r="B105" s="262" t="s">
        <v>55</v>
      </c>
      <c r="C105" s="256">
        <v>750</v>
      </c>
      <c r="D105" s="256"/>
      <c r="E105" s="256"/>
      <c r="F105" s="250">
        <f>F106+F107</f>
        <v>21099</v>
      </c>
      <c r="G105" s="250">
        <f>G106+G107</f>
        <v>0</v>
      </c>
      <c r="H105" s="250">
        <f>H106+H107</f>
        <v>0</v>
      </c>
      <c r="I105" s="251">
        <f>I106+I107</f>
        <v>21099</v>
      </c>
    </row>
    <row r="106" spans="1:9" s="119" customFormat="1" ht="18" customHeight="1">
      <c r="A106" s="309" t="s">
        <v>521</v>
      </c>
      <c r="B106" s="308" t="s">
        <v>527</v>
      </c>
      <c r="C106" s="307"/>
      <c r="D106" s="310">
        <v>75020</v>
      </c>
      <c r="E106" s="310">
        <v>6610</v>
      </c>
      <c r="F106" s="311">
        <v>12999</v>
      </c>
      <c r="G106" s="311">
        <v>0</v>
      </c>
      <c r="H106" s="311">
        <v>0</v>
      </c>
      <c r="I106" s="298">
        <f>F106+G106-H106</f>
        <v>12999</v>
      </c>
    </row>
    <row r="107" spans="1:9" ht="15.75" customHeight="1">
      <c r="A107" s="185" t="s">
        <v>19</v>
      </c>
      <c r="B107" s="182" t="s">
        <v>451</v>
      </c>
      <c r="C107" s="105"/>
      <c r="D107" s="105">
        <v>75095</v>
      </c>
      <c r="E107" s="105">
        <v>2310</v>
      </c>
      <c r="F107" s="189">
        <v>8100</v>
      </c>
      <c r="G107" s="189">
        <v>0</v>
      </c>
      <c r="H107" s="189">
        <v>0</v>
      </c>
      <c r="I107" s="190">
        <f t="shared" si="6"/>
        <v>8100</v>
      </c>
    </row>
    <row r="108" spans="1:9" s="119" customFormat="1" ht="27.75" customHeight="1">
      <c r="A108" s="252" t="s">
        <v>475</v>
      </c>
      <c r="B108" s="255" t="s">
        <v>452</v>
      </c>
      <c r="C108" s="263">
        <v>754</v>
      </c>
      <c r="D108" s="264"/>
      <c r="E108" s="264"/>
      <c r="F108" s="250">
        <f>F109</f>
        <v>23500</v>
      </c>
      <c r="G108" s="250">
        <f>G109</f>
        <v>0</v>
      </c>
      <c r="H108" s="250">
        <f>H109</f>
        <v>0</v>
      </c>
      <c r="I108" s="251">
        <f>I109</f>
        <v>23500</v>
      </c>
    </row>
    <row r="109" spans="1:9" ht="18" customHeight="1">
      <c r="A109" s="185" t="s">
        <v>18</v>
      </c>
      <c r="B109" s="182" t="s">
        <v>100</v>
      </c>
      <c r="C109" s="197"/>
      <c r="D109" s="195">
        <v>75411</v>
      </c>
      <c r="E109" s="195">
        <v>2310</v>
      </c>
      <c r="F109" s="189">
        <v>23500</v>
      </c>
      <c r="G109" s="189">
        <v>0</v>
      </c>
      <c r="H109" s="189">
        <v>0</v>
      </c>
      <c r="I109" s="190">
        <f t="shared" si="6"/>
        <v>23500</v>
      </c>
    </row>
    <row r="110" spans="1:9" ht="21.75" customHeight="1">
      <c r="A110" s="252" t="s">
        <v>478</v>
      </c>
      <c r="B110" s="255" t="s">
        <v>299</v>
      </c>
      <c r="C110" s="263">
        <v>852</v>
      </c>
      <c r="D110" s="264"/>
      <c r="E110" s="264"/>
      <c r="F110" s="250">
        <f>F111</f>
        <v>17248</v>
      </c>
      <c r="G110" s="250">
        <f>G111</f>
        <v>0</v>
      </c>
      <c r="H110" s="250">
        <f>H111</f>
        <v>0</v>
      </c>
      <c r="I110" s="250">
        <f>I111</f>
        <v>17248</v>
      </c>
    </row>
    <row r="111" spans="1:9" ht="21.75" customHeight="1">
      <c r="A111" s="185" t="s">
        <v>18</v>
      </c>
      <c r="B111" s="182" t="s">
        <v>146</v>
      </c>
      <c r="C111" s="197"/>
      <c r="D111" s="195">
        <v>85204</v>
      </c>
      <c r="E111" s="195">
        <v>2320</v>
      </c>
      <c r="F111" s="189">
        <v>17248</v>
      </c>
      <c r="G111" s="189">
        <v>0</v>
      </c>
      <c r="H111" s="189">
        <v>0</v>
      </c>
      <c r="I111" s="190">
        <f>F111+G111-H111</f>
        <v>17248</v>
      </c>
    </row>
    <row r="112" spans="1:9" s="119" customFormat="1" ht="27" customHeight="1">
      <c r="A112" s="165" t="s">
        <v>488</v>
      </c>
      <c r="B112" s="210" t="s">
        <v>534</v>
      </c>
      <c r="C112" s="163"/>
      <c r="D112" s="183"/>
      <c r="E112" s="163"/>
      <c r="F112" s="245">
        <f>F113+F115+F117+F122+F125+F127+F224+F229</f>
        <v>2853244</v>
      </c>
      <c r="G112" s="245">
        <f>G113+G115+G117+G122+G125+G127+G224+G229</f>
        <v>0</v>
      </c>
      <c r="H112" s="245">
        <f>H113+H115+H117+H122+H125+H127+H224+H229</f>
        <v>0</v>
      </c>
      <c r="I112" s="213">
        <f>I113+I115+I117+I122+I125+I127+I224+I229</f>
        <v>2853244</v>
      </c>
    </row>
    <row r="113" spans="1:9" s="119" customFormat="1" ht="14.25" customHeight="1">
      <c r="A113" s="252" t="s">
        <v>470</v>
      </c>
      <c r="B113" s="255" t="s">
        <v>17</v>
      </c>
      <c r="C113" s="254" t="s">
        <v>314</v>
      </c>
      <c r="D113" s="254"/>
      <c r="E113" s="256"/>
      <c r="F113" s="257">
        <f>F114</f>
        <v>50000</v>
      </c>
      <c r="G113" s="257">
        <f>G114</f>
        <v>0</v>
      </c>
      <c r="H113" s="257">
        <f>H114</f>
        <v>0</v>
      </c>
      <c r="I113" s="253">
        <f>I114</f>
        <v>50000</v>
      </c>
    </row>
    <row r="114" spans="1:9" ht="24" customHeight="1">
      <c r="A114" s="185"/>
      <c r="B114" s="182" t="s">
        <v>185</v>
      </c>
      <c r="C114" s="105"/>
      <c r="D114" s="188" t="s">
        <v>323</v>
      </c>
      <c r="E114" s="105">
        <v>2110</v>
      </c>
      <c r="F114" s="189">
        <v>50000</v>
      </c>
      <c r="G114" s="189">
        <v>0</v>
      </c>
      <c r="H114" s="189">
        <v>0</v>
      </c>
      <c r="I114" s="190">
        <f t="shared" si="6"/>
        <v>50000</v>
      </c>
    </row>
    <row r="115" spans="1:9" s="119" customFormat="1" ht="15.75" customHeight="1">
      <c r="A115" s="265" t="s">
        <v>473</v>
      </c>
      <c r="B115" s="266" t="s">
        <v>132</v>
      </c>
      <c r="C115" s="259">
        <v>700</v>
      </c>
      <c r="D115" s="267"/>
      <c r="E115" s="259"/>
      <c r="F115" s="268">
        <f>F116</f>
        <v>30000</v>
      </c>
      <c r="G115" s="268">
        <f>G116</f>
        <v>0</v>
      </c>
      <c r="H115" s="268">
        <f>H116</f>
        <v>0</v>
      </c>
      <c r="I115" s="253">
        <f>I116</f>
        <v>30000</v>
      </c>
    </row>
    <row r="116" spans="1:9" ht="23.25" customHeight="1">
      <c r="A116" s="226"/>
      <c r="B116" s="193" t="s">
        <v>28</v>
      </c>
      <c r="C116" s="194"/>
      <c r="D116" s="227" t="s">
        <v>351</v>
      </c>
      <c r="E116" s="194">
        <v>2110</v>
      </c>
      <c r="F116" s="232">
        <v>30000</v>
      </c>
      <c r="G116" s="232">
        <v>0</v>
      </c>
      <c r="H116" s="232">
        <v>0</v>
      </c>
      <c r="I116" s="190">
        <f t="shared" si="6"/>
        <v>30000</v>
      </c>
    </row>
    <row r="117" spans="1:9" s="119" customFormat="1" ht="17.25" customHeight="1">
      <c r="A117" s="265" t="s">
        <v>475</v>
      </c>
      <c r="B117" s="266" t="s">
        <v>134</v>
      </c>
      <c r="C117" s="259">
        <v>710</v>
      </c>
      <c r="D117" s="267"/>
      <c r="E117" s="259"/>
      <c r="F117" s="268">
        <f>F118+F119+F120+F121</f>
        <v>240017</v>
      </c>
      <c r="G117" s="268">
        <f>G118+G119+G120+G121</f>
        <v>0</v>
      </c>
      <c r="H117" s="268">
        <f>H118+H119+H120+H121</f>
        <v>0</v>
      </c>
      <c r="I117" s="253">
        <f>I118+I119+I120+I121</f>
        <v>240017</v>
      </c>
    </row>
    <row r="118" spans="1:9" ht="23.25" customHeight="1">
      <c r="A118" s="226" t="s">
        <v>18</v>
      </c>
      <c r="B118" s="193" t="s">
        <v>363</v>
      </c>
      <c r="C118" s="194"/>
      <c r="D118" s="227" t="s">
        <v>362</v>
      </c>
      <c r="E118" s="194">
        <v>2110</v>
      </c>
      <c r="F118" s="232">
        <v>41000</v>
      </c>
      <c r="G118" s="232">
        <v>0</v>
      </c>
      <c r="H118" s="232">
        <v>0</v>
      </c>
      <c r="I118" s="190">
        <f t="shared" si="6"/>
        <v>41000</v>
      </c>
    </row>
    <row r="119" spans="1:9" ht="22.5" customHeight="1">
      <c r="A119" s="226" t="s">
        <v>19</v>
      </c>
      <c r="B119" s="193" t="s">
        <v>365</v>
      </c>
      <c r="C119" s="194"/>
      <c r="D119" s="227" t="s">
        <v>364</v>
      </c>
      <c r="E119" s="194">
        <v>2110</v>
      </c>
      <c r="F119" s="232">
        <v>5000</v>
      </c>
      <c r="G119" s="232">
        <v>0</v>
      </c>
      <c r="H119" s="232">
        <v>0</v>
      </c>
      <c r="I119" s="190">
        <f t="shared" si="6"/>
        <v>5000</v>
      </c>
    </row>
    <row r="120" spans="1:9" ht="13.5" customHeight="1">
      <c r="A120" s="226" t="s">
        <v>72</v>
      </c>
      <c r="B120" s="193" t="s">
        <v>367</v>
      </c>
      <c r="C120" s="194"/>
      <c r="D120" s="227" t="s">
        <v>366</v>
      </c>
      <c r="E120" s="194">
        <v>2110</v>
      </c>
      <c r="F120" s="232">
        <v>141017</v>
      </c>
      <c r="G120" s="232">
        <v>0</v>
      </c>
      <c r="H120" s="232">
        <v>0</v>
      </c>
      <c r="I120" s="190">
        <f t="shared" si="6"/>
        <v>141017</v>
      </c>
    </row>
    <row r="121" spans="1:9" ht="23.25" customHeight="1">
      <c r="A121" s="226"/>
      <c r="B121" s="182" t="s">
        <v>533</v>
      </c>
      <c r="C121" s="194"/>
      <c r="D121" s="227"/>
      <c r="E121" s="194">
        <v>6410</v>
      </c>
      <c r="F121" s="232">
        <v>53000</v>
      </c>
      <c r="G121" s="232">
        <v>0</v>
      </c>
      <c r="H121" s="232">
        <v>0</v>
      </c>
      <c r="I121" s="190">
        <f t="shared" si="6"/>
        <v>53000</v>
      </c>
    </row>
    <row r="122" spans="1:9" s="119" customFormat="1" ht="19.5" customHeight="1">
      <c r="A122" s="265" t="s">
        <v>478</v>
      </c>
      <c r="B122" s="266" t="s">
        <v>55</v>
      </c>
      <c r="C122" s="259">
        <v>750</v>
      </c>
      <c r="D122" s="267"/>
      <c r="E122" s="259"/>
      <c r="F122" s="268">
        <f>F123+F124</f>
        <v>108044</v>
      </c>
      <c r="G122" s="268">
        <f>G123+G124</f>
        <v>0</v>
      </c>
      <c r="H122" s="268">
        <f>H123+H124</f>
        <v>0</v>
      </c>
      <c r="I122" s="253">
        <f>I123+I124</f>
        <v>108044</v>
      </c>
    </row>
    <row r="123" spans="1:9" ht="18.75" customHeight="1">
      <c r="A123" s="226" t="s">
        <v>18</v>
      </c>
      <c r="B123" s="193" t="s">
        <v>378</v>
      </c>
      <c r="C123" s="194"/>
      <c r="D123" s="227" t="s">
        <v>377</v>
      </c>
      <c r="E123" s="194">
        <v>2110</v>
      </c>
      <c r="F123" s="232">
        <v>91988</v>
      </c>
      <c r="G123" s="232">
        <v>0</v>
      </c>
      <c r="H123" s="232">
        <v>0</v>
      </c>
      <c r="I123" s="190">
        <f t="shared" si="6"/>
        <v>91988</v>
      </c>
    </row>
    <row r="124" spans="1:9" ht="18.75" customHeight="1">
      <c r="A124" s="226" t="s">
        <v>19</v>
      </c>
      <c r="B124" s="193" t="s">
        <v>382</v>
      </c>
      <c r="C124" s="194"/>
      <c r="D124" s="227" t="s">
        <v>381</v>
      </c>
      <c r="E124" s="194">
        <v>2110</v>
      </c>
      <c r="F124" s="232">
        <v>16056</v>
      </c>
      <c r="G124" s="232">
        <v>0</v>
      </c>
      <c r="H124" s="232">
        <v>0</v>
      </c>
      <c r="I124" s="190">
        <f t="shared" si="6"/>
        <v>16056</v>
      </c>
    </row>
    <row r="125" spans="1:9" s="119" customFormat="1" ht="25.5" customHeight="1">
      <c r="A125" s="265" t="s">
        <v>481</v>
      </c>
      <c r="B125" s="266" t="s">
        <v>452</v>
      </c>
      <c r="C125" s="259">
        <v>754</v>
      </c>
      <c r="D125" s="267"/>
      <c r="E125" s="259"/>
      <c r="F125" s="268">
        <f>F126</f>
        <v>1917501</v>
      </c>
      <c r="G125" s="268">
        <f>G126</f>
        <v>0</v>
      </c>
      <c r="H125" s="268">
        <f>H126</f>
        <v>0</v>
      </c>
      <c r="I125" s="253">
        <f>I126</f>
        <v>1917501</v>
      </c>
    </row>
    <row r="126" spans="1:9" ht="27" customHeight="1">
      <c r="A126" s="226"/>
      <c r="B126" s="193" t="s">
        <v>102</v>
      </c>
      <c r="C126" s="194"/>
      <c r="D126" s="227" t="s">
        <v>406</v>
      </c>
      <c r="E126" s="194">
        <v>2110</v>
      </c>
      <c r="F126" s="232">
        <v>1917501</v>
      </c>
      <c r="G126" s="232">
        <v>0</v>
      </c>
      <c r="H126" s="232">
        <v>0</v>
      </c>
      <c r="I126" s="190">
        <f t="shared" si="6"/>
        <v>1917501</v>
      </c>
    </row>
    <row r="127" spans="1:9" s="119" customFormat="1" ht="24" customHeight="1">
      <c r="A127" s="265" t="s">
        <v>500</v>
      </c>
      <c r="B127" s="266" t="s">
        <v>78</v>
      </c>
      <c r="C127" s="259">
        <v>851</v>
      </c>
      <c r="D127" s="267"/>
      <c r="E127" s="259"/>
      <c r="F127" s="268">
        <f>F128</f>
        <v>451521</v>
      </c>
      <c r="G127" s="268">
        <f>G128</f>
        <v>0</v>
      </c>
      <c r="H127" s="268">
        <f>H128</f>
        <v>0</v>
      </c>
      <c r="I127" s="253">
        <f>I128</f>
        <v>451521</v>
      </c>
    </row>
    <row r="128" spans="1:9" ht="34.5" customHeight="1">
      <c r="A128" s="226"/>
      <c r="B128" s="193" t="s">
        <v>514</v>
      </c>
      <c r="C128" s="194"/>
      <c r="D128" s="227">
        <v>85156</v>
      </c>
      <c r="E128" s="194">
        <v>2110</v>
      </c>
      <c r="F128" s="233">
        <v>451521</v>
      </c>
      <c r="G128" s="233">
        <v>0</v>
      </c>
      <c r="H128" s="233">
        <v>0</v>
      </c>
      <c r="I128" s="190">
        <f t="shared" si="6"/>
        <v>451521</v>
      </c>
    </row>
    <row r="129" spans="1:9" ht="15.75" customHeight="1" hidden="1">
      <c r="A129" s="185" t="s">
        <v>82</v>
      </c>
      <c r="B129" s="182" t="s">
        <v>109</v>
      </c>
      <c r="C129" s="105"/>
      <c r="D129" s="105">
        <v>85326</v>
      </c>
      <c r="E129" s="105"/>
      <c r="F129" s="190"/>
      <c r="G129" s="190"/>
      <c r="H129" s="190"/>
      <c r="I129" s="190">
        <f t="shared" si="6"/>
        <v>0</v>
      </c>
    </row>
    <row r="130" spans="1:9" ht="24" customHeight="1" hidden="1">
      <c r="A130" s="185"/>
      <c r="B130" s="182" t="s">
        <v>104</v>
      </c>
      <c r="C130" s="105"/>
      <c r="D130" s="105"/>
      <c r="E130" s="105">
        <v>213</v>
      </c>
      <c r="F130" s="115"/>
      <c r="G130" s="115"/>
      <c r="H130" s="115"/>
      <c r="I130" s="190">
        <f t="shared" si="6"/>
        <v>0</v>
      </c>
    </row>
    <row r="131" spans="1:9" ht="19.5" customHeight="1" hidden="1">
      <c r="A131" s="185" t="s">
        <v>85</v>
      </c>
      <c r="B131" s="182" t="s">
        <v>436</v>
      </c>
      <c r="C131" s="105"/>
      <c r="D131" s="105">
        <v>85333</v>
      </c>
      <c r="E131" s="105"/>
      <c r="F131" s="190"/>
      <c r="G131" s="190"/>
      <c r="H131" s="190"/>
      <c r="I131" s="190">
        <f t="shared" si="6"/>
        <v>0</v>
      </c>
    </row>
    <row r="132" spans="1:9" ht="24" customHeight="1" hidden="1">
      <c r="A132" s="185"/>
      <c r="B132" s="182" t="s">
        <v>104</v>
      </c>
      <c r="C132" s="105"/>
      <c r="D132" s="105"/>
      <c r="E132" s="105">
        <v>213</v>
      </c>
      <c r="F132" s="115"/>
      <c r="G132" s="115"/>
      <c r="H132" s="115"/>
      <c r="I132" s="190">
        <f t="shared" si="6"/>
        <v>0</v>
      </c>
    </row>
    <row r="133" spans="1:9" ht="28.5" customHeight="1" hidden="1">
      <c r="A133" s="185" t="s">
        <v>478</v>
      </c>
      <c r="B133" s="182" t="s">
        <v>86</v>
      </c>
      <c r="C133" s="105">
        <v>854</v>
      </c>
      <c r="D133" s="105"/>
      <c r="E133" s="105"/>
      <c r="F133" s="115"/>
      <c r="G133" s="115"/>
      <c r="H133" s="115"/>
      <c r="I133" s="190">
        <f t="shared" si="6"/>
        <v>0</v>
      </c>
    </row>
    <row r="134" spans="1:9" ht="35.25" customHeight="1" hidden="1">
      <c r="A134" s="185" t="s">
        <v>18</v>
      </c>
      <c r="B134" s="182" t="s">
        <v>88</v>
      </c>
      <c r="C134" s="105"/>
      <c r="D134" s="105">
        <v>85403</v>
      </c>
      <c r="E134" s="105"/>
      <c r="F134" s="115"/>
      <c r="G134" s="115"/>
      <c r="H134" s="115"/>
      <c r="I134" s="190">
        <f t="shared" si="6"/>
        <v>0</v>
      </c>
    </row>
    <row r="135" spans="1:9" ht="30.75" customHeight="1" hidden="1">
      <c r="A135" s="185"/>
      <c r="B135" s="182" t="s">
        <v>104</v>
      </c>
      <c r="C135" s="105"/>
      <c r="D135" s="105"/>
      <c r="E135" s="105">
        <v>213</v>
      </c>
      <c r="F135" s="115"/>
      <c r="G135" s="115"/>
      <c r="H135" s="115"/>
      <c r="I135" s="190">
        <f t="shared" si="6"/>
        <v>0</v>
      </c>
    </row>
    <row r="136" spans="1:9" ht="33" customHeight="1" hidden="1">
      <c r="A136" s="185" t="s">
        <v>19</v>
      </c>
      <c r="B136" s="182" t="s">
        <v>90</v>
      </c>
      <c r="C136" s="105"/>
      <c r="D136" s="105">
        <v>85406</v>
      </c>
      <c r="E136" s="105"/>
      <c r="F136" s="115"/>
      <c r="G136" s="115"/>
      <c r="H136" s="115"/>
      <c r="I136" s="190">
        <f t="shared" si="6"/>
        <v>0</v>
      </c>
    </row>
    <row r="137" spans="1:9" ht="35.25" customHeight="1" hidden="1">
      <c r="A137" s="185"/>
      <c r="B137" s="182" t="s">
        <v>104</v>
      </c>
      <c r="C137" s="105"/>
      <c r="D137" s="105"/>
      <c r="E137" s="105">
        <v>213</v>
      </c>
      <c r="F137" s="115"/>
      <c r="G137" s="115"/>
      <c r="H137" s="115"/>
      <c r="I137" s="190">
        <f t="shared" si="6"/>
        <v>0</v>
      </c>
    </row>
    <row r="138" spans="1:9" ht="29.25" customHeight="1" hidden="1">
      <c r="A138" s="185" t="s">
        <v>72</v>
      </c>
      <c r="B138" s="182" t="s">
        <v>92</v>
      </c>
      <c r="C138" s="105"/>
      <c r="D138" s="105">
        <v>85410</v>
      </c>
      <c r="E138" s="105"/>
      <c r="F138" s="115"/>
      <c r="G138" s="115"/>
      <c r="H138" s="115"/>
      <c r="I138" s="190">
        <f t="shared" si="6"/>
        <v>0</v>
      </c>
    </row>
    <row r="139" spans="1:9" ht="35.25" customHeight="1" hidden="1">
      <c r="A139" s="185"/>
      <c r="B139" s="182" t="s">
        <v>104</v>
      </c>
      <c r="C139" s="105"/>
      <c r="D139" s="105"/>
      <c r="E139" s="105">
        <v>213</v>
      </c>
      <c r="F139" s="115"/>
      <c r="G139" s="115"/>
      <c r="H139" s="115"/>
      <c r="I139" s="190">
        <f t="shared" si="6"/>
        <v>0</v>
      </c>
    </row>
    <row r="140" spans="1:9" ht="32.25" customHeight="1" hidden="1">
      <c r="A140" s="185" t="s">
        <v>82</v>
      </c>
      <c r="B140" s="182" t="s">
        <v>110</v>
      </c>
      <c r="C140" s="105"/>
      <c r="D140" s="105">
        <v>85412</v>
      </c>
      <c r="E140" s="105"/>
      <c r="F140" s="115"/>
      <c r="G140" s="115"/>
      <c r="H140" s="115"/>
      <c r="I140" s="190">
        <f t="shared" si="6"/>
        <v>0</v>
      </c>
    </row>
    <row r="141" spans="1:9" ht="38.25" customHeight="1" hidden="1">
      <c r="A141" s="185"/>
      <c r="B141" s="182" t="s">
        <v>104</v>
      </c>
      <c r="C141" s="105"/>
      <c r="D141" s="105"/>
      <c r="E141" s="105">
        <v>213</v>
      </c>
      <c r="F141" s="115"/>
      <c r="G141" s="115"/>
      <c r="H141" s="115"/>
      <c r="I141" s="190">
        <f t="shared" si="6"/>
        <v>0</v>
      </c>
    </row>
    <row r="142" spans="1:9" ht="45.75" customHeight="1" hidden="1">
      <c r="A142" s="185" t="s">
        <v>502</v>
      </c>
      <c r="B142" s="182" t="s">
        <v>111</v>
      </c>
      <c r="C142" s="105"/>
      <c r="D142" s="105"/>
      <c r="E142" s="105"/>
      <c r="F142" s="115"/>
      <c r="G142" s="115"/>
      <c r="H142" s="115"/>
      <c r="I142" s="190">
        <f t="shared" si="6"/>
        <v>0</v>
      </c>
    </row>
    <row r="143" spans="1:9" ht="21.75" customHeight="1" hidden="1">
      <c r="A143" s="185" t="s">
        <v>470</v>
      </c>
      <c r="B143" s="182" t="s">
        <v>78</v>
      </c>
      <c r="C143" s="105">
        <v>851</v>
      </c>
      <c r="D143" s="105"/>
      <c r="E143" s="105"/>
      <c r="F143" s="115"/>
      <c r="G143" s="115"/>
      <c r="H143" s="115"/>
      <c r="I143" s="190">
        <f t="shared" si="6"/>
        <v>0</v>
      </c>
    </row>
    <row r="144" spans="1:9" ht="24.75" customHeight="1" hidden="1">
      <c r="A144" s="185" t="s">
        <v>18</v>
      </c>
      <c r="B144" s="182" t="s">
        <v>453</v>
      </c>
      <c r="C144" s="105"/>
      <c r="D144" s="105">
        <v>85111</v>
      </c>
      <c r="E144" s="105"/>
      <c r="F144" s="115"/>
      <c r="G144" s="115"/>
      <c r="H144" s="115"/>
      <c r="I144" s="190">
        <f t="shared" si="6"/>
        <v>0</v>
      </c>
    </row>
    <row r="145" spans="1:9" ht="37.5" customHeight="1" hidden="1">
      <c r="A145" s="185"/>
      <c r="B145" s="182" t="s">
        <v>112</v>
      </c>
      <c r="C145" s="105"/>
      <c r="D145" s="105"/>
      <c r="E145" s="105">
        <v>643</v>
      </c>
      <c r="F145" s="115"/>
      <c r="G145" s="115"/>
      <c r="H145" s="115"/>
      <c r="I145" s="190">
        <f t="shared" si="6"/>
        <v>0</v>
      </c>
    </row>
    <row r="146" spans="1:9" ht="38.25" customHeight="1" hidden="1">
      <c r="A146" s="185" t="s">
        <v>113</v>
      </c>
      <c r="B146" s="182" t="s">
        <v>114</v>
      </c>
      <c r="C146" s="105"/>
      <c r="D146" s="105"/>
      <c r="E146" s="105"/>
      <c r="F146" s="115"/>
      <c r="G146" s="115"/>
      <c r="H146" s="115"/>
      <c r="I146" s="190">
        <f t="shared" si="6"/>
        <v>0</v>
      </c>
    </row>
    <row r="147" spans="1:9" ht="26.25" customHeight="1" hidden="1">
      <c r="A147" s="185" t="s">
        <v>470</v>
      </c>
      <c r="B147" s="182" t="s">
        <v>452</v>
      </c>
      <c r="C147" s="105">
        <v>754</v>
      </c>
      <c r="D147" s="105"/>
      <c r="E147" s="105"/>
      <c r="F147" s="115"/>
      <c r="G147" s="115"/>
      <c r="H147" s="115"/>
      <c r="I147" s="190">
        <f t="shared" si="6"/>
        <v>0</v>
      </c>
    </row>
    <row r="148" spans="1:9" ht="21" customHeight="1" hidden="1">
      <c r="A148" s="185" t="s">
        <v>18</v>
      </c>
      <c r="B148" s="182" t="s">
        <v>387</v>
      </c>
      <c r="C148" s="105"/>
      <c r="D148" s="105">
        <v>75405</v>
      </c>
      <c r="E148" s="105"/>
      <c r="F148" s="115"/>
      <c r="G148" s="115"/>
      <c r="H148" s="115"/>
      <c r="I148" s="190">
        <f t="shared" si="6"/>
        <v>0</v>
      </c>
    </row>
    <row r="149" spans="1:9" ht="42" customHeight="1" hidden="1">
      <c r="A149" s="185"/>
      <c r="B149" s="182" t="s">
        <v>115</v>
      </c>
      <c r="C149" s="105"/>
      <c r="D149" s="105"/>
      <c r="E149" s="105">
        <v>231</v>
      </c>
      <c r="F149" s="115"/>
      <c r="G149" s="115"/>
      <c r="H149" s="115"/>
      <c r="I149" s="190">
        <f t="shared" si="6"/>
        <v>0</v>
      </c>
    </row>
    <row r="150" spans="1:9" ht="20.25" customHeight="1" hidden="1">
      <c r="A150" s="185" t="s">
        <v>473</v>
      </c>
      <c r="B150" s="182" t="s">
        <v>65</v>
      </c>
      <c r="C150" s="105">
        <v>801</v>
      </c>
      <c r="D150" s="105"/>
      <c r="E150" s="105"/>
      <c r="F150" s="115"/>
      <c r="G150" s="115"/>
      <c r="H150" s="115"/>
      <c r="I150" s="190">
        <f t="shared" si="6"/>
        <v>0</v>
      </c>
    </row>
    <row r="151" spans="1:9" ht="20.25" customHeight="1" hidden="1">
      <c r="A151" s="185" t="s">
        <v>18</v>
      </c>
      <c r="B151" s="182" t="s">
        <v>67</v>
      </c>
      <c r="C151" s="105"/>
      <c r="D151" s="105">
        <v>80120</v>
      </c>
      <c r="E151" s="105"/>
      <c r="F151" s="115"/>
      <c r="G151" s="115"/>
      <c r="H151" s="115"/>
      <c r="I151" s="190">
        <f t="shared" si="6"/>
        <v>0</v>
      </c>
    </row>
    <row r="152" spans="1:9" ht="40.5" customHeight="1" hidden="1">
      <c r="A152" s="185"/>
      <c r="B152" s="182" t="s">
        <v>115</v>
      </c>
      <c r="C152" s="105"/>
      <c r="D152" s="105"/>
      <c r="E152" s="105">
        <v>231</v>
      </c>
      <c r="F152" s="115"/>
      <c r="G152" s="115"/>
      <c r="H152" s="115"/>
      <c r="I152" s="190">
        <f t="shared" si="6"/>
        <v>0</v>
      </c>
    </row>
    <row r="153" spans="1:9" ht="19.5" customHeight="1" hidden="1">
      <c r="A153" s="185" t="s">
        <v>19</v>
      </c>
      <c r="B153" s="182" t="s">
        <v>73</v>
      </c>
      <c r="C153" s="105"/>
      <c r="D153" s="105">
        <v>80131</v>
      </c>
      <c r="E153" s="105"/>
      <c r="F153" s="115"/>
      <c r="G153" s="115"/>
      <c r="H153" s="115"/>
      <c r="I153" s="190">
        <f t="shared" si="6"/>
        <v>0</v>
      </c>
    </row>
    <row r="154" spans="1:9" ht="40.5" customHeight="1" hidden="1">
      <c r="A154" s="185"/>
      <c r="B154" s="182" t="s">
        <v>115</v>
      </c>
      <c r="C154" s="105"/>
      <c r="D154" s="105"/>
      <c r="E154" s="105">
        <v>231</v>
      </c>
      <c r="F154" s="115"/>
      <c r="G154" s="115"/>
      <c r="H154" s="115"/>
      <c r="I154" s="190">
        <f t="shared" si="6"/>
        <v>0</v>
      </c>
    </row>
    <row r="155" spans="1:9" ht="42" customHeight="1" hidden="1">
      <c r="A155" s="185" t="s">
        <v>116</v>
      </c>
      <c r="B155" s="182" t="s">
        <v>117</v>
      </c>
      <c r="C155" s="188"/>
      <c r="D155" s="188"/>
      <c r="E155" s="188"/>
      <c r="F155" s="115"/>
      <c r="G155" s="115"/>
      <c r="H155" s="115"/>
      <c r="I155" s="190">
        <f t="shared" si="6"/>
        <v>0</v>
      </c>
    </row>
    <row r="156" spans="1:9" ht="18.75" customHeight="1" hidden="1">
      <c r="A156" s="185" t="s">
        <v>470</v>
      </c>
      <c r="B156" s="182" t="s">
        <v>78</v>
      </c>
      <c r="C156" s="188" t="s">
        <v>409</v>
      </c>
      <c r="D156" s="188"/>
      <c r="E156" s="188"/>
      <c r="F156" s="115"/>
      <c r="G156" s="115"/>
      <c r="H156" s="115"/>
      <c r="I156" s="190">
        <f t="shared" si="6"/>
        <v>0</v>
      </c>
    </row>
    <row r="157" spans="1:9" ht="18.75" customHeight="1" hidden="1">
      <c r="A157" s="185" t="s">
        <v>18</v>
      </c>
      <c r="B157" s="182" t="s">
        <v>453</v>
      </c>
      <c r="C157" s="188"/>
      <c r="D157" s="188" t="s">
        <v>79</v>
      </c>
      <c r="E157" s="188"/>
      <c r="F157" s="115"/>
      <c r="G157" s="115"/>
      <c r="H157" s="115"/>
      <c r="I157" s="190">
        <f t="shared" si="6"/>
        <v>0</v>
      </c>
    </row>
    <row r="158" spans="1:9" ht="55.5" customHeight="1" hidden="1">
      <c r="A158" s="185"/>
      <c r="B158" s="182" t="s">
        <v>118</v>
      </c>
      <c r="C158" s="188"/>
      <c r="D158" s="188"/>
      <c r="E158" s="188" t="s">
        <v>119</v>
      </c>
      <c r="F158" s="115"/>
      <c r="G158" s="115"/>
      <c r="H158" s="115"/>
      <c r="I158" s="190">
        <f t="shared" si="6"/>
        <v>0</v>
      </c>
    </row>
    <row r="159" spans="1:9" ht="24.75" customHeight="1" hidden="1">
      <c r="A159" s="185" t="s">
        <v>19</v>
      </c>
      <c r="B159" s="182" t="s">
        <v>120</v>
      </c>
      <c r="C159" s="188"/>
      <c r="D159" s="188" t="s">
        <v>121</v>
      </c>
      <c r="E159" s="188"/>
      <c r="F159" s="115"/>
      <c r="G159" s="115"/>
      <c r="H159" s="115"/>
      <c r="I159" s="190">
        <f t="shared" si="6"/>
        <v>0</v>
      </c>
    </row>
    <row r="160" spans="1:9" ht="50.25" customHeight="1" hidden="1">
      <c r="A160" s="185"/>
      <c r="B160" s="182" t="s">
        <v>118</v>
      </c>
      <c r="C160" s="188"/>
      <c r="D160" s="188"/>
      <c r="E160" s="188" t="s">
        <v>119</v>
      </c>
      <c r="F160" s="115"/>
      <c r="G160" s="115"/>
      <c r="H160" s="115"/>
      <c r="I160" s="190">
        <f t="shared" si="6"/>
        <v>0</v>
      </c>
    </row>
    <row r="161" spans="1:9" ht="17.25" customHeight="1" hidden="1">
      <c r="A161" s="185" t="s">
        <v>122</v>
      </c>
      <c r="B161" s="182" t="s">
        <v>451</v>
      </c>
      <c r="C161" s="188"/>
      <c r="D161" s="188" t="s">
        <v>123</v>
      </c>
      <c r="E161" s="188"/>
      <c r="F161" s="190"/>
      <c r="G161" s="190"/>
      <c r="H161" s="190"/>
      <c r="I161" s="190">
        <f t="shared" si="6"/>
        <v>0</v>
      </c>
    </row>
    <row r="162" spans="1:9" ht="32.25" customHeight="1" hidden="1">
      <c r="A162" s="185"/>
      <c r="B162" s="182" t="s">
        <v>104</v>
      </c>
      <c r="C162" s="188"/>
      <c r="D162" s="188"/>
      <c r="E162" s="188" t="s">
        <v>124</v>
      </c>
      <c r="F162" s="115"/>
      <c r="G162" s="115"/>
      <c r="H162" s="115"/>
      <c r="I162" s="190">
        <f t="shared" si="6"/>
        <v>0</v>
      </c>
    </row>
    <row r="163" spans="1:9" ht="32.25" customHeight="1" hidden="1">
      <c r="A163" s="185" t="s">
        <v>500</v>
      </c>
      <c r="B163" s="182" t="s">
        <v>86</v>
      </c>
      <c r="C163" s="188" t="s">
        <v>87</v>
      </c>
      <c r="D163" s="188"/>
      <c r="E163" s="188"/>
      <c r="F163" s="115"/>
      <c r="G163" s="115"/>
      <c r="H163" s="115"/>
      <c r="I163" s="190">
        <f t="shared" si="6"/>
        <v>0</v>
      </c>
    </row>
    <row r="164" spans="1:9" ht="23.25" customHeight="1" hidden="1">
      <c r="A164" s="185" t="s">
        <v>18</v>
      </c>
      <c r="B164" s="182" t="s">
        <v>88</v>
      </c>
      <c r="C164" s="188"/>
      <c r="D164" s="188" t="s">
        <v>89</v>
      </c>
      <c r="E164" s="188"/>
      <c r="F164" s="115"/>
      <c r="G164" s="115"/>
      <c r="H164" s="115"/>
      <c r="I164" s="190">
        <f t="shared" si="6"/>
        <v>0</v>
      </c>
    </row>
    <row r="165" spans="1:9" ht="21.75" customHeight="1" hidden="1">
      <c r="A165" s="185"/>
      <c r="B165" s="182" t="s">
        <v>104</v>
      </c>
      <c r="C165" s="188"/>
      <c r="D165" s="188"/>
      <c r="E165" s="188" t="s">
        <v>124</v>
      </c>
      <c r="F165" s="115"/>
      <c r="G165" s="115"/>
      <c r="H165" s="115"/>
      <c r="I165" s="190">
        <f aca="true" t="shared" si="7" ref="I165:I228">F165+G165-H165</f>
        <v>0</v>
      </c>
    </row>
    <row r="166" spans="1:9" ht="26.25" customHeight="1" hidden="1">
      <c r="A166" s="185" t="s">
        <v>19</v>
      </c>
      <c r="B166" s="182" t="s">
        <v>90</v>
      </c>
      <c r="C166" s="188"/>
      <c r="D166" s="188" t="s">
        <v>91</v>
      </c>
      <c r="E166" s="188"/>
      <c r="F166" s="115"/>
      <c r="G166" s="115"/>
      <c r="H166" s="115"/>
      <c r="I166" s="190">
        <f t="shared" si="7"/>
        <v>0</v>
      </c>
    </row>
    <row r="167" spans="1:9" ht="26.25" customHeight="1" hidden="1">
      <c r="A167" s="185"/>
      <c r="B167" s="182" t="s">
        <v>104</v>
      </c>
      <c r="C167" s="188"/>
      <c r="D167" s="188"/>
      <c r="E167" s="188" t="s">
        <v>124</v>
      </c>
      <c r="F167" s="115"/>
      <c r="G167" s="115"/>
      <c r="H167" s="115"/>
      <c r="I167" s="190">
        <f t="shared" si="7"/>
        <v>0</v>
      </c>
    </row>
    <row r="168" spans="1:9" ht="27.75" customHeight="1" hidden="1">
      <c r="A168" s="185" t="s">
        <v>72</v>
      </c>
      <c r="B168" s="182" t="s">
        <v>92</v>
      </c>
      <c r="C168" s="188"/>
      <c r="D168" s="188" t="s">
        <v>93</v>
      </c>
      <c r="E168" s="188"/>
      <c r="F168" s="115"/>
      <c r="G168" s="115"/>
      <c r="H168" s="115"/>
      <c r="I168" s="190">
        <f t="shared" si="7"/>
        <v>0</v>
      </c>
    </row>
    <row r="169" spans="1:9" ht="21.75" customHeight="1" hidden="1">
      <c r="A169" s="185"/>
      <c r="B169" s="182" t="s">
        <v>104</v>
      </c>
      <c r="C169" s="188"/>
      <c r="D169" s="188"/>
      <c r="E169" s="188" t="s">
        <v>124</v>
      </c>
      <c r="F169" s="115"/>
      <c r="G169" s="115"/>
      <c r="H169" s="115"/>
      <c r="I169" s="190">
        <f t="shared" si="7"/>
        <v>0</v>
      </c>
    </row>
    <row r="170" spans="1:9" ht="21.75" customHeight="1" hidden="1">
      <c r="A170" s="185" t="s">
        <v>82</v>
      </c>
      <c r="B170" s="182" t="s">
        <v>125</v>
      </c>
      <c r="C170" s="188"/>
      <c r="D170" s="188" t="s">
        <v>126</v>
      </c>
      <c r="E170" s="188"/>
      <c r="F170" s="190"/>
      <c r="G170" s="190"/>
      <c r="H170" s="190"/>
      <c r="I170" s="190">
        <f t="shared" si="7"/>
        <v>0</v>
      </c>
    </row>
    <row r="171" spans="1:9" ht="27" customHeight="1" hidden="1">
      <c r="A171" s="185"/>
      <c r="B171" s="182" t="s">
        <v>104</v>
      </c>
      <c r="C171" s="188"/>
      <c r="D171" s="188"/>
      <c r="E171" s="188" t="s">
        <v>124</v>
      </c>
      <c r="F171" s="115"/>
      <c r="G171" s="115"/>
      <c r="H171" s="115"/>
      <c r="I171" s="190">
        <f t="shared" si="7"/>
        <v>0</v>
      </c>
    </row>
    <row r="172" spans="1:9" ht="27" customHeight="1" hidden="1">
      <c r="A172" s="185" t="s">
        <v>18</v>
      </c>
      <c r="B172" s="182" t="s">
        <v>125</v>
      </c>
      <c r="C172" s="188"/>
      <c r="D172" s="188" t="s">
        <v>126</v>
      </c>
      <c r="E172" s="188"/>
      <c r="F172" s="115"/>
      <c r="G172" s="115"/>
      <c r="H172" s="115"/>
      <c r="I172" s="190">
        <f t="shared" si="7"/>
        <v>0</v>
      </c>
    </row>
    <row r="173" spans="1:9" ht="27" customHeight="1" hidden="1">
      <c r="A173" s="185"/>
      <c r="B173" s="182" t="s">
        <v>104</v>
      </c>
      <c r="C173" s="188"/>
      <c r="D173" s="188"/>
      <c r="E173" s="188" t="s">
        <v>124</v>
      </c>
      <c r="F173" s="115"/>
      <c r="G173" s="115"/>
      <c r="H173" s="115"/>
      <c r="I173" s="190">
        <f t="shared" si="7"/>
        <v>0</v>
      </c>
    </row>
    <row r="174" spans="1:9" ht="19.5" customHeight="1" hidden="1">
      <c r="A174" s="185" t="s">
        <v>19</v>
      </c>
      <c r="B174" s="182" t="s">
        <v>451</v>
      </c>
      <c r="C174" s="188"/>
      <c r="D174" s="188" t="s">
        <v>127</v>
      </c>
      <c r="E174" s="188"/>
      <c r="F174" s="190"/>
      <c r="G174" s="190"/>
      <c r="H174" s="190"/>
      <c r="I174" s="190">
        <f t="shared" si="7"/>
        <v>0</v>
      </c>
    </row>
    <row r="175" spans="1:9" ht="23.25" customHeight="1" hidden="1">
      <c r="A175" s="185"/>
      <c r="B175" s="182" t="s">
        <v>104</v>
      </c>
      <c r="C175" s="188"/>
      <c r="D175" s="188"/>
      <c r="E175" s="188" t="s">
        <v>124</v>
      </c>
      <c r="F175" s="115"/>
      <c r="G175" s="115"/>
      <c r="H175" s="115"/>
      <c r="I175" s="190">
        <f t="shared" si="7"/>
        <v>0</v>
      </c>
    </row>
    <row r="176" spans="1:18" s="161" customFormat="1" ht="51.75" customHeight="1" hidden="1">
      <c r="A176" s="185" t="s">
        <v>128</v>
      </c>
      <c r="B176" s="229" t="s">
        <v>129</v>
      </c>
      <c r="C176" s="105"/>
      <c r="D176" s="105"/>
      <c r="E176" s="105"/>
      <c r="F176" s="115"/>
      <c r="G176" s="115"/>
      <c r="H176" s="115"/>
      <c r="I176" s="190">
        <f t="shared" si="7"/>
        <v>0</v>
      </c>
      <c r="J176" s="228"/>
      <c r="K176" s="228"/>
      <c r="L176" s="228"/>
      <c r="M176" s="228"/>
      <c r="N176" s="228"/>
      <c r="O176" s="228"/>
      <c r="P176" s="228"/>
      <c r="Q176" s="228"/>
      <c r="R176" s="228"/>
    </row>
    <row r="177" spans="1:18" ht="21" customHeight="1" hidden="1">
      <c r="A177" s="185" t="s">
        <v>470</v>
      </c>
      <c r="B177" s="115" t="s">
        <v>17</v>
      </c>
      <c r="C177" s="188" t="s">
        <v>314</v>
      </c>
      <c r="D177" s="105"/>
      <c r="E177" s="105"/>
      <c r="F177" s="115"/>
      <c r="G177" s="115"/>
      <c r="H177" s="115"/>
      <c r="I177" s="190">
        <f t="shared" si="7"/>
        <v>0</v>
      </c>
      <c r="J177" s="228"/>
      <c r="K177" s="228"/>
      <c r="L177" s="228"/>
      <c r="M177" s="228"/>
      <c r="N177" s="228"/>
      <c r="O177" s="228"/>
      <c r="P177" s="228"/>
      <c r="Q177" s="228"/>
      <c r="R177" s="228"/>
    </row>
    <row r="178" spans="1:9" ht="32.25" customHeight="1" hidden="1">
      <c r="A178" s="185" t="s">
        <v>18</v>
      </c>
      <c r="B178" s="229" t="s">
        <v>325</v>
      </c>
      <c r="C178" s="105"/>
      <c r="D178" s="188" t="s">
        <v>323</v>
      </c>
      <c r="E178" s="105">
        <v>211</v>
      </c>
      <c r="F178" s="115"/>
      <c r="G178" s="115"/>
      <c r="H178" s="115"/>
      <c r="I178" s="190">
        <f t="shared" si="7"/>
        <v>0</v>
      </c>
    </row>
    <row r="179" spans="1:9" ht="17.25" customHeight="1" hidden="1">
      <c r="A179" s="185" t="s">
        <v>19</v>
      </c>
      <c r="B179" s="115" t="s">
        <v>317</v>
      </c>
      <c r="C179" s="105"/>
      <c r="D179" s="188" t="s">
        <v>315</v>
      </c>
      <c r="E179" s="105">
        <v>211</v>
      </c>
      <c r="F179" s="115"/>
      <c r="G179" s="115"/>
      <c r="H179" s="115"/>
      <c r="I179" s="190">
        <f t="shared" si="7"/>
        <v>0</v>
      </c>
    </row>
    <row r="180" spans="1:9" ht="18" customHeight="1" hidden="1">
      <c r="A180" s="185" t="s">
        <v>473</v>
      </c>
      <c r="B180" s="115" t="s">
        <v>97</v>
      </c>
      <c r="C180" s="188" t="s">
        <v>346</v>
      </c>
      <c r="D180" s="188"/>
      <c r="E180" s="105"/>
      <c r="F180" s="115"/>
      <c r="G180" s="115"/>
      <c r="H180" s="115"/>
      <c r="I180" s="190">
        <f t="shared" si="7"/>
        <v>0</v>
      </c>
    </row>
    <row r="181" spans="1:9" ht="21.75" customHeight="1" hidden="1">
      <c r="A181" s="185" t="s">
        <v>18</v>
      </c>
      <c r="B181" s="115" t="s">
        <v>348</v>
      </c>
      <c r="C181" s="105"/>
      <c r="D181" s="188" t="s">
        <v>347</v>
      </c>
      <c r="E181" s="105">
        <v>211</v>
      </c>
      <c r="F181" s="115"/>
      <c r="G181" s="115"/>
      <c r="H181" s="115"/>
      <c r="I181" s="190">
        <f t="shared" si="7"/>
        <v>0</v>
      </c>
    </row>
    <row r="182" spans="1:9" ht="27.75" customHeight="1" hidden="1">
      <c r="A182" s="185" t="s">
        <v>72</v>
      </c>
      <c r="B182" s="182" t="s">
        <v>130</v>
      </c>
      <c r="C182" s="105"/>
      <c r="D182" s="188" t="s">
        <v>131</v>
      </c>
      <c r="E182" s="105">
        <v>211</v>
      </c>
      <c r="F182" s="115"/>
      <c r="G182" s="115"/>
      <c r="H182" s="115"/>
      <c r="I182" s="190">
        <f t="shared" si="7"/>
        <v>0</v>
      </c>
    </row>
    <row r="183" spans="1:9" ht="24.75" customHeight="1" hidden="1">
      <c r="A183" s="185">
        <v>2</v>
      </c>
      <c r="B183" s="182" t="s">
        <v>132</v>
      </c>
      <c r="C183" s="105">
        <v>700</v>
      </c>
      <c r="D183" s="105"/>
      <c r="E183" s="105"/>
      <c r="F183" s="190"/>
      <c r="G183" s="190"/>
      <c r="H183" s="190"/>
      <c r="I183" s="190">
        <f t="shared" si="7"/>
        <v>0</v>
      </c>
    </row>
    <row r="184" spans="1:9" ht="25.5" customHeight="1" hidden="1">
      <c r="A184" s="185" t="s">
        <v>18</v>
      </c>
      <c r="B184" s="182" t="s">
        <v>133</v>
      </c>
      <c r="C184" s="105"/>
      <c r="D184" s="105">
        <v>70005</v>
      </c>
      <c r="E184" s="105">
        <v>211</v>
      </c>
      <c r="F184" s="115"/>
      <c r="G184" s="115"/>
      <c r="H184" s="115"/>
      <c r="I184" s="190">
        <f t="shared" si="7"/>
        <v>0</v>
      </c>
    </row>
    <row r="185" spans="1:9" ht="18" customHeight="1" hidden="1">
      <c r="A185" s="185">
        <v>3</v>
      </c>
      <c r="B185" s="182" t="s">
        <v>134</v>
      </c>
      <c r="C185" s="105">
        <v>710</v>
      </c>
      <c r="D185" s="105"/>
      <c r="E185" s="105"/>
      <c r="F185" s="190"/>
      <c r="G185" s="190"/>
      <c r="H185" s="190"/>
      <c r="I185" s="190">
        <f t="shared" si="7"/>
        <v>0</v>
      </c>
    </row>
    <row r="186" spans="1:9" ht="33.75" customHeight="1" hidden="1">
      <c r="A186" s="185" t="s">
        <v>18</v>
      </c>
      <c r="B186" s="182" t="s">
        <v>363</v>
      </c>
      <c r="C186" s="105"/>
      <c r="D186" s="105">
        <v>71013</v>
      </c>
      <c r="E186" s="105">
        <v>211</v>
      </c>
      <c r="F186" s="115"/>
      <c r="G186" s="115"/>
      <c r="H186" s="115"/>
      <c r="I186" s="190">
        <f t="shared" si="7"/>
        <v>0</v>
      </c>
    </row>
    <row r="187" spans="1:9" ht="27.75" customHeight="1" hidden="1">
      <c r="A187" s="185" t="s">
        <v>19</v>
      </c>
      <c r="B187" s="182" t="s">
        <v>365</v>
      </c>
      <c r="C187" s="105"/>
      <c r="D187" s="105">
        <v>71014</v>
      </c>
      <c r="E187" s="105">
        <v>211</v>
      </c>
      <c r="F187" s="115"/>
      <c r="G187" s="115"/>
      <c r="H187" s="115"/>
      <c r="I187" s="190">
        <f t="shared" si="7"/>
        <v>0</v>
      </c>
    </row>
    <row r="188" spans="1:9" ht="19.5" customHeight="1" hidden="1">
      <c r="A188" s="185" t="s">
        <v>72</v>
      </c>
      <c r="B188" s="182" t="s">
        <v>367</v>
      </c>
      <c r="C188" s="105"/>
      <c r="D188" s="105">
        <v>71015</v>
      </c>
      <c r="E188" s="105">
        <v>211</v>
      </c>
      <c r="F188" s="115"/>
      <c r="G188" s="115"/>
      <c r="H188" s="115"/>
      <c r="I188" s="190">
        <f t="shared" si="7"/>
        <v>0</v>
      </c>
    </row>
    <row r="189" spans="1:9" ht="53.25" customHeight="1" hidden="1">
      <c r="A189" s="185" t="s">
        <v>82</v>
      </c>
      <c r="B189" s="182" t="s">
        <v>135</v>
      </c>
      <c r="C189" s="105"/>
      <c r="D189" s="105">
        <v>71015</v>
      </c>
      <c r="E189" s="105">
        <v>641</v>
      </c>
      <c r="F189" s="115"/>
      <c r="G189" s="115"/>
      <c r="H189" s="115"/>
      <c r="I189" s="190">
        <f t="shared" si="7"/>
        <v>0</v>
      </c>
    </row>
    <row r="190" spans="1:9" ht="19.5" customHeight="1" hidden="1">
      <c r="A190" s="185">
        <v>4</v>
      </c>
      <c r="B190" s="182" t="s">
        <v>55</v>
      </c>
      <c r="C190" s="105">
        <v>750</v>
      </c>
      <c r="D190" s="105"/>
      <c r="E190" s="105"/>
      <c r="F190" s="190"/>
      <c r="G190" s="190"/>
      <c r="H190" s="190"/>
      <c r="I190" s="190">
        <f t="shared" si="7"/>
        <v>0</v>
      </c>
    </row>
    <row r="191" spans="1:9" ht="42" customHeight="1" hidden="1">
      <c r="A191" s="185" t="s">
        <v>18</v>
      </c>
      <c r="B191" s="182" t="s">
        <v>136</v>
      </c>
      <c r="C191" s="105"/>
      <c r="D191" s="105">
        <v>75011</v>
      </c>
      <c r="E191" s="105">
        <v>211</v>
      </c>
      <c r="F191" s="115"/>
      <c r="G191" s="115"/>
      <c r="H191" s="115"/>
      <c r="I191" s="190">
        <f t="shared" si="7"/>
        <v>0</v>
      </c>
    </row>
    <row r="192" spans="1:9" ht="27.75" customHeight="1" hidden="1">
      <c r="A192" s="185" t="s">
        <v>19</v>
      </c>
      <c r="B192" s="182" t="s">
        <v>382</v>
      </c>
      <c r="C192" s="105"/>
      <c r="D192" s="105">
        <v>75045</v>
      </c>
      <c r="E192" s="105">
        <v>211</v>
      </c>
      <c r="F192" s="115"/>
      <c r="G192" s="115"/>
      <c r="H192" s="115"/>
      <c r="I192" s="190">
        <f t="shared" si="7"/>
        <v>0</v>
      </c>
    </row>
    <row r="193" spans="1:9" ht="37.5" customHeight="1" hidden="1">
      <c r="A193" s="185" t="s">
        <v>481</v>
      </c>
      <c r="B193" s="182" t="s">
        <v>137</v>
      </c>
      <c r="C193" s="105">
        <v>751</v>
      </c>
      <c r="D193" s="105"/>
      <c r="E193" s="105"/>
      <c r="F193" s="115"/>
      <c r="G193" s="115"/>
      <c r="H193" s="115"/>
      <c r="I193" s="190">
        <f t="shared" si="7"/>
        <v>0</v>
      </c>
    </row>
    <row r="194" spans="1:9" ht="56.25" customHeight="1" hidden="1">
      <c r="A194" s="185" t="s">
        <v>18</v>
      </c>
      <c r="B194" s="182" t="s">
        <v>147</v>
      </c>
      <c r="C194" s="105"/>
      <c r="D194" s="105">
        <v>75109</v>
      </c>
      <c r="E194" s="105">
        <v>211</v>
      </c>
      <c r="F194" s="115"/>
      <c r="G194" s="115"/>
      <c r="H194" s="115"/>
      <c r="I194" s="190">
        <f t="shared" si="7"/>
        <v>0</v>
      </c>
    </row>
    <row r="195" spans="1:9" ht="24" customHeight="1" hidden="1">
      <c r="A195" s="185" t="s">
        <v>481</v>
      </c>
      <c r="B195" s="182" t="s">
        <v>452</v>
      </c>
      <c r="C195" s="105">
        <v>754</v>
      </c>
      <c r="D195" s="105"/>
      <c r="E195" s="105"/>
      <c r="F195" s="190"/>
      <c r="G195" s="190"/>
      <c r="H195" s="190"/>
      <c r="I195" s="190">
        <f t="shared" si="7"/>
        <v>0</v>
      </c>
    </row>
    <row r="196" spans="1:9" ht="16.5" customHeight="1" hidden="1">
      <c r="A196" s="185" t="s">
        <v>18</v>
      </c>
      <c r="B196" s="182" t="s">
        <v>387</v>
      </c>
      <c r="C196" s="105"/>
      <c r="D196" s="105">
        <v>75405</v>
      </c>
      <c r="E196" s="105">
        <v>211</v>
      </c>
      <c r="F196" s="115"/>
      <c r="G196" s="115"/>
      <c r="H196" s="115"/>
      <c r="I196" s="190">
        <f t="shared" si="7"/>
        <v>0</v>
      </c>
    </row>
    <row r="197" spans="1:9" ht="25.5" customHeight="1" hidden="1">
      <c r="A197" s="185" t="s">
        <v>19</v>
      </c>
      <c r="B197" s="182" t="s">
        <v>407</v>
      </c>
      <c r="C197" s="105"/>
      <c r="D197" s="105">
        <v>75411</v>
      </c>
      <c r="E197" s="105">
        <v>211</v>
      </c>
      <c r="F197" s="115"/>
      <c r="G197" s="115"/>
      <c r="H197" s="115"/>
      <c r="I197" s="190">
        <f t="shared" si="7"/>
        <v>0</v>
      </c>
    </row>
    <row r="198" spans="1:9" ht="17.25" customHeight="1" hidden="1">
      <c r="A198" s="185" t="s">
        <v>500</v>
      </c>
      <c r="B198" s="115" t="s">
        <v>148</v>
      </c>
      <c r="C198" s="105">
        <v>851</v>
      </c>
      <c r="D198" s="105"/>
      <c r="E198" s="105"/>
      <c r="F198" s="190"/>
      <c r="G198" s="190"/>
      <c r="H198" s="190"/>
      <c r="I198" s="190">
        <f t="shared" si="7"/>
        <v>0</v>
      </c>
    </row>
    <row r="199" spans="1:9" ht="16.5" customHeight="1" hidden="1">
      <c r="A199" s="185" t="s">
        <v>18</v>
      </c>
      <c r="B199" s="115" t="s">
        <v>149</v>
      </c>
      <c r="C199" s="105"/>
      <c r="D199" s="105">
        <v>85132</v>
      </c>
      <c r="E199" s="105">
        <v>211</v>
      </c>
      <c r="F199" s="115"/>
      <c r="G199" s="115"/>
      <c r="H199" s="115"/>
      <c r="I199" s="190">
        <f t="shared" si="7"/>
        <v>0</v>
      </c>
    </row>
    <row r="200" spans="1:9" ht="25.5" customHeight="1" hidden="1">
      <c r="A200" s="185" t="s">
        <v>18</v>
      </c>
      <c r="B200" s="182" t="s">
        <v>150</v>
      </c>
      <c r="C200" s="105"/>
      <c r="D200" s="105">
        <v>85156</v>
      </c>
      <c r="E200" s="105">
        <v>211</v>
      </c>
      <c r="F200" s="115"/>
      <c r="G200" s="115"/>
      <c r="H200" s="115"/>
      <c r="I200" s="190">
        <f t="shared" si="7"/>
        <v>0</v>
      </c>
    </row>
    <row r="201" spans="1:9" ht="14.25" customHeight="1" hidden="1">
      <c r="A201" s="185" t="s">
        <v>501</v>
      </c>
      <c r="B201" s="115" t="s">
        <v>80</v>
      </c>
      <c r="C201" s="105">
        <v>853</v>
      </c>
      <c r="D201" s="105"/>
      <c r="E201" s="105"/>
      <c r="F201" s="115"/>
      <c r="G201" s="115"/>
      <c r="H201" s="115"/>
      <c r="I201" s="190">
        <f t="shared" si="7"/>
        <v>0</v>
      </c>
    </row>
    <row r="202" spans="1:9" ht="22.5" customHeight="1" hidden="1">
      <c r="A202" s="185" t="s">
        <v>18</v>
      </c>
      <c r="B202" s="115" t="s">
        <v>108</v>
      </c>
      <c r="C202" s="105"/>
      <c r="D202" s="105">
        <v>85304</v>
      </c>
      <c r="E202" s="105">
        <v>211</v>
      </c>
      <c r="F202" s="115"/>
      <c r="G202" s="115"/>
      <c r="H202" s="115"/>
      <c r="I202" s="190">
        <f t="shared" si="7"/>
        <v>0</v>
      </c>
    </row>
    <row r="203" spans="1:9" ht="15.75" customHeight="1" hidden="1">
      <c r="A203" s="352" t="s">
        <v>18</v>
      </c>
      <c r="B203" s="115" t="s">
        <v>151</v>
      </c>
      <c r="C203" s="105"/>
      <c r="D203" s="105">
        <v>85316</v>
      </c>
      <c r="E203" s="105">
        <v>211</v>
      </c>
      <c r="F203" s="115"/>
      <c r="G203" s="115"/>
      <c r="H203" s="115"/>
      <c r="I203" s="190">
        <f t="shared" si="7"/>
        <v>0</v>
      </c>
    </row>
    <row r="204" spans="1:9" ht="12.75" customHeight="1" hidden="1">
      <c r="A204" s="352"/>
      <c r="B204" s="115" t="s">
        <v>152</v>
      </c>
      <c r="C204" s="105"/>
      <c r="D204" s="105"/>
      <c r="E204" s="105"/>
      <c r="F204" s="115"/>
      <c r="G204" s="115"/>
      <c r="H204" s="115"/>
      <c r="I204" s="190">
        <f t="shared" si="7"/>
        <v>0</v>
      </c>
    </row>
    <row r="205" spans="1:9" ht="12.75" customHeight="1" hidden="1">
      <c r="A205" s="352"/>
      <c r="B205" s="115" t="s">
        <v>153</v>
      </c>
      <c r="C205" s="105"/>
      <c r="D205" s="105"/>
      <c r="E205" s="105"/>
      <c r="F205" s="115"/>
      <c r="G205" s="115"/>
      <c r="H205" s="115"/>
      <c r="I205" s="190">
        <f t="shared" si="7"/>
        <v>0</v>
      </c>
    </row>
    <row r="206" spans="1:9" ht="14.25" customHeight="1" hidden="1">
      <c r="A206" s="185" t="s">
        <v>19</v>
      </c>
      <c r="B206" s="115" t="s">
        <v>154</v>
      </c>
      <c r="C206" s="105"/>
      <c r="D206" s="105">
        <v>85318</v>
      </c>
      <c r="E206" s="105">
        <v>211</v>
      </c>
      <c r="F206" s="115"/>
      <c r="G206" s="115"/>
      <c r="H206" s="115"/>
      <c r="I206" s="190">
        <f t="shared" si="7"/>
        <v>0</v>
      </c>
    </row>
    <row r="207" spans="1:9" ht="15" customHeight="1" hidden="1">
      <c r="A207" s="185" t="s">
        <v>72</v>
      </c>
      <c r="B207" s="115" t="s">
        <v>155</v>
      </c>
      <c r="C207" s="105"/>
      <c r="D207" s="105">
        <v>85321</v>
      </c>
      <c r="E207" s="105">
        <v>211</v>
      </c>
      <c r="F207" s="115"/>
      <c r="G207" s="115"/>
      <c r="H207" s="115"/>
      <c r="I207" s="190">
        <f t="shared" si="7"/>
        <v>0</v>
      </c>
    </row>
    <row r="208" spans="1:9" ht="15.75" customHeight="1" hidden="1">
      <c r="A208" s="185" t="s">
        <v>82</v>
      </c>
      <c r="B208" s="115" t="s">
        <v>436</v>
      </c>
      <c r="C208" s="105"/>
      <c r="D208" s="105">
        <v>85333</v>
      </c>
      <c r="E208" s="105">
        <v>211</v>
      </c>
      <c r="F208" s="115"/>
      <c r="G208" s="115"/>
      <c r="H208" s="115"/>
      <c r="I208" s="190">
        <f t="shared" si="7"/>
        <v>0</v>
      </c>
    </row>
    <row r="209" spans="1:9" ht="63.75" customHeight="1" hidden="1">
      <c r="A209" s="185" t="s">
        <v>156</v>
      </c>
      <c r="B209" s="182" t="s">
        <v>157</v>
      </c>
      <c r="C209" s="105"/>
      <c r="D209" s="105"/>
      <c r="E209" s="105"/>
      <c r="F209" s="190"/>
      <c r="G209" s="190"/>
      <c r="H209" s="190"/>
      <c r="I209" s="190">
        <f t="shared" si="7"/>
        <v>0</v>
      </c>
    </row>
    <row r="210" spans="1:9" ht="15.75" customHeight="1" hidden="1">
      <c r="A210" s="185">
        <v>1</v>
      </c>
      <c r="B210" s="182" t="s">
        <v>80</v>
      </c>
      <c r="C210" s="105">
        <v>853</v>
      </c>
      <c r="D210" s="105"/>
      <c r="E210" s="105"/>
      <c r="F210" s="190"/>
      <c r="G210" s="190"/>
      <c r="H210" s="190"/>
      <c r="I210" s="190">
        <f t="shared" si="7"/>
        <v>0</v>
      </c>
    </row>
    <row r="211" spans="1:9" ht="25.5" customHeight="1" hidden="1">
      <c r="A211" s="185" t="s">
        <v>18</v>
      </c>
      <c r="B211" s="182" t="s">
        <v>158</v>
      </c>
      <c r="C211" s="105"/>
      <c r="D211" s="105">
        <v>85324</v>
      </c>
      <c r="E211" s="105"/>
      <c r="F211" s="190"/>
      <c r="G211" s="190"/>
      <c r="H211" s="190"/>
      <c r="I211" s="190">
        <f t="shared" si="7"/>
        <v>0</v>
      </c>
    </row>
    <row r="212" spans="1:9" ht="36.75" customHeight="1" hidden="1">
      <c r="A212" s="185"/>
      <c r="B212" s="182" t="s">
        <v>159</v>
      </c>
      <c r="C212" s="105"/>
      <c r="D212" s="105"/>
      <c r="E212" s="105">
        <v>626</v>
      </c>
      <c r="F212" s="115"/>
      <c r="G212" s="115"/>
      <c r="H212" s="115"/>
      <c r="I212" s="190">
        <f t="shared" si="7"/>
        <v>0</v>
      </c>
    </row>
    <row r="213" spans="1:9" ht="24.75" customHeight="1" hidden="1">
      <c r="A213" s="185" t="s">
        <v>473</v>
      </c>
      <c r="B213" s="182" t="s">
        <v>160</v>
      </c>
      <c r="C213" s="105">
        <v>900</v>
      </c>
      <c r="D213" s="105"/>
      <c r="E213" s="105"/>
      <c r="F213" s="190"/>
      <c r="G213" s="190"/>
      <c r="H213" s="190"/>
      <c r="I213" s="190">
        <f t="shared" si="7"/>
        <v>0</v>
      </c>
    </row>
    <row r="214" spans="1:9" ht="24.75" customHeight="1" hidden="1">
      <c r="A214" s="185" t="s">
        <v>18</v>
      </c>
      <c r="B214" s="182" t="s">
        <v>161</v>
      </c>
      <c r="C214" s="105"/>
      <c r="D214" s="105">
        <v>90011</v>
      </c>
      <c r="E214" s="105"/>
      <c r="F214" s="190"/>
      <c r="G214" s="190"/>
      <c r="H214" s="190"/>
      <c r="I214" s="190">
        <f t="shared" si="7"/>
        <v>0</v>
      </c>
    </row>
    <row r="215" spans="1:9" ht="36" customHeight="1" hidden="1">
      <c r="A215" s="185"/>
      <c r="B215" s="182" t="s">
        <v>159</v>
      </c>
      <c r="C215" s="105"/>
      <c r="D215" s="105"/>
      <c r="E215" s="105">
        <v>626</v>
      </c>
      <c r="F215" s="115"/>
      <c r="G215" s="115"/>
      <c r="H215" s="115"/>
      <c r="I215" s="190">
        <f t="shared" si="7"/>
        <v>0</v>
      </c>
    </row>
    <row r="216" spans="1:9" ht="39" customHeight="1" hidden="1">
      <c r="A216" s="185" t="s">
        <v>156</v>
      </c>
      <c r="B216" s="182" t="s">
        <v>162</v>
      </c>
      <c r="C216" s="105"/>
      <c r="D216" s="105"/>
      <c r="E216" s="105"/>
      <c r="F216" s="115"/>
      <c r="G216" s="115"/>
      <c r="H216" s="115"/>
      <c r="I216" s="190">
        <f t="shared" si="7"/>
        <v>0</v>
      </c>
    </row>
    <row r="217" spans="1:9" ht="20.25" customHeight="1" hidden="1">
      <c r="A217" s="185">
        <v>1</v>
      </c>
      <c r="B217" s="182" t="s">
        <v>158</v>
      </c>
      <c r="C217" s="105">
        <v>853</v>
      </c>
      <c r="D217" s="105">
        <v>85324</v>
      </c>
      <c r="E217" s="105"/>
      <c r="F217" s="115"/>
      <c r="G217" s="115"/>
      <c r="H217" s="115"/>
      <c r="I217" s="190">
        <f t="shared" si="7"/>
        <v>0</v>
      </c>
    </row>
    <row r="218" spans="1:9" ht="19.5" customHeight="1" hidden="1">
      <c r="A218" s="185"/>
      <c r="B218" s="182" t="s">
        <v>163</v>
      </c>
      <c r="C218" s="105"/>
      <c r="D218" s="105"/>
      <c r="E218" s="105">
        <v>244</v>
      </c>
      <c r="F218" s="115"/>
      <c r="G218" s="115"/>
      <c r="H218" s="115"/>
      <c r="I218" s="190">
        <f t="shared" si="7"/>
        <v>0</v>
      </c>
    </row>
    <row r="219" spans="1:9" ht="14.25" customHeight="1" hidden="1">
      <c r="A219" s="185" t="s">
        <v>470</v>
      </c>
      <c r="B219" s="182" t="s">
        <v>164</v>
      </c>
      <c r="C219" s="105">
        <v>900</v>
      </c>
      <c r="D219" s="105">
        <v>90011</v>
      </c>
      <c r="E219" s="105"/>
      <c r="F219" s="190"/>
      <c r="G219" s="190"/>
      <c r="H219" s="190"/>
      <c r="I219" s="190">
        <f t="shared" si="7"/>
        <v>0</v>
      </c>
    </row>
    <row r="220" spans="1:9" ht="15.75" customHeight="1" hidden="1">
      <c r="A220" s="185"/>
      <c r="B220" s="182" t="s">
        <v>163</v>
      </c>
      <c r="C220" s="105"/>
      <c r="D220" s="105"/>
      <c r="E220" s="105">
        <v>244</v>
      </c>
      <c r="F220" s="115"/>
      <c r="G220" s="115"/>
      <c r="H220" s="115"/>
      <c r="I220" s="190">
        <f t="shared" si="7"/>
        <v>0</v>
      </c>
    </row>
    <row r="221" spans="1:9" ht="18" customHeight="1" hidden="1">
      <c r="A221" s="185" t="s">
        <v>165</v>
      </c>
      <c r="B221" s="104" t="s">
        <v>166</v>
      </c>
      <c r="C221" s="105"/>
      <c r="D221" s="105"/>
      <c r="E221" s="105"/>
      <c r="F221" s="190"/>
      <c r="G221" s="190"/>
      <c r="H221" s="190"/>
      <c r="I221" s="190">
        <f t="shared" si="7"/>
        <v>0</v>
      </c>
    </row>
    <row r="222" spans="1:9" ht="24" customHeight="1" hidden="1">
      <c r="A222" s="185" t="s">
        <v>18</v>
      </c>
      <c r="B222" s="182" t="s">
        <v>167</v>
      </c>
      <c r="C222" s="105">
        <v>758</v>
      </c>
      <c r="D222" s="105">
        <v>75801</v>
      </c>
      <c r="E222" s="188" t="s">
        <v>168</v>
      </c>
      <c r="F222" s="115"/>
      <c r="G222" s="115"/>
      <c r="H222" s="115"/>
      <c r="I222" s="190">
        <f t="shared" si="7"/>
        <v>0</v>
      </c>
    </row>
    <row r="223" spans="1:9" ht="0.75" customHeight="1" hidden="1">
      <c r="A223" s="185" t="s">
        <v>19</v>
      </c>
      <c r="B223" s="182" t="s">
        <v>169</v>
      </c>
      <c r="C223" s="105">
        <v>758</v>
      </c>
      <c r="D223" s="105">
        <v>75803</v>
      </c>
      <c r="E223" s="188" t="s">
        <v>168</v>
      </c>
      <c r="F223" s="115"/>
      <c r="G223" s="115"/>
      <c r="H223" s="115"/>
      <c r="I223" s="190">
        <f t="shared" si="7"/>
        <v>0</v>
      </c>
    </row>
    <row r="224" spans="1:9" s="119" customFormat="1" ht="17.25" customHeight="1">
      <c r="A224" s="252" t="s">
        <v>501</v>
      </c>
      <c r="B224" s="255" t="s">
        <v>299</v>
      </c>
      <c r="C224" s="256">
        <v>852</v>
      </c>
      <c r="D224" s="256"/>
      <c r="E224" s="254"/>
      <c r="F224" s="253">
        <f>F225+F226+F227</f>
        <v>48121</v>
      </c>
      <c r="G224" s="253">
        <f>G225+G226+G227</f>
        <v>0</v>
      </c>
      <c r="H224" s="253">
        <f>H225+H226+H227</f>
        <v>0</v>
      </c>
      <c r="I224" s="253">
        <f>I225+I226+I227</f>
        <v>48121</v>
      </c>
    </row>
    <row r="225" spans="1:9" ht="36.75" customHeight="1">
      <c r="A225" s="185" t="s">
        <v>18</v>
      </c>
      <c r="B225" s="182" t="s">
        <v>515</v>
      </c>
      <c r="C225" s="105"/>
      <c r="D225" s="105">
        <v>85212</v>
      </c>
      <c r="E225" s="188" t="s">
        <v>324</v>
      </c>
      <c r="F225" s="115">
        <v>10460</v>
      </c>
      <c r="G225" s="115">
        <v>0</v>
      </c>
      <c r="H225" s="115">
        <v>0</v>
      </c>
      <c r="I225" s="190">
        <f t="shared" si="7"/>
        <v>10460</v>
      </c>
    </row>
    <row r="226" spans="1:9" ht="25.5" customHeight="1">
      <c r="A226" s="185" t="s">
        <v>19</v>
      </c>
      <c r="B226" s="182" t="s">
        <v>240</v>
      </c>
      <c r="C226" s="105"/>
      <c r="D226" s="105">
        <v>85216</v>
      </c>
      <c r="E226" s="188" t="s">
        <v>324</v>
      </c>
      <c r="F226" s="115">
        <v>6661</v>
      </c>
      <c r="G226" s="115">
        <v>0</v>
      </c>
      <c r="H226" s="115">
        <v>0</v>
      </c>
      <c r="I226" s="190">
        <f t="shared" si="7"/>
        <v>6661</v>
      </c>
    </row>
    <row r="227" spans="1:9" ht="16.5" customHeight="1">
      <c r="A227" s="185" t="s">
        <v>72</v>
      </c>
      <c r="B227" s="182" t="s">
        <v>451</v>
      </c>
      <c r="C227" s="105"/>
      <c r="D227" s="105">
        <v>85295</v>
      </c>
      <c r="E227" s="188"/>
      <c r="F227" s="115">
        <f>F228</f>
        <v>31000</v>
      </c>
      <c r="G227" s="115">
        <f>G228</f>
        <v>0</v>
      </c>
      <c r="H227" s="115">
        <f>H228</f>
        <v>0</v>
      </c>
      <c r="I227" s="115">
        <f>I228</f>
        <v>31000</v>
      </c>
    </row>
    <row r="228" spans="1:9" ht="61.5" customHeight="1">
      <c r="A228" s="185"/>
      <c r="B228" s="182" t="s">
        <v>516</v>
      </c>
      <c r="C228" s="105"/>
      <c r="D228" s="105"/>
      <c r="E228" s="188" t="s">
        <v>422</v>
      </c>
      <c r="F228" s="115">
        <v>31000</v>
      </c>
      <c r="G228" s="115">
        <v>0</v>
      </c>
      <c r="H228" s="115">
        <v>0</v>
      </c>
      <c r="I228" s="190">
        <f t="shared" si="7"/>
        <v>31000</v>
      </c>
    </row>
    <row r="229" spans="1:9" s="119" customFormat="1" ht="25.5" customHeight="1">
      <c r="A229" s="252" t="s">
        <v>486</v>
      </c>
      <c r="B229" s="255" t="s">
        <v>300</v>
      </c>
      <c r="C229" s="256">
        <v>853</v>
      </c>
      <c r="D229" s="256"/>
      <c r="E229" s="254"/>
      <c r="F229" s="253">
        <f>F230</f>
        <v>8040</v>
      </c>
      <c r="G229" s="253">
        <f>G230</f>
        <v>0</v>
      </c>
      <c r="H229" s="253">
        <f>H230</f>
        <v>0</v>
      </c>
      <c r="I229" s="253">
        <f>I230</f>
        <v>8040</v>
      </c>
    </row>
    <row r="230" spans="1:9" ht="17.25" customHeight="1">
      <c r="A230" s="185"/>
      <c r="B230" s="182" t="s">
        <v>155</v>
      </c>
      <c r="C230" s="105"/>
      <c r="D230" s="105">
        <v>85321</v>
      </c>
      <c r="E230" s="188" t="s">
        <v>324</v>
      </c>
      <c r="F230" s="115">
        <v>8040</v>
      </c>
      <c r="G230" s="115">
        <v>0</v>
      </c>
      <c r="H230" s="115">
        <v>0</v>
      </c>
      <c r="I230" s="190">
        <f>F230+G230-H230</f>
        <v>8040</v>
      </c>
    </row>
    <row r="231" spans="1:9" s="119" customFormat="1" ht="29.25" customHeight="1">
      <c r="A231" s="165" t="s">
        <v>503</v>
      </c>
      <c r="B231" s="210" t="s">
        <v>75</v>
      </c>
      <c r="C231" s="163"/>
      <c r="D231" s="163"/>
      <c r="E231" s="183"/>
      <c r="F231" s="166">
        <f>F237+F234+F232</f>
        <v>1296853</v>
      </c>
      <c r="G231" s="166">
        <f>G237+G234+G232</f>
        <v>1050</v>
      </c>
      <c r="H231" s="166">
        <f>H237+H234+H232</f>
        <v>0</v>
      </c>
      <c r="I231" s="166">
        <f>I237+I234+I232</f>
        <v>1297903</v>
      </c>
    </row>
    <row r="232" spans="1:9" ht="18" customHeight="1">
      <c r="A232" s="252" t="s">
        <v>470</v>
      </c>
      <c r="B232" s="255" t="s">
        <v>65</v>
      </c>
      <c r="C232" s="256">
        <v>801</v>
      </c>
      <c r="D232" s="256"/>
      <c r="E232" s="254"/>
      <c r="F232" s="253">
        <f>F233</f>
        <v>0</v>
      </c>
      <c r="G232" s="253">
        <f>G233</f>
        <v>1050</v>
      </c>
      <c r="H232" s="253">
        <f>H233</f>
        <v>0</v>
      </c>
      <c r="I232" s="253">
        <f>I233</f>
        <v>1050</v>
      </c>
    </row>
    <row r="233" spans="1:9" ht="16.5" customHeight="1">
      <c r="A233" s="185" t="s">
        <v>18</v>
      </c>
      <c r="B233" s="182" t="s">
        <v>451</v>
      </c>
      <c r="C233" s="105"/>
      <c r="D233" s="105">
        <v>80195</v>
      </c>
      <c r="E233" s="188" t="s">
        <v>76</v>
      </c>
      <c r="F233" s="115">
        <v>0</v>
      </c>
      <c r="G233" s="115">
        <v>1050</v>
      </c>
      <c r="H233" s="115">
        <v>0</v>
      </c>
      <c r="I233" s="190">
        <f>F233+G233-H233</f>
        <v>1050</v>
      </c>
    </row>
    <row r="234" spans="1:9" ht="18" customHeight="1">
      <c r="A234" s="252" t="s">
        <v>470</v>
      </c>
      <c r="B234" s="255" t="s">
        <v>299</v>
      </c>
      <c r="C234" s="256">
        <v>852</v>
      </c>
      <c r="D234" s="256"/>
      <c r="E234" s="254"/>
      <c r="F234" s="253">
        <f>F236+F235</f>
        <v>1285405</v>
      </c>
      <c r="G234" s="253">
        <f>G236+G235</f>
        <v>0</v>
      </c>
      <c r="H234" s="253">
        <f>H236+H235</f>
        <v>0</v>
      </c>
      <c r="I234" s="253">
        <f>I236+I235</f>
        <v>1285405</v>
      </c>
    </row>
    <row r="235" spans="1:9" ht="26.25" customHeight="1">
      <c r="A235" s="185" t="s">
        <v>18</v>
      </c>
      <c r="B235" s="182" t="s">
        <v>81</v>
      </c>
      <c r="C235" s="105"/>
      <c r="D235" s="105">
        <v>85201</v>
      </c>
      <c r="E235" s="188" t="s">
        <v>76</v>
      </c>
      <c r="F235" s="115">
        <v>706478</v>
      </c>
      <c r="G235" s="115">
        <v>0</v>
      </c>
      <c r="H235" s="115">
        <v>0</v>
      </c>
      <c r="I235" s="190">
        <f>F235+G235-H235</f>
        <v>706478</v>
      </c>
    </row>
    <row r="236" spans="1:9" ht="16.5" customHeight="1">
      <c r="A236" s="185" t="s">
        <v>19</v>
      </c>
      <c r="B236" s="182" t="s">
        <v>77</v>
      </c>
      <c r="C236" s="105"/>
      <c r="D236" s="105">
        <v>85202</v>
      </c>
      <c r="E236" s="188" t="s">
        <v>76</v>
      </c>
      <c r="F236" s="115">
        <v>578927</v>
      </c>
      <c r="G236" s="115">
        <v>0</v>
      </c>
      <c r="H236" s="115">
        <v>0</v>
      </c>
      <c r="I236" s="190">
        <f>F236+G236-H236</f>
        <v>578927</v>
      </c>
    </row>
    <row r="237" spans="1:9" ht="26.25" customHeight="1">
      <c r="A237" s="252" t="s">
        <v>473</v>
      </c>
      <c r="B237" s="255" t="s">
        <v>86</v>
      </c>
      <c r="C237" s="256">
        <v>854</v>
      </c>
      <c r="D237" s="256"/>
      <c r="E237" s="254"/>
      <c r="F237" s="253">
        <f>F238</f>
        <v>11448</v>
      </c>
      <c r="G237" s="253">
        <f>G238</f>
        <v>0</v>
      </c>
      <c r="H237" s="253">
        <f>H238</f>
        <v>0</v>
      </c>
      <c r="I237" s="253">
        <f>I238</f>
        <v>11448</v>
      </c>
    </row>
    <row r="238" spans="1:9" ht="16.5" customHeight="1">
      <c r="A238" s="185" t="s">
        <v>18</v>
      </c>
      <c r="B238" s="182" t="s">
        <v>125</v>
      </c>
      <c r="C238" s="105"/>
      <c r="D238" s="105">
        <v>85415</v>
      </c>
      <c r="E238" s="188" t="s">
        <v>76</v>
      </c>
      <c r="F238" s="115">
        <v>11448</v>
      </c>
      <c r="G238" s="115">
        <v>0</v>
      </c>
      <c r="H238" s="115">
        <v>0</v>
      </c>
      <c r="I238" s="190">
        <f>F238+G238-H238</f>
        <v>11448</v>
      </c>
    </row>
    <row r="239" spans="1:10" ht="37.5" customHeight="1">
      <c r="A239" s="294" t="s">
        <v>518</v>
      </c>
      <c r="B239" s="295" t="s">
        <v>519</v>
      </c>
      <c r="C239" s="296"/>
      <c r="D239" s="296"/>
      <c r="E239" s="297"/>
      <c r="F239" s="184">
        <f>F240+F242</f>
        <v>32000</v>
      </c>
      <c r="G239" s="184">
        <f>G240+G242</f>
        <v>0</v>
      </c>
      <c r="H239" s="184">
        <f>H240+H242</f>
        <v>0</v>
      </c>
      <c r="I239" s="293">
        <f>I240+I242</f>
        <v>32000</v>
      </c>
      <c r="J239" s="292"/>
    </row>
    <row r="240" spans="1:9" ht="24" customHeight="1">
      <c r="A240" s="300" t="s">
        <v>470</v>
      </c>
      <c r="B240" s="301" t="s">
        <v>520</v>
      </c>
      <c r="C240" s="302">
        <v>900</v>
      </c>
      <c r="D240" s="302"/>
      <c r="E240" s="303"/>
      <c r="F240" s="304">
        <f>F241</f>
        <v>9000</v>
      </c>
      <c r="G240" s="304">
        <f>G241</f>
        <v>0</v>
      </c>
      <c r="H240" s="304">
        <f>H241</f>
        <v>0</v>
      </c>
      <c r="I240" s="305">
        <f>I241</f>
        <v>9000</v>
      </c>
    </row>
    <row r="241" spans="1:9" ht="17.25" customHeight="1">
      <c r="A241" s="185" t="s">
        <v>521</v>
      </c>
      <c r="B241" s="182" t="s">
        <v>522</v>
      </c>
      <c r="C241" s="105"/>
      <c r="D241" s="105">
        <v>90011</v>
      </c>
      <c r="E241" s="188" t="s">
        <v>523</v>
      </c>
      <c r="F241" s="115">
        <v>9000</v>
      </c>
      <c r="G241" s="115">
        <v>0</v>
      </c>
      <c r="H241" s="115">
        <v>0</v>
      </c>
      <c r="I241" s="190">
        <f>F241+G241-H241</f>
        <v>9000</v>
      </c>
    </row>
    <row r="242" spans="1:9" ht="23.25" customHeight="1">
      <c r="A242" s="300" t="s">
        <v>473</v>
      </c>
      <c r="B242" s="301" t="s">
        <v>158</v>
      </c>
      <c r="C242" s="302">
        <v>853</v>
      </c>
      <c r="D242" s="302"/>
      <c r="E242" s="303"/>
      <c r="F242" s="304">
        <f>F243</f>
        <v>23000</v>
      </c>
      <c r="G242" s="304">
        <f>G243</f>
        <v>0</v>
      </c>
      <c r="H242" s="304">
        <f>H243</f>
        <v>0</v>
      </c>
      <c r="I242" s="305">
        <f>I243</f>
        <v>23000</v>
      </c>
    </row>
    <row r="243" spans="1:10" ht="16.5" customHeight="1">
      <c r="A243" s="185" t="s">
        <v>18</v>
      </c>
      <c r="B243" s="182" t="s">
        <v>522</v>
      </c>
      <c r="C243" s="105"/>
      <c r="D243" s="105">
        <v>85324</v>
      </c>
      <c r="E243" s="188" t="s">
        <v>523</v>
      </c>
      <c r="F243" s="115">
        <v>23000</v>
      </c>
      <c r="G243" s="115">
        <v>0</v>
      </c>
      <c r="H243" s="115">
        <v>0</v>
      </c>
      <c r="I243" s="298">
        <f>F243+G243-H243</f>
        <v>23000</v>
      </c>
      <c r="J243" s="299"/>
    </row>
    <row r="244" spans="1:9" s="119" customFormat="1" ht="37.5" customHeight="1">
      <c r="A244" s="165" t="s">
        <v>29</v>
      </c>
      <c r="B244" s="210" t="s">
        <v>535</v>
      </c>
      <c r="C244" s="163"/>
      <c r="D244" s="163"/>
      <c r="E244" s="183"/>
      <c r="F244" s="166">
        <f aca="true" t="shared" si="8" ref="F244:I246">F245</f>
        <v>184274</v>
      </c>
      <c r="G244" s="166">
        <f t="shared" si="8"/>
        <v>0</v>
      </c>
      <c r="H244" s="166">
        <f t="shared" si="8"/>
        <v>0</v>
      </c>
      <c r="I244" s="166">
        <f t="shared" si="8"/>
        <v>184274</v>
      </c>
    </row>
    <row r="245" spans="1:9" s="119" customFormat="1" ht="20.25" customHeight="1">
      <c r="A245" s="252" t="s">
        <v>470</v>
      </c>
      <c r="B245" s="255" t="s">
        <v>17</v>
      </c>
      <c r="C245" s="254" t="s">
        <v>314</v>
      </c>
      <c r="D245" s="256"/>
      <c r="E245" s="254"/>
      <c r="F245" s="253">
        <f t="shared" si="8"/>
        <v>184274</v>
      </c>
      <c r="G245" s="253">
        <f t="shared" si="8"/>
        <v>0</v>
      </c>
      <c r="H245" s="253">
        <f t="shared" si="8"/>
        <v>0</v>
      </c>
      <c r="I245" s="253">
        <f t="shared" si="8"/>
        <v>184274</v>
      </c>
    </row>
    <row r="246" spans="1:9" ht="15.75" customHeight="1">
      <c r="A246" s="185"/>
      <c r="B246" s="182" t="s">
        <v>524</v>
      </c>
      <c r="C246" s="188"/>
      <c r="D246" s="188" t="s">
        <v>30</v>
      </c>
      <c r="E246" s="188"/>
      <c r="F246" s="115">
        <f t="shared" si="8"/>
        <v>184274</v>
      </c>
      <c r="G246" s="115">
        <f t="shared" si="8"/>
        <v>0</v>
      </c>
      <c r="H246" s="115">
        <f t="shared" si="8"/>
        <v>0</v>
      </c>
      <c r="I246" s="115">
        <f t="shared" si="8"/>
        <v>184274</v>
      </c>
    </row>
    <row r="247" spans="1:9" ht="23.25" customHeight="1">
      <c r="A247" s="185"/>
      <c r="B247" s="182" t="s">
        <v>536</v>
      </c>
      <c r="C247" s="188"/>
      <c r="D247" s="188"/>
      <c r="E247" s="188" t="s">
        <v>31</v>
      </c>
      <c r="F247" s="115">
        <v>184274</v>
      </c>
      <c r="G247" s="115">
        <v>0</v>
      </c>
      <c r="H247" s="115">
        <v>0</v>
      </c>
      <c r="I247" s="190">
        <f>F247+G247-H247</f>
        <v>184274</v>
      </c>
    </row>
    <row r="248" spans="1:9" s="119" customFormat="1" ht="31.5" customHeight="1">
      <c r="A248" s="165" t="s">
        <v>128</v>
      </c>
      <c r="B248" s="210" t="s">
        <v>32</v>
      </c>
      <c r="C248" s="183" t="s">
        <v>223</v>
      </c>
      <c r="D248" s="183"/>
      <c r="E248" s="183"/>
      <c r="F248" s="166">
        <f>F249+F251+F253+F255</f>
        <v>15097597</v>
      </c>
      <c r="G248" s="166">
        <f>G249+G251+G253+G255</f>
        <v>0</v>
      </c>
      <c r="H248" s="166">
        <f>H249+H251+H253+H255</f>
        <v>0</v>
      </c>
      <c r="I248" s="166">
        <f>I249+I251+I253+I255</f>
        <v>15097597</v>
      </c>
    </row>
    <row r="249" spans="1:9" s="119" customFormat="1" ht="27" customHeight="1">
      <c r="A249" s="252" t="s">
        <v>470</v>
      </c>
      <c r="B249" s="255" t="s">
        <v>40</v>
      </c>
      <c r="C249" s="254"/>
      <c r="D249" s="254" t="s">
        <v>33</v>
      </c>
      <c r="E249" s="254"/>
      <c r="F249" s="253">
        <f>F250</f>
        <v>11523967</v>
      </c>
      <c r="G249" s="253">
        <f>G250</f>
        <v>0</v>
      </c>
      <c r="H249" s="253">
        <f>H250</f>
        <v>0</v>
      </c>
      <c r="I249" s="253">
        <f>I250</f>
        <v>11523967</v>
      </c>
    </row>
    <row r="250" spans="1:9" ht="24" customHeight="1">
      <c r="A250" s="185"/>
      <c r="B250" s="182" t="s">
        <v>35</v>
      </c>
      <c r="C250" s="188"/>
      <c r="D250" s="188"/>
      <c r="E250" s="188" t="s">
        <v>34</v>
      </c>
      <c r="F250" s="115">
        <v>11523967</v>
      </c>
      <c r="G250" s="115">
        <v>0</v>
      </c>
      <c r="H250" s="115">
        <v>0</v>
      </c>
      <c r="I250" s="190">
        <f>F250+G250-H250</f>
        <v>11523967</v>
      </c>
    </row>
    <row r="251" spans="1:9" s="119" customFormat="1" ht="25.5" customHeight="1">
      <c r="A251" s="252" t="s">
        <v>473</v>
      </c>
      <c r="B251" s="255" t="s">
        <v>41</v>
      </c>
      <c r="C251" s="254"/>
      <c r="D251" s="254" t="s">
        <v>36</v>
      </c>
      <c r="E251" s="254"/>
      <c r="F251" s="253">
        <f>F252</f>
        <v>230142</v>
      </c>
      <c r="G251" s="253">
        <f>G252</f>
        <v>0</v>
      </c>
      <c r="H251" s="253">
        <f>H252</f>
        <v>0</v>
      </c>
      <c r="I251" s="253">
        <f>I252</f>
        <v>230142</v>
      </c>
    </row>
    <row r="252" spans="1:9" ht="24" customHeight="1">
      <c r="A252" s="185"/>
      <c r="B252" s="182" t="s">
        <v>38</v>
      </c>
      <c r="C252" s="188"/>
      <c r="D252" s="188"/>
      <c r="E252" s="188" t="s">
        <v>37</v>
      </c>
      <c r="F252" s="115">
        <v>230142</v>
      </c>
      <c r="G252" s="115">
        <v>0</v>
      </c>
      <c r="H252" s="115">
        <v>0</v>
      </c>
      <c r="I252" s="190">
        <f>F252+G252-H252</f>
        <v>230142</v>
      </c>
    </row>
    <row r="253" spans="1:9" s="119" customFormat="1" ht="35.25" customHeight="1">
      <c r="A253" s="252" t="s">
        <v>475</v>
      </c>
      <c r="B253" s="255" t="s">
        <v>169</v>
      </c>
      <c r="C253" s="254"/>
      <c r="D253" s="254" t="s">
        <v>39</v>
      </c>
      <c r="E253" s="254"/>
      <c r="F253" s="253">
        <f>F254</f>
        <v>1513411</v>
      </c>
      <c r="G253" s="253">
        <f>G254</f>
        <v>0</v>
      </c>
      <c r="H253" s="253">
        <f>H254</f>
        <v>0</v>
      </c>
      <c r="I253" s="253">
        <f>I254</f>
        <v>1513411</v>
      </c>
    </row>
    <row r="254" spans="1:9" ht="26.25" customHeight="1">
      <c r="A254" s="185"/>
      <c r="B254" s="182" t="s">
        <v>35</v>
      </c>
      <c r="C254" s="188"/>
      <c r="D254" s="188"/>
      <c r="E254" s="188" t="s">
        <v>34</v>
      </c>
      <c r="F254" s="115">
        <v>1513411</v>
      </c>
      <c r="G254" s="115">
        <v>0</v>
      </c>
      <c r="H254" s="115">
        <v>0</v>
      </c>
      <c r="I254" s="190">
        <f>F254+G254-H254</f>
        <v>1513411</v>
      </c>
    </row>
    <row r="255" spans="1:9" s="119" customFormat="1" ht="35.25" customHeight="1">
      <c r="A255" s="252" t="s">
        <v>478</v>
      </c>
      <c r="B255" s="255" t="s">
        <v>42</v>
      </c>
      <c r="C255" s="254"/>
      <c r="D255" s="254" t="s">
        <v>43</v>
      </c>
      <c r="E255" s="254"/>
      <c r="F255" s="253">
        <f>F256</f>
        <v>1830077</v>
      </c>
      <c r="G255" s="253">
        <f>G256</f>
        <v>0</v>
      </c>
      <c r="H255" s="253">
        <f>H256</f>
        <v>0</v>
      </c>
      <c r="I255" s="253">
        <f>I256</f>
        <v>1830077</v>
      </c>
    </row>
    <row r="256" spans="1:9" ht="24.75" customHeight="1">
      <c r="A256" s="185"/>
      <c r="B256" s="182" t="s">
        <v>35</v>
      </c>
      <c r="C256" s="188"/>
      <c r="D256" s="188"/>
      <c r="E256" s="188" t="s">
        <v>34</v>
      </c>
      <c r="F256" s="115">
        <v>1830077</v>
      </c>
      <c r="G256" s="115">
        <v>0</v>
      </c>
      <c r="H256" s="115">
        <v>0</v>
      </c>
      <c r="I256" s="190">
        <f>F256+G256-H256</f>
        <v>1830077</v>
      </c>
    </row>
    <row r="257" spans="1:9" s="119" customFormat="1" ht="27.75" customHeight="1">
      <c r="A257" s="166"/>
      <c r="B257" s="230" t="s">
        <v>170</v>
      </c>
      <c r="C257" s="166"/>
      <c r="D257" s="166"/>
      <c r="E257" s="166"/>
      <c r="F257" s="213">
        <f>F17+F90+F101+F112+F231+F239+F244+F248</f>
        <v>23655003</v>
      </c>
      <c r="G257" s="213">
        <f>G17+G90+G101+G112+G231+G239+G244+G248</f>
        <v>1050</v>
      </c>
      <c r="H257" s="306">
        <f>H17+H90+H101+H112+H231+H239+H244+H248</f>
        <v>0</v>
      </c>
      <c r="I257" s="213">
        <f>I17+I90+I101+I112+I231+I239+I244+I248</f>
        <v>23656053</v>
      </c>
    </row>
    <row r="258" spans="1:9" ht="19.5" customHeight="1">
      <c r="A258" s="115"/>
      <c r="B258" s="115" t="s">
        <v>171</v>
      </c>
      <c r="C258" s="115"/>
      <c r="D258" s="115"/>
      <c r="E258" s="115"/>
      <c r="F258" s="190">
        <f>F259+F260+F262+F264+F263</f>
        <v>5100307</v>
      </c>
      <c r="G258" s="190">
        <f>G259+G260+G262+G264+G263</f>
        <v>1050</v>
      </c>
      <c r="H258" s="190">
        <f>H259+H260+H262+H264+H263</f>
        <v>0</v>
      </c>
      <c r="I258" s="190">
        <f>I259+I260+I262+I264+I263</f>
        <v>5101357</v>
      </c>
    </row>
    <row r="259" spans="1:9" ht="17.25" customHeight="1">
      <c r="A259" s="115"/>
      <c r="B259" s="205" t="s">
        <v>103</v>
      </c>
      <c r="C259" s="115"/>
      <c r="D259" s="115"/>
      <c r="E259" s="115"/>
      <c r="F259" s="190">
        <f>F231</f>
        <v>1296853</v>
      </c>
      <c r="G259" s="190">
        <f>G231</f>
        <v>1050</v>
      </c>
      <c r="H259" s="190">
        <f>H231</f>
        <v>0</v>
      </c>
      <c r="I259" s="190">
        <f>I231</f>
        <v>1297903</v>
      </c>
    </row>
    <row r="260" spans="1:9" ht="16.5" customHeight="1">
      <c r="A260" s="115"/>
      <c r="B260" s="205" t="s">
        <v>44</v>
      </c>
      <c r="C260" s="115"/>
      <c r="D260" s="115"/>
      <c r="E260" s="115"/>
      <c r="F260" s="190">
        <f>F112</f>
        <v>2853244</v>
      </c>
      <c r="G260" s="190">
        <f>G112</f>
        <v>0</v>
      </c>
      <c r="H260" s="190">
        <f>H112</f>
        <v>0</v>
      </c>
      <c r="I260" s="190">
        <f>I112</f>
        <v>2853244</v>
      </c>
    </row>
    <row r="261" spans="1:9" ht="16.5" customHeight="1" hidden="1">
      <c r="A261" s="115"/>
      <c r="B261" s="205" t="s">
        <v>172</v>
      </c>
      <c r="C261" s="115"/>
      <c r="D261" s="115"/>
      <c r="E261" s="115"/>
      <c r="F261" s="190"/>
      <c r="G261" s="190"/>
      <c r="H261" s="190"/>
      <c r="I261" s="190"/>
    </row>
    <row r="262" spans="1:9" ht="24.75" customHeight="1">
      <c r="A262" s="115"/>
      <c r="B262" s="351" t="s">
        <v>506</v>
      </c>
      <c r="C262" s="351"/>
      <c r="D262" s="351"/>
      <c r="E262" s="351"/>
      <c r="F262" s="190">
        <f>F101</f>
        <v>335580</v>
      </c>
      <c r="G262" s="190">
        <f>G101</f>
        <v>0</v>
      </c>
      <c r="H262" s="190">
        <f>H101</f>
        <v>0</v>
      </c>
      <c r="I262" s="190">
        <f>I101</f>
        <v>335580</v>
      </c>
    </row>
    <row r="263" spans="1:9" ht="24.75" customHeight="1">
      <c r="A263" s="115"/>
      <c r="B263" s="234" t="s">
        <v>537</v>
      </c>
      <c r="C263" s="235"/>
      <c r="D263" s="235"/>
      <c r="E263" s="236"/>
      <c r="F263" s="189">
        <f>F239+F244</f>
        <v>216274</v>
      </c>
      <c r="G263" s="189">
        <f>G239+G244</f>
        <v>0</v>
      </c>
      <c r="H263" s="189">
        <f>H239+H244</f>
        <v>0</v>
      </c>
      <c r="I263" s="190">
        <f>I239+I244</f>
        <v>216274</v>
      </c>
    </row>
    <row r="264" spans="1:9" ht="27.75" customHeight="1">
      <c r="A264" s="115"/>
      <c r="B264" s="348" t="s">
        <v>538</v>
      </c>
      <c r="C264" s="349"/>
      <c r="D264" s="349"/>
      <c r="E264" s="350"/>
      <c r="F264" s="189">
        <f>F90</f>
        <v>398356</v>
      </c>
      <c r="G264" s="189">
        <f>G90</f>
        <v>0</v>
      </c>
      <c r="H264" s="189">
        <f>H90</f>
        <v>0</v>
      </c>
      <c r="I264" s="190">
        <f>I90</f>
        <v>398356</v>
      </c>
    </row>
    <row r="265" ht="6.75" customHeight="1"/>
    <row r="266" ht="17.25" customHeight="1" hidden="1"/>
    <row r="267" ht="17.25" customHeight="1" hidden="1"/>
    <row r="268" ht="17.25" customHeight="1" hidden="1"/>
    <row r="269" spans="1:9" ht="15.75" customHeight="1">
      <c r="A269" s="347"/>
      <c r="B269" s="347"/>
      <c r="C269" s="347"/>
      <c r="D269" s="347"/>
      <c r="E269" s="347"/>
      <c r="F269" s="347"/>
      <c r="G269" s="347"/>
      <c r="H269" s="347"/>
      <c r="I269" s="347"/>
    </row>
    <row r="270" spans="6:7" ht="12.75">
      <c r="F270" s="231"/>
      <c r="G270" s="231"/>
    </row>
  </sheetData>
  <mergeCells count="13">
    <mergeCell ref="A269:I269"/>
    <mergeCell ref="B264:E264"/>
    <mergeCell ref="B262:E262"/>
    <mergeCell ref="A203:A205"/>
    <mergeCell ref="A12:A15"/>
    <mergeCell ref="B12:B14"/>
    <mergeCell ref="C12:E14"/>
    <mergeCell ref="E2:I3"/>
    <mergeCell ref="G12:G15"/>
    <mergeCell ref="H12:H15"/>
    <mergeCell ref="I12:I15"/>
    <mergeCell ref="A6:I11"/>
    <mergeCell ref="F12:F15"/>
  </mergeCells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05"/>
  <sheetViews>
    <sheetView zoomScaleSheetLayoutView="75" workbookViewId="0" topLeftCell="C382">
      <selection activeCell="B2" sqref="B2:J2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0.125" style="0" customWidth="1"/>
    <col min="4" max="4" width="14.625" style="0" customWidth="1"/>
    <col min="5" max="5" width="12.625" style="0" customWidth="1"/>
    <col min="6" max="6" width="12.75390625" style="0" customWidth="1"/>
    <col min="7" max="7" width="12.375" style="0" customWidth="1"/>
    <col min="8" max="8" width="12.00390625" style="0" customWidth="1"/>
    <col min="9" max="9" width="10.625" style="0" customWidth="1"/>
    <col min="10" max="10" width="11.00390625" style="0" customWidth="1"/>
  </cols>
  <sheetData>
    <row r="1" spans="8:10" ht="17.25" customHeight="1">
      <c r="H1" s="359" t="s">
        <v>564</v>
      </c>
      <c r="I1" s="359"/>
      <c r="J1" s="359"/>
    </row>
    <row r="2" spans="2:17" ht="18.75" customHeight="1" thickBot="1">
      <c r="B2" s="316" t="s">
        <v>296</v>
      </c>
      <c r="C2" s="316"/>
      <c r="D2" s="316"/>
      <c r="E2" s="316"/>
      <c r="F2" s="316"/>
      <c r="G2" s="316"/>
      <c r="H2" s="316"/>
      <c r="I2" s="316"/>
      <c r="J2" s="316"/>
      <c r="K2" s="315"/>
      <c r="L2" s="315"/>
      <c r="M2" s="315"/>
      <c r="N2" s="315"/>
      <c r="O2" s="315"/>
      <c r="P2" s="315"/>
      <c r="Q2" s="315"/>
    </row>
    <row r="3" spans="2:10" ht="19.5" customHeight="1" hidden="1" thickBot="1">
      <c r="B3" s="199"/>
      <c r="C3" s="316"/>
      <c r="D3" s="316"/>
      <c r="E3" s="316"/>
      <c r="F3" s="316"/>
      <c r="G3" s="316"/>
      <c r="H3" s="316"/>
      <c r="I3" s="316"/>
      <c r="J3" s="316"/>
    </row>
    <row r="4" spans="1:10" ht="14.25" customHeight="1">
      <c r="A4" s="333" t="s">
        <v>173</v>
      </c>
      <c r="B4" s="331" t="s">
        <v>310</v>
      </c>
      <c r="C4" s="323" t="s">
        <v>174</v>
      </c>
      <c r="D4" s="323" t="s">
        <v>301</v>
      </c>
      <c r="E4" s="329" t="s">
        <v>175</v>
      </c>
      <c r="F4" s="322"/>
      <c r="G4" s="320" t="s">
        <v>302</v>
      </c>
      <c r="H4" s="319" t="s">
        <v>176</v>
      </c>
      <c r="I4" s="319"/>
      <c r="J4" s="319"/>
    </row>
    <row r="5" spans="1:10" ht="9" customHeight="1">
      <c r="A5" s="334"/>
      <c r="B5" s="332"/>
      <c r="C5" s="324"/>
      <c r="D5" s="324"/>
      <c r="E5" s="317" t="s">
        <v>12</v>
      </c>
      <c r="F5" s="327" t="s">
        <v>13</v>
      </c>
      <c r="G5" s="321"/>
      <c r="H5" s="319"/>
      <c r="I5" s="319"/>
      <c r="J5" s="319"/>
    </row>
    <row r="6" spans="1:10" ht="6" customHeight="1">
      <c r="A6" s="334"/>
      <c r="B6" s="332"/>
      <c r="C6" s="324"/>
      <c r="D6" s="324"/>
      <c r="E6" s="318"/>
      <c r="F6" s="328"/>
      <c r="G6" s="321"/>
      <c r="H6" s="319"/>
      <c r="I6" s="319"/>
      <c r="J6" s="319"/>
    </row>
    <row r="7" spans="1:10" ht="19.5" customHeight="1" thickBot="1">
      <c r="A7" s="334"/>
      <c r="B7" s="332"/>
      <c r="C7" s="324"/>
      <c r="D7" s="325"/>
      <c r="E7" s="318"/>
      <c r="F7" s="328"/>
      <c r="G7" s="312"/>
      <c r="H7" s="186" t="s">
        <v>177</v>
      </c>
      <c r="I7" s="186" t="s">
        <v>178</v>
      </c>
      <c r="J7" s="186" t="s">
        <v>179</v>
      </c>
    </row>
    <row r="8" spans="1:10" ht="14.25" customHeight="1" thickBot="1">
      <c r="A8" s="200">
        <v>1</v>
      </c>
      <c r="B8" s="201">
        <v>2</v>
      </c>
      <c r="C8" s="202">
        <v>3</v>
      </c>
      <c r="D8" s="202">
        <v>5</v>
      </c>
      <c r="E8" s="202"/>
      <c r="F8" s="202"/>
      <c r="G8" s="202">
        <v>5</v>
      </c>
      <c r="H8" s="203">
        <v>6</v>
      </c>
      <c r="I8" s="203">
        <v>7</v>
      </c>
      <c r="J8" s="203">
        <v>8</v>
      </c>
    </row>
    <row r="9" spans="1:13" ht="15.75" customHeight="1">
      <c r="A9" s="269" t="s">
        <v>314</v>
      </c>
      <c r="B9" s="270"/>
      <c r="C9" s="242" t="s">
        <v>180</v>
      </c>
      <c r="D9" s="242">
        <f aca="true" t="shared" si="0" ref="D9:J9">D10+D12</f>
        <v>51700</v>
      </c>
      <c r="E9" s="242">
        <f t="shared" si="0"/>
        <v>0</v>
      </c>
      <c r="F9" s="242">
        <f t="shared" si="0"/>
        <v>0</v>
      </c>
      <c r="G9" s="242">
        <f t="shared" si="0"/>
        <v>51700</v>
      </c>
      <c r="H9" s="242">
        <f t="shared" si="0"/>
        <v>50000</v>
      </c>
      <c r="I9" s="242">
        <f t="shared" si="0"/>
        <v>0</v>
      </c>
      <c r="J9" s="242">
        <f t="shared" si="0"/>
        <v>1700</v>
      </c>
      <c r="M9" s="158"/>
    </row>
    <row r="10" spans="1:12" ht="24.75" customHeight="1">
      <c r="A10" s="271" t="s">
        <v>323</v>
      </c>
      <c r="B10" s="254"/>
      <c r="C10" s="255" t="s">
        <v>185</v>
      </c>
      <c r="D10" s="253">
        <f>D11</f>
        <v>50000</v>
      </c>
      <c r="E10" s="253">
        <f aca="true" t="shared" si="1" ref="E10:J10">E11</f>
        <v>0</v>
      </c>
      <c r="F10" s="253">
        <f t="shared" si="1"/>
        <v>0</v>
      </c>
      <c r="G10" s="253">
        <f t="shared" si="1"/>
        <v>50000</v>
      </c>
      <c r="H10" s="253">
        <f t="shared" si="1"/>
        <v>50000</v>
      </c>
      <c r="I10" s="252">
        <f t="shared" si="1"/>
        <v>0</v>
      </c>
      <c r="J10" s="252">
        <f t="shared" si="1"/>
        <v>0</v>
      </c>
      <c r="L10" s="291"/>
    </row>
    <row r="11" spans="1:10" ht="15.75" customHeight="1">
      <c r="A11" s="204"/>
      <c r="B11" s="110" t="s">
        <v>326</v>
      </c>
      <c r="C11" s="142" t="s">
        <v>184</v>
      </c>
      <c r="D11" s="112">
        <v>50000</v>
      </c>
      <c r="E11" s="112">
        <v>0</v>
      </c>
      <c r="F11" s="112">
        <v>0</v>
      </c>
      <c r="G11" s="112">
        <f>D11+E11-F11</f>
        <v>50000</v>
      </c>
      <c r="H11" s="112">
        <f>G11</f>
        <v>50000</v>
      </c>
      <c r="I11" s="187">
        <v>0</v>
      </c>
      <c r="J11" s="187">
        <v>0</v>
      </c>
    </row>
    <row r="12" spans="1:10" s="291" customFormat="1" ht="19.5" customHeight="1">
      <c r="A12" s="271" t="s">
        <v>454</v>
      </c>
      <c r="B12" s="254"/>
      <c r="C12" s="255" t="s">
        <v>451</v>
      </c>
      <c r="D12" s="253">
        <f aca="true" t="shared" si="2" ref="D12:J12">D13</f>
        <v>1700</v>
      </c>
      <c r="E12" s="253">
        <f t="shared" si="2"/>
        <v>0</v>
      </c>
      <c r="F12" s="253">
        <f t="shared" si="2"/>
        <v>0</v>
      </c>
      <c r="G12" s="253">
        <f t="shared" si="2"/>
        <v>1700</v>
      </c>
      <c r="H12" s="253">
        <f t="shared" si="2"/>
        <v>0</v>
      </c>
      <c r="I12" s="252">
        <f t="shared" si="2"/>
        <v>0</v>
      </c>
      <c r="J12" s="252">
        <f t="shared" si="2"/>
        <v>1700</v>
      </c>
    </row>
    <row r="13" spans="1:10" ht="22.5" customHeight="1">
      <c r="A13" s="204"/>
      <c r="B13" s="110" t="s">
        <v>379</v>
      </c>
      <c r="C13" s="142" t="s">
        <v>548</v>
      </c>
      <c r="D13" s="112">
        <v>1700</v>
      </c>
      <c r="E13" s="112">
        <v>0</v>
      </c>
      <c r="F13" s="112">
        <v>0</v>
      </c>
      <c r="G13" s="112">
        <f>D13+E13-F13</f>
        <v>1700</v>
      </c>
      <c r="H13" s="112">
        <v>0</v>
      </c>
      <c r="I13" s="187">
        <v>0</v>
      </c>
      <c r="J13" s="187">
        <f>G13</f>
        <v>1700</v>
      </c>
    </row>
    <row r="14" spans="1:10" ht="18" customHeight="1">
      <c r="A14" s="214" t="s">
        <v>346</v>
      </c>
      <c r="B14" s="356"/>
      <c r="C14" s="166" t="s">
        <v>186</v>
      </c>
      <c r="D14" s="166">
        <f>D15+D17</f>
        <v>145530</v>
      </c>
      <c r="E14" s="166">
        <f>E15+E17</f>
        <v>0</v>
      </c>
      <c r="F14" s="166">
        <f>F15+F17</f>
        <v>0</v>
      </c>
      <c r="G14" s="166">
        <f>D14+E14-F14</f>
        <v>145530</v>
      </c>
      <c r="H14" s="166">
        <f>H15+H17</f>
        <v>0</v>
      </c>
      <c r="I14" s="166">
        <f>I15+I17</f>
        <v>145530</v>
      </c>
      <c r="J14" s="166">
        <f>J15+J17</f>
        <v>0</v>
      </c>
    </row>
    <row r="15" spans="1:10" ht="23.25" customHeight="1">
      <c r="A15" s="272" t="s">
        <v>99</v>
      </c>
      <c r="B15" s="356"/>
      <c r="C15" s="253" t="s">
        <v>98</v>
      </c>
      <c r="D15" s="253">
        <f>D16</f>
        <v>133862</v>
      </c>
      <c r="E15" s="253">
        <f aca="true" t="shared" si="3" ref="E15:J15">E16</f>
        <v>0</v>
      </c>
      <c r="F15" s="253">
        <f t="shared" si="3"/>
        <v>0</v>
      </c>
      <c r="G15" s="253">
        <f t="shared" si="3"/>
        <v>133862</v>
      </c>
      <c r="H15" s="253">
        <f t="shared" si="3"/>
        <v>0</v>
      </c>
      <c r="I15" s="252">
        <f t="shared" si="3"/>
        <v>133862</v>
      </c>
      <c r="J15" s="252">
        <f t="shared" si="3"/>
        <v>0</v>
      </c>
    </row>
    <row r="16" spans="1:10" ht="15.75" customHeight="1">
      <c r="A16" s="114"/>
      <c r="B16" s="110" t="s">
        <v>383</v>
      </c>
      <c r="C16" s="112" t="s">
        <v>187</v>
      </c>
      <c r="D16" s="112">
        <v>133862</v>
      </c>
      <c r="E16" s="112">
        <v>0</v>
      </c>
      <c r="F16" s="290">
        <v>0</v>
      </c>
      <c r="G16" s="112">
        <f>D16+E16-F16</f>
        <v>133862</v>
      </c>
      <c r="H16" s="112">
        <v>0</v>
      </c>
      <c r="I16" s="187">
        <f>G16</f>
        <v>133862</v>
      </c>
      <c r="J16" s="187">
        <v>0</v>
      </c>
    </row>
    <row r="17" spans="1:10" ht="18" customHeight="1">
      <c r="A17" s="272" t="s">
        <v>347</v>
      </c>
      <c r="B17" s="273"/>
      <c r="C17" s="253" t="s">
        <v>348</v>
      </c>
      <c r="D17" s="253">
        <f>D18+D19</f>
        <v>11668</v>
      </c>
      <c r="E17" s="253">
        <f aca="true" t="shared" si="4" ref="E17:J17">E19+E18</f>
        <v>0</v>
      </c>
      <c r="F17" s="253">
        <f t="shared" si="4"/>
        <v>0</v>
      </c>
      <c r="G17" s="253">
        <f t="shared" si="4"/>
        <v>11668</v>
      </c>
      <c r="H17" s="253">
        <f t="shared" si="4"/>
        <v>0</v>
      </c>
      <c r="I17" s="253">
        <f t="shared" si="4"/>
        <v>11668</v>
      </c>
      <c r="J17" s="253">
        <f t="shared" si="4"/>
        <v>0</v>
      </c>
    </row>
    <row r="18" spans="1:10" ht="15.75" customHeight="1">
      <c r="A18" s="192"/>
      <c r="B18" s="110" t="s">
        <v>369</v>
      </c>
      <c r="C18" s="115" t="s">
        <v>340</v>
      </c>
      <c r="D18" s="115">
        <v>500</v>
      </c>
      <c r="E18" s="112">
        <v>0</v>
      </c>
      <c r="F18" s="112">
        <v>0</v>
      </c>
      <c r="G18" s="112">
        <f>D18+E18-F18</f>
        <v>500</v>
      </c>
      <c r="H18" s="115">
        <v>0</v>
      </c>
      <c r="I18" s="115">
        <f>G18</f>
        <v>500</v>
      </c>
      <c r="J18" s="115">
        <v>0</v>
      </c>
    </row>
    <row r="19" spans="1:10" ht="15.75" customHeight="1">
      <c r="A19" s="114"/>
      <c r="B19" s="110" t="s">
        <v>326</v>
      </c>
      <c r="C19" s="112" t="s">
        <v>184</v>
      </c>
      <c r="D19" s="112">
        <v>11168</v>
      </c>
      <c r="E19" s="112">
        <v>0</v>
      </c>
      <c r="F19" s="112">
        <v>0</v>
      </c>
      <c r="G19" s="112">
        <f>D19+E19-F19</f>
        <v>11168</v>
      </c>
      <c r="H19" s="112">
        <v>0</v>
      </c>
      <c r="I19" s="187">
        <f>G19</f>
        <v>11168</v>
      </c>
      <c r="J19" s="187">
        <v>0</v>
      </c>
    </row>
    <row r="20" spans="1:10" ht="18" customHeight="1">
      <c r="A20" s="214" t="s">
        <v>22</v>
      </c>
      <c r="B20" s="274"/>
      <c r="C20" s="166" t="s">
        <v>188</v>
      </c>
      <c r="D20" s="166">
        <f>D21</f>
        <v>2102818</v>
      </c>
      <c r="E20" s="166">
        <f aca="true" t="shared" si="5" ref="E20:J20">E21</f>
        <v>0</v>
      </c>
      <c r="F20" s="166">
        <f t="shared" si="5"/>
        <v>0</v>
      </c>
      <c r="G20" s="166">
        <f t="shared" si="5"/>
        <v>2102818</v>
      </c>
      <c r="H20" s="166">
        <f t="shared" si="5"/>
        <v>0</v>
      </c>
      <c r="I20" s="165">
        <f t="shared" si="5"/>
        <v>2042818</v>
      </c>
      <c r="J20" s="165">
        <f t="shared" si="5"/>
        <v>60000</v>
      </c>
    </row>
    <row r="21" spans="1:10" ht="23.25" customHeight="1">
      <c r="A21" s="272" t="s">
        <v>24</v>
      </c>
      <c r="B21" s="273"/>
      <c r="C21" s="253" t="s">
        <v>189</v>
      </c>
      <c r="D21" s="253">
        <f aca="true" t="shared" si="6" ref="D21:J21">D22+D23+D24+D25+D26+D27+D28+D29+D30+D31+D32+D33+D34+D35+D36+D37+D38</f>
        <v>2102818</v>
      </c>
      <c r="E21" s="253">
        <f t="shared" si="6"/>
        <v>0</v>
      </c>
      <c r="F21" s="253">
        <f t="shared" si="6"/>
        <v>0</v>
      </c>
      <c r="G21" s="253">
        <f t="shared" si="6"/>
        <v>2102818</v>
      </c>
      <c r="H21" s="253">
        <f t="shared" si="6"/>
        <v>0</v>
      </c>
      <c r="I21" s="253">
        <f t="shared" si="6"/>
        <v>2042818</v>
      </c>
      <c r="J21" s="253">
        <f t="shared" si="6"/>
        <v>60000</v>
      </c>
    </row>
    <row r="22" spans="1:10" s="118" customFormat="1" ht="21.75" customHeight="1">
      <c r="A22" s="205"/>
      <c r="B22" s="188" t="s">
        <v>379</v>
      </c>
      <c r="C22" s="182" t="s">
        <v>548</v>
      </c>
      <c r="D22" s="115">
        <v>45000</v>
      </c>
      <c r="E22" s="115">
        <v>0</v>
      </c>
      <c r="F22" s="115">
        <v>0</v>
      </c>
      <c r="G22" s="115">
        <f>D22+E22-F22</f>
        <v>45000</v>
      </c>
      <c r="H22" s="115">
        <v>0</v>
      </c>
      <c r="I22" s="115">
        <v>0</v>
      </c>
      <c r="J22" s="115">
        <f>G22</f>
        <v>45000</v>
      </c>
    </row>
    <row r="23" spans="1:10" s="118" customFormat="1" ht="15.75" customHeight="1">
      <c r="A23" s="205"/>
      <c r="B23" s="188" t="s">
        <v>388</v>
      </c>
      <c r="C23" s="112" t="s">
        <v>191</v>
      </c>
      <c r="D23" s="115">
        <v>4000</v>
      </c>
      <c r="E23" s="115">
        <v>0</v>
      </c>
      <c r="F23" s="115">
        <v>0</v>
      </c>
      <c r="G23" s="115">
        <f aca="true" t="shared" si="7" ref="G23:G37">D23+E23-F23</f>
        <v>4000</v>
      </c>
      <c r="H23" s="115">
        <v>0</v>
      </c>
      <c r="I23" s="187">
        <f aca="true" t="shared" si="8" ref="I23:I37">G23</f>
        <v>4000</v>
      </c>
      <c r="J23" s="115">
        <v>0</v>
      </c>
    </row>
    <row r="24" spans="1:10" ht="24" customHeight="1">
      <c r="A24" s="353"/>
      <c r="B24" s="110" t="s">
        <v>330</v>
      </c>
      <c r="C24" s="142" t="s">
        <v>331</v>
      </c>
      <c r="D24" s="112">
        <v>314635</v>
      </c>
      <c r="E24" s="112">
        <v>0</v>
      </c>
      <c r="F24" s="112">
        <v>0</v>
      </c>
      <c r="G24" s="115">
        <f t="shared" si="7"/>
        <v>314635</v>
      </c>
      <c r="H24" s="112">
        <v>0</v>
      </c>
      <c r="I24" s="187">
        <f t="shared" si="8"/>
        <v>314635</v>
      </c>
      <c r="J24" s="187">
        <v>0</v>
      </c>
    </row>
    <row r="25" spans="1:10" ht="13.5" customHeight="1">
      <c r="A25" s="353"/>
      <c r="B25" s="110" t="s">
        <v>334</v>
      </c>
      <c r="C25" s="142" t="s">
        <v>181</v>
      </c>
      <c r="D25" s="112">
        <v>31180</v>
      </c>
      <c r="E25" s="112">
        <v>0</v>
      </c>
      <c r="F25" s="112">
        <v>0</v>
      </c>
      <c r="G25" s="115">
        <f t="shared" si="7"/>
        <v>31180</v>
      </c>
      <c r="H25" s="112">
        <v>0</v>
      </c>
      <c r="I25" s="187">
        <f t="shared" si="8"/>
        <v>31180</v>
      </c>
      <c r="J25" s="187">
        <v>0</v>
      </c>
    </row>
    <row r="26" spans="1:10" ht="15" customHeight="1">
      <c r="A26" s="353"/>
      <c r="B26" s="198" t="s">
        <v>336</v>
      </c>
      <c r="C26" s="142" t="s">
        <v>190</v>
      </c>
      <c r="D26" s="112">
        <v>60528</v>
      </c>
      <c r="E26" s="112">
        <v>0</v>
      </c>
      <c r="F26" s="112">
        <v>0</v>
      </c>
      <c r="G26" s="115">
        <f t="shared" si="7"/>
        <v>60528</v>
      </c>
      <c r="H26" s="112">
        <v>0</v>
      </c>
      <c r="I26" s="187">
        <f t="shared" si="8"/>
        <v>60528</v>
      </c>
      <c r="J26" s="187">
        <v>0</v>
      </c>
    </row>
    <row r="27" spans="1:10" ht="13.5" customHeight="1">
      <c r="A27" s="353"/>
      <c r="B27" s="198" t="s">
        <v>338</v>
      </c>
      <c r="C27" s="142" t="s">
        <v>339</v>
      </c>
      <c r="D27" s="112">
        <v>8364</v>
      </c>
      <c r="E27" s="112">
        <v>0</v>
      </c>
      <c r="F27" s="112">
        <v>0</v>
      </c>
      <c r="G27" s="115">
        <f t="shared" si="7"/>
        <v>8364</v>
      </c>
      <c r="H27" s="112">
        <v>0</v>
      </c>
      <c r="I27" s="187">
        <f t="shared" si="8"/>
        <v>8364</v>
      </c>
      <c r="J27" s="187">
        <v>0</v>
      </c>
    </row>
    <row r="28" spans="1:10" ht="14.25" customHeight="1">
      <c r="A28" s="204"/>
      <c r="B28" s="110" t="s">
        <v>369</v>
      </c>
      <c r="C28" s="182" t="s">
        <v>194</v>
      </c>
      <c r="D28" s="115">
        <v>210000</v>
      </c>
      <c r="E28" s="112">
        <v>0</v>
      </c>
      <c r="F28" s="112">
        <v>0</v>
      </c>
      <c r="G28" s="115">
        <f t="shared" si="7"/>
        <v>210000</v>
      </c>
      <c r="H28" s="112">
        <v>0</v>
      </c>
      <c r="I28" s="187">
        <f t="shared" si="8"/>
        <v>210000</v>
      </c>
      <c r="J28" s="187">
        <v>0</v>
      </c>
    </row>
    <row r="29" spans="1:10" ht="14.25" customHeight="1">
      <c r="A29" s="204"/>
      <c r="B29" s="110" t="s">
        <v>352</v>
      </c>
      <c r="C29" s="182" t="s">
        <v>182</v>
      </c>
      <c r="D29" s="115">
        <v>26000</v>
      </c>
      <c r="E29" s="112">
        <v>0</v>
      </c>
      <c r="F29" s="112">
        <v>0</v>
      </c>
      <c r="G29" s="115">
        <f t="shared" si="7"/>
        <v>26000</v>
      </c>
      <c r="H29" s="112">
        <v>0</v>
      </c>
      <c r="I29" s="187">
        <f t="shared" si="8"/>
        <v>26000</v>
      </c>
      <c r="J29" s="187">
        <v>0</v>
      </c>
    </row>
    <row r="30" spans="1:10" ht="15.75" customHeight="1">
      <c r="A30" s="204"/>
      <c r="B30" s="110" t="s">
        <v>405</v>
      </c>
      <c r="C30" s="182" t="s">
        <v>183</v>
      </c>
      <c r="D30" s="115">
        <v>13350</v>
      </c>
      <c r="E30" s="112">
        <v>0</v>
      </c>
      <c r="F30" s="112">
        <v>0</v>
      </c>
      <c r="G30" s="115">
        <f t="shared" si="7"/>
        <v>13350</v>
      </c>
      <c r="H30" s="112">
        <v>0</v>
      </c>
      <c r="I30" s="187">
        <f t="shared" si="8"/>
        <v>13350</v>
      </c>
      <c r="J30" s="187">
        <v>0</v>
      </c>
    </row>
    <row r="31" spans="1:10" ht="14.25" customHeight="1">
      <c r="A31" s="204"/>
      <c r="B31" s="110" t="s">
        <v>326</v>
      </c>
      <c r="C31" s="182" t="s">
        <v>184</v>
      </c>
      <c r="D31" s="115">
        <v>458897</v>
      </c>
      <c r="E31" s="112">
        <v>0</v>
      </c>
      <c r="F31" s="112">
        <v>0</v>
      </c>
      <c r="G31" s="115">
        <f t="shared" si="7"/>
        <v>458897</v>
      </c>
      <c r="H31" s="112">
        <v>0</v>
      </c>
      <c r="I31" s="187">
        <f t="shared" si="8"/>
        <v>458897</v>
      </c>
      <c r="J31" s="187">
        <v>0</v>
      </c>
    </row>
    <row r="32" spans="1:10" ht="14.25" customHeight="1">
      <c r="A32" s="204"/>
      <c r="B32" s="110" t="s">
        <v>370</v>
      </c>
      <c r="C32" s="182" t="s">
        <v>343</v>
      </c>
      <c r="D32" s="115">
        <v>1000</v>
      </c>
      <c r="E32" s="112">
        <v>0</v>
      </c>
      <c r="F32" s="112">
        <v>0</v>
      </c>
      <c r="G32" s="115">
        <f t="shared" si="7"/>
        <v>1000</v>
      </c>
      <c r="H32" s="112">
        <v>0</v>
      </c>
      <c r="I32" s="187">
        <f t="shared" si="8"/>
        <v>1000</v>
      </c>
      <c r="J32" s="187">
        <v>0</v>
      </c>
    </row>
    <row r="33" spans="1:10" ht="13.5" customHeight="1">
      <c r="A33" s="204"/>
      <c r="B33" s="110" t="s">
        <v>413</v>
      </c>
      <c r="C33" s="182" t="s">
        <v>344</v>
      </c>
      <c r="D33" s="115">
        <v>1100</v>
      </c>
      <c r="E33" s="112">
        <v>0</v>
      </c>
      <c r="F33" s="112">
        <v>0</v>
      </c>
      <c r="G33" s="115">
        <f t="shared" si="7"/>
        <v>1100</v>
      </c>
      <c r="H33" s="112">
        <v>0</v>
      </c>
      <c r="I33" s="187">
        <f t="shared" si="8"/>
        <v>1100</v>
      </c>
      <c r="J33" s="187">
        <v>0</v>
      </c>
    </row>
    <row r="34" spans="1:10" ht="14.25" customHeight="1">
      <c r="A34" s="204"/>
      <c r="B34" s="110" t="s">
        <v>371</v>
      </c>
      <c r="C34" s="182" t="s">
        <v>345</v>
      </c>
      <c r="D34" s="115">
        <v>11159</v>
      </c>
      <c r="E34" s="112">
        <v>0</v>
      </c>
      <c r="F34" s="112">
        <v>0</v>
      </c>
      <c r="G34" s="115">
        <f t="shared" si="7"/>
        <v>11159</v>
      </c>
      <c r="H34" s="112">
        <v>0</v>
      </c>
      <c r="I34" s="187">
        <f t="shared" si="8"/>
        <v>11159</v>
      </c>
      <c r="J34" s="187">
        <v>0</v>
      </c>
    </row>
    <row r="35" spans="1:10" ht="15.75" customHeight="1">
      <c r="A35" s="204"/>
      <c r="B35" s="110" t="s">
        <v>353</v>
      </c>
      <c r="C35" s="182" t="s">
        <v>354</v>
      </c>
      <c r="D35" s="115">
        <v>8529</v>
      </c>
      <c r="E35" s="112">
        <v>0</v>
      </c>
      <c r="F35" s="112">
        <v>0</v>
      </c>
      <c r="G35" s="115">
        <f t="shared" si="7"/>
        <v>8529</v>
      </c>
      <c r="H35" s="112">
        <v>0</v>
      </c>
      <c r="I35" s="187">
        <f t="shared" si="8"/>
        <v>8529</v>
      </c>
      <c r="J35" s="187">
        <v>0</v>
      </c>
    </row>
    <row r="36" spans="1:10" ht="15" customHeight="1">
      <c r="A36" s="204"/>
      <c r="B36" s="110" t="s">
        <v>416</v>
      </c>
      <c r="C36" s="142" t="s">
        <v>195</v>
      </c>
      <c r="D36" s="115">
        <v>743079</v>
      </c>
      <c r="E36" s="112">
        <v>0</v>
      </c>
      <c r="F36" s="112">
        <v>0</v>
      </c>
      <c r="G36" s="115">
        <f t="shared" si="7"/>
        <v>743079</v>
      </c>
      <c r="H36" s="112">
        <v>0</v>
      </c>
      <c r="I36" s="187">
        <f t="shared" si="8"/>
        <v>743079</v>
      </c>
      <c r="J36" s="187">
        <v>0</v>
      </c>
    </row>
    <row r="37" spans="1:10" ht="16.5" customHeight="1">
      <c r="A37" s="204"/>
      <c r="B37" s="110" t="s">
        <v>1</v>
      </c>
      <c r="C37" s="142" t="s">
        <v>195</v>
      </c>
      <c r="D37" s="115">
        <v>150997</v>
      </c>
      <c r="E37" s="112">
        <v>0</v>
      </c>
      <c r="F37" s="112">
        <v>0</v>
      </c>
      <c r="G37" s="115">
        <f t="shared" si="7"/>
        <v>150997</v>
      </c>
      <c r="H37" s="112">
        <v>0</v>
      </c>
      <c r="I37" s="187">
        <f t="shared" si="8"/>
        <v>150997</v>
      </c>
      <c r="J37" s="187">
        <v>0</v>
      </c>
    </row>
    <row r="38" spans="1:10" ht="22.5" customHeight="1">
      <c r="A38" s="204"/>
      <c r="B38" s="110" t="s">
        <v>546</v>
      </c>
      <c r="C38" s="142" t="s">
        <v>547</v>
      </c>
      <c r="D38" s="115">
        <v>15000</v>
      </c>
      <c r="E38" s="112">
        <v>0</v>
      </c>
      <c r="F38" s="112">
        <v>0</v>
      </c>
      <c r="G38" s="115">
        <f>D38+E38-F38</f>
        <v>15000</v>
      </c>
      <c r="H38" s="112">
        <v>0</v>
      </c>
      <c r="I38" s="187">
        <v>0</v>
      </c>
      <c r="J38" s="187">
        <f>G38</f>
        <v>15000</v>
      </c>
    </row>
    <row r="39" spans="1:10" ht="38.25" customHeight="1">
      <c r="A39" s="214" t="s">
        <v>350</v>
      </c>
      <c r="B39" s="183"/>
      <c r="C39" s="210" t="s">
        <v>196</v>
      </c>
      <c r="D39" s="166">
        <f aca="true" t="shared" si="9" ref="D39:J39">D40</f>
        <v>137412</v>
      </c>
      <c r="E39" s="166">
        <f t="shared" si="9"/>
        <v>0</v>
      </c>
      <c r="F39" s="166">
        <f t="shared" si="9"/>
        <v>0</v>
      </c>
      <c r="G39" s="166">
        <f t="shared" si="9"/>
        <v>137412</v>
      </c>
      <c r="H39" s="166">
        <f t="shared" si="9"/>
        <v>30000</v>
      </c>
      <c r="I39" s="166">
        <f t="shared" si="9"/>
        <v>107412</v>
      </c>
      <c r="J39" s="166">
        <f t="shared" si="9"/>
        <v>0</v>
      </c>
    </row>
    <row r="40" spans="1:10" ht="27.75" customHeight="1">
      <c r="A40" s="272" t="s">
        <v>351</v>
      </c>
      <c r="B40" s="273"/>
      <c r="C40" s="255" t="s">
        <v>318</v>
      </c>
      <c r="D40" s="253">
        <f aca="true" t="shared" si="10" ref="D40:J40">D41+D42+D43+D44+D45+D46+D47</f>
        <v>137412</v>
      </c>
      <c r="E40" s="253">
        <f t="shared" si="10"/>
        <v>0</v>
      </c>
      <c r="F40" s="253">
        <f t="shared" si="10"/>
        <v>0</v>
      </c>
      <c r="G40" s="253">
        <f t="shared" si="10"/>
        <v>137412</v>
      </c>
      <c r="H40" s="253">
        <f t="shared" si="10"/>
        <v>30000</v>
      </c>
      <c r="I40" s="253">
        <f t="shared" si="10"/>
        <v>107412</v>
      </c>
      <c r="J40" s="253">
        <f t="shared" si="10"/>
        <v>0</v>
      </c>
    </row>
    <row r="41" spans="1:10" ht="16.5" customHeight="1">
      <c r="A41" s="192"/>
      <c r="B41" s="110" t="s">
        <v>352</v>
      </c>
      <c r="C41" s="182" t="s">
        <v>182</v>
      </c>
      <c r="D41" s="115">
        <v>9086</v>
      </c>
      <c r="E41" s="115">
        <v>0</v>
      </c>
      <c r="F41" s="115">
        <v>0</v>
      </c>
      <c r="G41" s="112">
        <f aca="true" t="shared" si="11" ref="G41:G46">D41+E41-F41</f>
        <v>9086</v>
      </c>
      <c r="H41" s="115">
        <v>3266</v>
      </c>
      <c r="I41" s="185">
        <f>G41-H41</f>
        <v>5820</v>
      </c>
      <c r="J41" s="185">
        <v>0</v>
      </c>
    </row>
    <row r="42" spans="1:10" ht="17.25" customHeight="1">
      <c r="A42" s="114"/>
      <c r="B42" s="110" t="s">
        <v>326</v>
      </c>
      <c r="C42" s="182" t="s">
        <v>184</v>
      </c>
      <c r="D42" s="115">
        <v>58921</v>
      </c>
      <c r="E42" s="115">
        <v>0</v>
      </c>
      <c r="F42" s="115">
        <v>0</v>
      </c>
      <c r="G42" s="112">
        <f t="shared" si="11"/>
        <v>58921</v>
      </c>
      <c r="H42" s="115">
        <v>11805</v>
      </c>
      <c r="I42" s="185">
        <f>G42-H42</f>
        <v>47116</v>
      </c>
      <c r="J42" s="187">
        <v>0</v>
      </c>
    </row>
    <row r="43" spans="1:10" ht="17.25" customHeight="1">
      <c r="A43" s="114"/>
      <c r="B43" s="110" t="s">
        <v>413</v>
      </c>
      <c r="C43" s="182" t="s">
        <v>344</v>
      </c>
      <c r="D43" s="115">
        <v>49332</v>
      </c>
      <c r="E43" s="115">
        <v>0</v>
      </c>
      <c r="F43" s="115">
        <v>0</v>
      </c>
      <c r="G43" s="112">
        <f t="shared" si="11"/>
        <v>49332</v>
      </c>
      <c r="H43" s="115">
        <v>0</v>
      </c>
      <c r="I43" s="185">
        <f>G43-H43</f>
        <v>49332</v>
      </c>
      <c r="J43" s="187">
        <v>0</v>
      </c>
    </row>
    <row r="44" spans="1:10" ht="17.25" customHeight="1">
      <c r="A44" s="114"/>
      <c r="B44" s="110" t="s">
        <v>353</v>
      </c>
      <c r="C44" s="182" t="s">
        <v>354</v>
      </c>
      <c r="D44" s="115">
        <v>14705</v>
      </c>
      <c r="E44" s="115">
        <v>0</v>
      </c>
      <c r="F44" s="115">
        <v>0</v>
      </c>
      <c r="G44" s="112">
        <f t="shared" si="11"/>
        <v>14705</v>
      </c>
      <c r="H44" s="115">
        <v>13140</v>
      </c>
      <c r="I44" s="185">
        <f>G44-H44</f>
        <v>1565</v>
      </c>
      <c r="J44" s="187">
        <v>0</v>
      </c>
    </row>
    <row r="45" spans="1:10" ht="17.25" customHeight="1">
      <c r="A45" s="114"/>
      <c r="B45" s="110" t="s">
        <v>355</v>
      </c>
      <c r="C45" s="182" t="s">
        <v>197</v>
      </c>
      <c r="D45" s="115">
        <v>1789</v>
      </c>
      <c r="E45" s="115">
        <v>0</v>
      </c>
      <c r="F45" s="115">
        <v>0</v>
      </c>
      <c r="G45" s="112">
        <f t="shared" si="11"/>
        <v>1789</v>
      </c>
      <c r="H45" s="115">
        <v>1789</v>
      </c>
      <c r="I45" s="185">
        <f>G45-H45</f>
        <v>0</v>
      </c>
      <c r="J45" s="187">
        <v>0</v>
      </c>
    </row>
    <row r="46" spans="1:10" ht="17.25" customHeight="1">
      <c r="A46" s="114"/>
      <c r="B46" s="110" t="s">
        <v>414</v>
      </c>
      <c r="C46" s="182" t="s">
        <v>517</v>
      </c>
      <c r="D46" s="115">
        <v>3000</v>
      </c>
      <c r="E46" s="115">
        <v>0</v>
      </c>
      <c r="F46" s="115">
        <v>0</v>
      </c>
      <c r="G46" s="112">
        <f t="shared" si="11"/>
        <v>3000</v>
      </c>
      <c r="H46" s="115">
        <v>0</v>
      </c>
      <c r="I46" s="185">
        <f>G46-H459</f>
        <v>3000</v>
      </c>
      <c r="J46" s="187">
        <v>0</v>
      </c>
    </row>
    <row r="47" spans="1:10" ht="17.25" customHeight="1">
      <c r="A47" s="114"/>
      <c r="B47" s="110" t="s">
        <v>560</v>
      </c>
      <c r="C47" s="182" t="s">
        <v>561</v>
      </c>
      <c r="D47" s="115">
        <v>579</v>
      </c>
      <c r="E47" s="115">
        <v>0</v>
      </c>
      <c r="F47" s="115">
        <v>0</v>
      </c>
      <c r="G47" s="112">
        <f>D47+E47-F47</f>
        <v>579</v>
      </c>
      <c r="H47" s="115">
        <v>0</v>
      </c>
      <c r="I47" s="185">
        <f>G47-H47</f>
        <v>579</v>
      </c>
      <c r="J47" s="187"/>
    </row>
    <row r="48" spans="1:10" ht="15" customHeight="1">
      <c r="A48" s="214" t="s">
        <v>361</v>
      </c>
      <c r="B48" s="183"/>
      <c r="C48" s="210" t="s">
        <v>198</v>
      </c>
      <c r="D48" s="166">
        <f>D49+D51+D53</f>
        <v>240017</v>
      </c>
      <c r="E48" s="166">
        <f aca="true" t="shared" si="12" ref="E48:J48">E49+E51+E53</f>
        <v>5200</v>
      </c>
      <c r="F48" s="166">
        <f t="shared" si="12"/>
        <v>5200</v>
      </c>
      <c r="G48" s="166">
        <f t="shared" si="12"/>
        <v>240017</v>
      </c>
      <c r="H48" s="166">
        <f t="shared" si="12"/>
        <v>240017</v>
      </c>
      <c r="I48" s="165">
        <f>I49+I51+I53</f>
        <v>0</v>
      </c>
      <c r="J48" s="165">
        <f t="shared" si="12"/>
        <v>0</v>
      </c>
    </row>
    <row r="49" spans="1:10" ht="24.75" customHeight="1">
      <c r="A49" s="272" t="s">
        <v>362</v>
      </c>
      <c r="B49" s="254"/>
      <c r="C49" s="255" t="s">
        <v>363</v>
      </c>
      <c r="D49" s="253">
        <f>D50</f>
        <v>41000</v>
      </c>
      <c r="E49" s="253">
        <f aca="true" t="shared" si="13" ref="E49:J49">E50</f>
        <v>0</v>
      </c>
      <c r="F49" s="253">
        <f t="shared" si="13"/>
        <v>0</v>
      </c>
      <c r="G49" s="253">
        <f t="shared" si="13"/>
        <v>41000</v>
      </c>
      <c r="H49" s="253">
        <f t="shared" si="13"/>
        <v>41000</v>
      </c>
      <c r="I49" s="252">
        <f t="shared" si="13"/>
        <v>0</v>
      </c>
      <c r="J49" s="252">
        <f t="shared" si="13"/>
        <v>0</v>
      </c>
    </row>
    <row r="50" spans="1:10" ht="16.5" customHeight="1">
      <c r="A50" s="114"/>
      <c r="B50" s="110" t="s">
        <v>326</v>
      </c>
      <c r="C50" s="182" t="s">
        <v>184</v>
      </c>
      <c r="D50" s="115">
        <v>41000</v>
      </c>
      <c r="E50" s="115">
        <v>0</v>
      </c>
      <c r="F50" s="115">
        <v>0</v>
      </c>
      <c r="G50" s="112">
        <f>D50+E50-F50</f>
        <v>41000</v>
      </c>
      <c r="H50" s="115">
        <f>G50</f>
        <v>41000</v>
      </c>
      <c r="I50" s="187">
        <v>0</v>
      </c>
      <c r="J50" s="187">
        <v>0</v>
      </c>
    </row>
    <row r="51" spans="1:10" ht="29.25" customHeight="1">
      <c r="A51" s="272" t="s">
        <v>364</v>
      </c>
      <c r="B51" s="254"/>
      <c r="C51" s="255" t="s">
        <v>365</v>
      </c>
      <c r="D51" s="253">
        <f>D52</f>
        <v>5000</v>
      </c>
      <c r="E51" s="253">
        <f aca="true" t="shared" si="14" ref="E51:J51">E52</f>
        <v>0</v>
      </c>
      <c r="F51" s="253">
        <f t="shared" si="14"/>
        <v>0</v>
      </c>
      <c r="G51" s="253">
        <f t="shared" si="14"/>
        <v>5000</v>
      </c>
      <c r="H51" s="253">
        <f t="shared" si="14"/>
        <v>5000</v>
      </c>
      <c r="I51" s="252">
        <f t="shared" si="14"/>
        <v>0</v>
      </c>
      <c r="J51" s="252">
        <f t="shared" si="14"/>
        <v>0</v>
      </c>
    </row>
    <row r="52" spans="1:10" ht="16.5" customHeight="1">
      <c r="A52" s="114"/>
      <c r="B52" s="110" t="s">
        <v>326</v>
      </c>
      <c r="C52" s="182" t="s">
        <v>184</v>
      </c>
      <c r="D52" s="115">
        <v>5000</v>
      </c>
      <c r="E52" s="115">
        <v>0</v>
      </c>
      <c r="F52" s="115">
        <v>0</v>
      </c>
      <c r="G52" s="112">
        <f>D52+E52-F52</f>
        <v>5000</v>
      </c>
      <c r="H52" s="115">
        <f>G52</f>
        <v>5000</v>
      </c>
      <c r="I52" s="187">
        <v>0</v>
      </c>
      <c r="J52" s="187">
        <v>0</v>
      </c>
    </row>
    <row r="53" spans="1:10" ht="22.5" customHeight="1">
      <c r="A53" s="272" t="s">
        <v>366</v>
      </c>
      <c r="B53" s="254"/>
      <c r="C53" s="255" t="s">
        <v>367</v>
      </c>
      <c r="D53" s="253">
        <f>D54+D55+D56+D57+D58+D59+D60+D61+D63+D64+D62</f>
        <v>194017</v>
      </c>
      <c r="E53" s="253">
        <f>E54+E55+E56+E57+E58+E59+E60+E61+E63+E64+E62</f>
        <v>5200</v>
      </c>
      <c r="F53" s="253">
        <f>F54+F55+F56+F57+F58+F59+F60+F61+F63+F64+F62</f>
        <v>5200</v>
      </c>
      <c r="G53" s="253">
        <f>G54+G55+G56+G57+G58+G59+G60+G61+G63+G64+G62</f>
        <v>194017</v>
      </c>
      <c r="H53" s="253">
        <f>H54+H55+H56+H57+H58+H59+H60+H61+H63+H64+H62</f>
        <v>194017</v>
      </c>
      <c r="I53" s="253">
        <f>I54+I55+I56+I57+I58+I59+I60+I61+I63+I64</f>
        <v>0</v>
      </c>
      <c r="J53" s="253">
        <f>J54+J55+J56+J57+J58+J59+J60+J61+J63+J64</f>
        <v>0</v>
      </c>
    </row>
    <row r="54" spans="1:10" ht="17.25" customHeight="1">
      <c r="A54" s="114"/>
      <c r="B54" s="110" t="s">
        <v>330</v>
      </c>
      <c r="C54" s="182" t="s">
        <v>199</v>
      </c>
      <c r="D54" s="115">
        <v>43260</v>
      </c>
      <c r="E54" s="115">
        <v>4740</v>
      </c>
      <c r="F54" s="115">
        <v>0</v>
      </c>
      <c r="G54" s="112">
        <f aca="true" t="shared" si="15" ref="G54:G64">D54+E54-F54</f>
        <v>48000</v>
      </c>
      <c r="H54" s="115">
        <f aca="true" t="shared" si="16" ref="H54:H64">G54</f>
        <v>48000</v>
      </c>
      <c r="I54" s="187">
        <v>0</v>
      </c>
      <c r="J54" s="187">
        <v>0</v>
      </c>
    </row>
    <row r="55" spans="1:10" ht="17.25" customHeight="1">
      <c r="A55" s="114"/>
      <c r="B55" s="110" t="s">
        <v>332</v>
      </c>
      <c r="C55" s="142" t="s">
        <v>200</v>
      </c>
      <c r="D55" s="115">
        <v>56796</v>
      </c>
      <c r="E55" s="115">
        <v>0</v>
      </c>
      <c r="F55" s="115">
        <v>4096</v>
      </c>
      <c r="G55" s="112">
        <f t="shared" si="15"/>
        <v>52700</v>
      </c>
      <c r="H55" s="115">
        <f t="shared" si="16"/>
        <v>52700</v>
      </c>
      <c r="I55" s="187">
        <v>0</v>
      </c>
      <c r="J55" s="187">
        <v>0</v>
      </c>
    </row>
    <row r="56" spans="1:10" ht="18" customHeight="1">
      <c r="A56" s="114"/>
      <c r="B56" s="110" t="s">
        <v>334</v>
      </c>
      <c r="C56" s="182" t="s">
        <v>181</v>
      </c>
      <c r="D56" s="115">
        <v>5098</v>
      </c>
      <c r="E56" s="115">
        <v>0</v>
      </c>
      <c r="F56" s="115">
        <v>0</v>
      </c>
      <c r="G56" s="112">
        <f t="shared" si="15"/>
        <v>5098</v>
      </c>
      <c r="H56" s="115">
        <f t="shared" si="16"/>
        <v>5098</v>
      </c>
      <c r="I56" s="187">
        <v>0</v>
      </c>
      <c r="J56" s="187">
        <v>0</v>
      </c>
    </row>
    <row r="57" spans="1:10" ht="15" customHeight="1">
      <c r="A57" s="114"/>
      <c r="B57" s="198" t="s">
        <v>201</v>
      </c>
      <c r="C57" s="182" t="s">
        <v>190</v>
      </c>
      <c r="D57" s="115">
        <v>19135</v>
      </c>
      <c r="E57" s="115">
        <v>0</v>
      </c>
      <c r="F57" s="115">
        <v>568</v>
      </c>
      <c r="G57" s="112">
        <f t="shared" si="15"/>
        <v>18567</v>
      </c>
      <c r="H57" s="115">
        <f t="shared" si="16"/>
        <v>18567</v>
      </c>
      <c r="I57" s="187">
        <v>0</v>
      </c>
      <c r="J57" s="187">
        <v>0</v>
      </c>
    </row>
    <row r="58" spans="1:10" ht="14.25" customHeight="1">
      <c r="A58" s="114"/>
      <c r="B58" s="198" t="s">
        <v>338</v>
      </c>
      <c r="C58" s="182" t="s">
        <v>339</v>
      </c>
      <c r="D58" s="115">
        <v>2577</v>
      </c>
      <c r="E58" s="115">
        <v>0</v>
      </c>
      <c r="F58" s="115">
        <v>76</v>
      </c>
      <c r="G58" s="112">
        <f t="shared" si="15"/>
        <v>2501</v>
      </c>
      <c r="H58" s="115">
        <f t="shared" si="16"/>
        <v>2501</v>
      </c>
      <c r="I58" s="187">
        <v>0</v>
      </c>
      <c r="J58" s="187">
        <v>0</v>
      </c>
    </row>
    <row r="59" spans="1:10" ht="13.5" customHeight="1">
      <c r="A59" s="114"/>
      <c r="B59" s="110" t="s">
        <v>369</v>
      </c>
      <c r="C59" s="182" t="s">
        <v>194</v>
      </c>
      <c r="D59" s="115">
        <v>4633</v>
      </c>
      <c r="E59" s="115">
        <v>460</v>
      </c>
      <c r="F59" s="115">
        <v>0</v>
      </c>
      <c r="G59" s="112">
        <f t="shared" si="15"/>
        <v>5093</v>
      </c>
      <c r="H59" s="115">
        <f t="shared" si="16"/>
        <v>5093</v>
      </c>
      <c r="I59" s="187">
        <v>0</v>
      </c>
      <c r="J59" s="187">
        <v>0</v>
      </c>
    </row>
    <row r="60" spans="1:10" ht="12.75" customHeight="1">
      <c r="A60" s="114"/>
      <c r="B60" s="110" t="s">
        <v>326</v>
      </c>
      <c r="C60" s="182" t="s">
        <v>184</v>
      </c>
      <c r="D60" s="115">
        <v>4140</v>
      </c>
      <c r="E60" s="115">
        <v>0</v>
      </c>
      <c r="F60" s="115">
        <v>0</v>
      </c>
      <c r="G60" s="112">
        <f t="shared" si="15"/>
        <v>4140</v>
      </c>
      <c r="H60" s="115">
        <f t="shared" si="16"/>
        <v>4140</v>
      </c>
      <c r="I60" s="187">
        <v>0</v>
      </c>
      <c r="J60" s="187">
        <v>0</v>
      </c>
    </row>
    <row r="61" spans="1:10" ht="13.5" customHeight="1">
      <c r="A61" s="114"/>
      <c r="B61" s="110" t="s">
        <v>370</v>
      </c>
      <c r="C61" s="182" t="s">
        <v>343</v>
      </c>
      <c r="D61" s="115">
        <v>1519</v>
      </c>
      <c r="E61" s="115">
        <v>0</v>
      </c>
      <c r="F61" s="115">
        <v>460</v>
      </c>
      <c r="G61" s="112">
        <f t="shared" si="15"/>
        <v>1059</v>
      </c>
      <c r="H61" s="115">
        <f t="shared" si="16"/>
        <v>1059</v>
      </c>
      <c r="I61" s="187">
        <v>0</v>
      </c>
      <c r="J61" s="187">
        <v>0</v>
      </c>
    </row>
    <row r="62" spans="1:10" ht="13.5" customHeight="1">
      <c r="A62" s="114"/>
      <c r="B62" s="110" t="s">
        <v>413</v>
      </c>
      <c r="C62" s="182" t="s">
        <v>344</v>
      </c>
      <c r="D62" s="115">
        <v>1250</v>
      </c>
      <c r="E62" s="115">
        <v>0</v>
      </c>
      <c r="F62" s="115">
        <v>0</v>
      </c>
      <c r="G62" s="112">
        <f t="shared" si="15"/>
        <v>1250</v>
      </c>
      <c r="H62" s="115">
        <f t="shared" si="16"/>
        <v>1250</v>
      </c>
      <c r="I62" s="187">
        <v>0</v>
      </c>
      <c r="J62" s="187">
        <v>0</v>
      </c>
    </row>
    <row r="63" spans="1:10" ht="15" customHeight="1">
      <c r="A63" s="114"/>
      <c r="B63" s="110" t="s">
        <v>371</v>
      </c>
      <c r="C63" s="182" t="s">
        <v>345</v>
      </c>
      <c r="D63" s="115">
        <v>2609</v>
      </c>
      <c r="E63" s="115">
        <v>0</v>
      </c>
      <c r="F63" s="115">
        <v>0</v>
      </c>
      <c r="G63" s="112">
        <f t="shared" si="15"/>
        <v>2609</v>
      </c>
      <c r="H63" s="115">
        <f t="shared" si="16"/>
        <v>2609</v>
      </c>
      <c r="I63" s="187">
        <v>0</v>
      </c>
      <c r="J63" s="187">
        <v>0</v>
      </c>
    </row>
    <row r="64" spans="1:10" ht="24.75" customHeight="1">
      <c r="A64" s="114"/>
      <c r="B64" s="110" t="s">
        <v>374</v>
      </c>
      <c r="C64" s="182" t="s">
        <v>549</v>
      </c>
      <c r="D64" s="115">
        <v>53000</v>
      </c>
      <c r="E64" s="115">
        <v>0</v>
      </c>
      <c r="F64" s="115">
        <v>0</v>
      </c>
      <c r="G64" s="112">
        <f t="shared" si="15"/>
        <v>53000</v>
      </c>
      <c r="H64" s="115">
        <f t="shared" si="16"/>
        <v>53000</v>
      </c>
      <c r="I64" s="187">
        <v>0</v>
      </c>
      <c r="J64" s="187">
        <v>0</v>
      </c>
    </row>
    <row r="65" spans="1:10" ht="20.25" customHeight="1">
      <c r="A65" s="214" t="s">
        <v>376</v>
      </c>
      <c r="B65" s="183"/>
      <c r="C65" s="210" t="s">
        <v>202</v>
      </c>
      <c r="D65" s="166">
        <f>D66+D76+D78+D84+D103+D110</f>
        <v>2431551</v>
      </c>
      <c r="E65" s="166">
        <f aca="true" t="shared" si="17" ref="E65:J65">E66+E76+E78+E84+E103+E110</f>
        <v>17853</v>
      </c>
      <c r="F65" s="166">
        <f t="shared" si="17"/>
        <v>17853</v>
      </c>
      <c r="G65" s="166">
        <f t="shared" si="17"/>
        <v>2431551</v>
      </c>
      <c r="H65" s="166">
        <f t="shared" si="17"/>
        <v>108044</v>
      </c>
      <c r="I65" s="166">
        <f t="shared" si="17"/>
        <v>2311507</v>
      </c>
      <c r="J65" s="166">
        <f t="shared" si="17"/>
        <v>12000</v>
      </c>
    </row>
    <row r="66" spans="1:10" ht="19.5" customHeight="1">
      <c r="A66" s="272" t="s">
        <v>377</v>
      </c>
      <c r="B66" s="254"/>
      <c r="C66" s="255" t="s">
        <v>378</v>
      </c>
      <c r="D66" s="253">
        <f>D67+D68+D69+D70+D71+D72+D73+D74+D75</f>
        <v>91988</v>
      </c>
      <c r="E66" s="253">
        <f aca="true" t="shared" si="18" ref="E66:J66">E67+E68+E69+E70+E71+E72+E73+E74+E75</f>
        <v>0</v>
      </c>
      <c r="F66" s="253">
        <f t="shared" si="18"/>
        <v>0</v>
      </c>
      <c r="G66" s="253">
        <f t="shared" si="18"/>
        <v>91988</v>
      </c>
      <c r="H66" s="253">
        <f t="shared" si="18"/>
        <v>91988</v>
      </c>
      <c r="I66" s="253">
        <f t="shared" si="18"/>
        <v>0</v>
      </c>
      <c r="J66" s="253">
        <f t="shared" si="18"/>
        <v>0</v>
      </c>
    </row>
    <row r="67" spans="1:10" s="118" customFormat="1" ht="24" customHeight="1">
      <c r="A67" s="205"/>
      <c r="B67" s="188" t="s">
        <v>379</v>
      </c>
      <c r="C67" s="182" t="s">
        <v>548</v>
      </c>
      <c r="D67" s="115">
        <v>10000</v>
      </c>
      <c r="E67" s="115">
        <v>0</v>
      </c>
      <c r="F67" s="115">
        <v>0</v>
      </c>
      <c r="G67" s="112">
        <f aca="true" t="shared" si="19" ref="G67:G75">D67+E67-F67</f>
        <v>10000</v>
      </c>
      <c r="H67" s="115">
        <f aca="true" t="shared" si="20" ref="H67:H75">G67</f>
        <v>10000</v>
      </c>
      <c r="I67" s="187">
        <v>0</v>
      </c>
      <c r="J67" s="187">
        <v>0</v>
      </c>
    </row>
    <row r="68" spans="1:10" ht="14.25" customHeight="1">
      <c r="A68" s="114"/>
      <c r="B68" s="110" t="s">
        <v>330</v>
      </c>
      <c r="C68" s="182" t="s">
        <v>199</v>
      </c>
      <c r="D68" s="115">
        <v>54000</v>
      </c>
      <c r="E68" s="115">
        <v>0</v>
      </c>
      <c r="F68" s="115">
        <v>0</v>
      </c>
      <c r="G68" s="112">
        <f t="shared" si="19"/>
        <v>54000</v>
      </c>
      <c r="H68" s="115">
        <f t="shared" si="20"/>
        <v>54000</v>
      </c>
      <c r="I68" s="187">
        <v>0</v>
      </c>
      <c r="J68" s="187">
        <v>0</v>
      </c>
    </row>
    <row r="69" spans="1:10" ht="15.75" customHeight="1">
      <c r="A69" s="114"/>
      <c r="B69" s="110" t="s">
        <v>334</v>
      </c>
      <c r="C69" s="182" t="s">
        <v>181</v>
      </c>
      <c r="D69" s="115">
        <v>4386</v>
      </c>
      <c r="E69" s="115">
        <v>0</v>
      </c>
      <c r="F69" s="115">
        <v>0</v>
      </c>
      <c r="G69" s="112">
        <f t="shared" si="19"/>
        <v>4386</v>
      </c>
      <c r="H69" s="115">
        <f t="shared" si="20"/>
        <v>4386</v>
      </c>
      <c r="I69" s="187">
        <v>0</v>
      </c>
      <c r="J69" s="187">
        <v>0</v>
      </c>
    </row>
    <row r="70" spans="1:10" ht="16.5" customHeight="1">
      <c r="A70" s="114"/>
      <c r="B70" s="198" t="s">
        <v>201</v>
      </c>
      <c r="C70" s="182" t="s">
        <v>441</v>
      </c>
      <c r="D70" s="115">
        <v>10060</v>
      </c>
      <c r="E70" s="115">
        <v>0</v>
      </c>
      <c r="F70" s="115">
        <v>0</v>
      </c>
      <c r="G70" s="112">
        <f t="shared" si="19"/>
        <v>10060</v>
      </c>
      <c r="H70" s="115">
        <f t="shared" si="20"/>
        <v>10060</v>
      </c>
      <c r="I70" s="187">
        <v>0</v>
      </c>
      <c r="J70" s="187">
        <v>0</v>
      </c>
    </row>
    <row r="71" spans="1:10" ht="17.25" customHeight="1">
      <c r="A71" s="114"/>
      <c r="B71" s="198" t="s">
        <v>338</v>
      </c>
      <c r="C71" s="182" t="s">
        <v>339</v>
      </c>
      <c r="D71" s="115">
        <v>1431</v>
      </c>
      <c r="E71" s="115">
        <v>0</v>
      </c>
      <c r="F71" s="115">
        <v>0</v>
      </c>
      <c r="G71" s="112">
        <f t="shared" si="19"/>
        <v>1431</v>
      </c>
      <c r="H71" s="115">
        <f t="shared" si="20"/>
        <v>1431</v>
      </c>
      <c r="I71" s="187">
        <v>0</v>
      </c>
      <c r="J71" s="187">
        <v>0</v>
      </c>
    </row>
    <row r="72" spans="1:10" ht="17.25" customHeight="1">
      <c r="A72" s="114"/>
      <c r="B72" s="110" t="s">
        <v>369</v>
      </c>
      <c r="C72" s="182" t="s">
        <v>340</v>
      </c>
      <c r="D72" s="115">
        <v>800</v>
      </c>
      <c r="E72" s="115">
        <v>0</v>
      </c>
      <c r="F72" s="115">
        <v>0</v>
      </c>
      <c r="G72" s="112">
        <f t="shared" si="19"/>
        <v>800</v>
      </c>
      <c r="H72" s="115">
        <f t="shared" si="20"/>
        <v>800</v>
      </c>
      <c r="I72" s="187">
        <v>0</v>
      </c>
      <c r="J72" s="187">
        <v>0</v>
      </c>
    </row>
    <row r="73" spans="1:10" ht="17.25" customHeight="1">
      <c r="A73" s="114"/>
      <c r="B73" s="110" t="s">
        <v>326</v>
      </c>
      <c r="C73" s="182" t="s">
        <v>184</v>
      </c>
      <c r="D73" s="162">
        <v>8747</v>
      </c>
      <c r="E73" s="162">
        <v>0</v>
      </c>
      <c r="F73" s="162">
        <v>0</v>
      </c>
      <c r="G73" s="112">
        <f t="shared" si="19"/>
        <v>8747</v>
      </c>
      <c r="H73" s="115">
        <f t="shared" si="20"/>
        <v>8747</v>
      </c>
      <c r="I73" s="187">
        <v>0</v>
      </c>
      <c r="J73" s="187">
        <v>0</v>
      </c>
    </row>
    <row r="74" spans="1:10" ht="17.25" customHeight="1">
      <c r="A74" s="114"/>
      <c r="B74" s="110" t="s">
        <v>370</v>
      </c>
      <c r="C74" s="182" t="s">
        <v>343</v>
      </c>
      <c r="D74" s="162">
        <v>839</v>
      </c>
      <c r="E74" s="162">
        <v>0</v>
      </c>
      <c r="F74" s="162">
        <v>0</v>
      </c>
      <c r="G74" s="112">
        <f t="shared" si="19"/>
        <v>839</v>
      </c>
      <c r="H74" s="115">
        <f t="shared" si="20"/>
        <v>839</v>
      </c>
      <c r="I74" s="187">
        <v>0</v>
      </c>
      <c r="J74" s="187">
        <v>0</v>
      </c>
    </row>
    <row r="75" spans="1:10" ht="17.25" customHeight="1">
      <c r="A75" s="114"/>
      <c r="B75" s="110" t="s">
        <v>371</v>
      </c>
      <c r="C75" s="182" t="s">
        <v>345</v>
      </c>
      <c r="D75" s="115">
        <v>1725</v>
      </c>
      <c r="E75" s="115">
        <v>0</v>
      </c>
      <c r="F75" s="115">
        <v>0</v>
      </c>
      <c r="G75" s="112">
        <f t="shared" si="19"/>
        <v>1725</v>
      </c>
      <c r="H75" s="115">
        <f t="shared" si="20"/>
        <v>1725</v>
      </c>
      <c r="I75" s="187">
        <v>0</v>
      </c>
      <c r="J75" s="187">
        <v>0</v>
      </c>
    </row>
    <row r="76" spans="1:10" ht="17.25" customHeight="1">
      <c r="A76" s="272" t="s">
        <v>203</v>
      </c>
      <c r="B76" s="273"/>
      <c r="C76" s="255" t="s">
        <v>450</v>
      </c>
      <c r="D76" s="253">
        <f>D77</f>
        <v>12000</v>
      </c>
      <c r="E76" s="253">
        <f aca="true" t="shared" si="21" ref="E76:J76">E77</f>
        <v>0</v>
      </c>
      <c r="F76" s="253">
        <f t="shared" si="21"/>
        <v>0</v>
      </c>
      <c r="G76" s="253">
        <f t="shared" si="21"/>
        <v>12000</v>
      </c>
      <c r="H76" s="253">
        <f t="shared" si="21"/>
        <v>0</v>
      </c>
      <c r="I76" s="253">
        <f t="shared" si="21"/>
        <v>0</v>
      </c>
      <c r="J76" s="253">
        <f t="shared" si="21"/>
        <v>12000</v>
      </c>
    </row>
    <row r="77" spans="1:10" ht="22.5" customHeight="1">
      <c r="A77" s="114"/>
      <c r="B77" s="110" t="s">
        <v>204</v>
      </c>
      <c r="C77" s="113" t="s">
        <v>550</v>
      </c>
      <c r="D77" s="115">
        <v>12000</v>
      </c>
      <c r="E77" s="115">
        <v>0</v>
      </c>
      <c r="F77" s="115">
        <v>0</v>
      </c>
      <c r="G77" s="112">
        <f>D77+E77-F77</f>
        <v>12000</v>
      </c>
      <c r="H77" s="115">
        <v>0</v>
      </c>
      <c r="I77" s="187">
        <v>0</v>
      </c>
      <c r="J77" s="187">
        <f>G77</f>
        <v>12000</v>
      </c>
    </row>
    <row r="78" spans="1:10" ht="16.5" customHeight="1">
      <c r="A78" s="272" t="s">
        <v>205</v>
      </c>
      <c r="B78" s="254"/>
      <c r="C78" s="255" t="s">
        <v>206</v>
      </c>
      <c r="D78" s="253">
        <f aca="true" t="shared" si="22" ref="D78:J78">D79+D80+D81+D82+D83</f>
        <v>89010</v>
      </c>
      <c r="E78" s="253">
        <f t="shared" si="22"/>
        <v>5000</v>
      </c>
      <c r="F78" s="253">
        <f t="shared" si="22"/>
        <v>5000</v>
      </c>
      <c r="G78" s="253">
        <f t="shared" si="22"/>
        <v>89010</v>
      </c>
      <c r="H78" s="253">
        <f t="shared" si="22"/>
        <v>0</v>
      </c>
      <c r="I78" s="253">
        <f t="shared" si="22"/>
        <v>89010</v>
      </c>
      <c r="J78" s="253">
        <f t="shared" si="22"/>
        <v>0</v>
      </c>
    </row>
    <row r="79" spans="1:10" ht="19.5" customHeight="1">
      <c r="A79" s="114"/>
      <c r="B79" s="110" t="s">
        <v>383</v>
      </c>
      <c r="C79" s="182" t="s">
        <v>187</v>
      </c>
      <c r="D79" s="115">
        <v>79010</v>
      </c>
      <c r="E79" s="115">
        <v>0</v>
      </c>
      <c r="F79" s="115">
        <v>5000</v>
      </c>
      <c r="G79" s="112">
        <f>D79+E79-F79</f>
        <v>74010</v>
      </c>
      <c r="H79" s="115">
        <v>0</v>
      </c>
      <c r="I79" s="187">
        <f>G79</f>
        <v>74010</v>
      </c>
      <c r="J79" s="187">
        <v>0</v>
      </c>
    </row>
    <row r="80" spans="1:10" ht="18.75" customHeight="1">
      <c r="A80" s="114"/>
      <c r="B80" s="110" t="s">
        <v>369</v>
      </c>
      <c r="C80" s="182" t="s">
        <v>194</v>
      </c>
      <c r="D80" s="115">
        <v>4000</v>
      </c>
      <c r="E80" s="115">
        <v>2000</v>
      </c>
      <c r="F80" s="115">
        <v>0</v>
      </c>
      <c r="G80" s="112">
        <f>D80+E80-F80</f>
        <v>6000</v>
      </c>
      <c r="H80" s="115">
        <v>0</v>
      </c>
      <c r="I80" s="187">
        <f>G80</f>
        <v>6000</v>
      </c>
      <c r="J80" s="187">
        <v>0</v>
      </c>
    </row>
    <row r="81" spans="1:10" ht="16.5" customHeight="1">
      <c r="A81" s="114"/>
      <c r="B81" s="110" t="s">
        <v>326</v>
      </c>
      <c r="C81" s="182" t="s">
        <v>184</v>
      </c>
      <c r="D81" s="115">
        <v>4500</v>
      </c>
      <c r="E81" s="115">
        <v>3000</v>
      </c>
      <c r="F81" s="115"/>
      <c r="G81" s="112">
        <f>D81+E81-F81</f>
        <v>7500</v>
      </c>
      <c r="H81" s="115">
        <v>0</v>
      </c>
      <c r="I81" s="187">
        <f>G81</f>
        <v>7500</v>
      </c>
      <c r="J81" s="187">
        <v>0</v>
      </c>
    </row>
    <row r="82" spans="1:10" ht="16.5" customHeight="1">
      <c r="A82" s="114"/>
      <c r="B82" s="110" t="s">
        <v>370</v>
      </c>
      <c r="C82" s="182" t="s">
        <v>556</v>
      </c>
      <c r="D82" s="115">
        <v>500</v>
      </c>
      <c r="E82" s="115">
        <v>0</v>
      </c>
      <c r="F82" s="115">
        <v>0</v>
      </c>
      <c r="G82" s="112">
        <f>D82+E82-F82</f>
        <v>500</v>
      </c>
      <c r="H82" s="115"/>
      <c r="I82" s="187">
        <f>G82</f>
        <v>500</v>
      </c>
      <c r="J82" s="187"/>
    </row>
    <row r="83" spans="1:10" ht="16.5" customHeight="1">
      <c r="A83" s="114"/>
      <c r="B83" s="110" t="s">
        <v>557</v>
      </c>
      <c r="C83" s="182" t="s">
        <v>558</v>
      </c>
      <c r="D83" s="115">
        <v>1000</v>
      </c>
      <c r="E83" s="115">
        <v>0</v>
      </c>
      <c r="F83" s="115">
        <v>0</v>
      </c>
      <c r="G83" s="112">
        <f>D83+E83-F83</f>
        <v>1000</v>
      </c>
      <c r="H83" s="115"/>
      <c r="I83" s="187">
        <f>G83</f>
        <v>1000</v>
      </c>
      <c r="J83" s="187"/>
    </row>
    <row r="84" spans="1:10" ht="21" customHeight="1">
      <c r="A84" s="272" t="s">
        <v>207</v>
      </c>
      <c r="B84" s="254"/>
      <c r="C84" s="255" t="s">
        <v>208</v>
      </c>
      <c r="D84" s="253">
        <f aca="true" t="shared" si="23" ref="D84:J84">D85+D86+D87+D88+D89+D90+D91+D92+D93+D94+D95+D96+D97+D98+D99+D100+D101+D102</f>
        <v>2184395</v>
      </c>
      <c r="E84" s="253">
        <f t="shared" si="23"/>
        <v>12853</v>
      </c>
      <c r="F84" s="253">
        <f t="shared" si="23"/>
        <v>12853</v>
      </c>
      <c r="G84" s="253">
        <f t="shared" si="23"/>
        <v>2184395</v>
      </c>
      <c r="H84" s="253">
        <f t="shared" si="23"/>
        <v>0</v>
      </c>
      <c r="I84" s="253">
        <f t="shared" si="23"/>
        <v>2184395</v>
      </c>
      <c r="J84" s="253">
        <f t="shared" si="23"/>
        <v>0</v>
      </c>
    </row>
    <row r="85" spans="1:10" s="118" customFormat="1" ht="15.75" customHeight="1">
      <c r="A85" s="205"/>
      <c r="B85" s="188" t="s">
        <v>388</v>
      </c>
      <c r="C85" s="182" t="s">
        <v>209</v>
      </c>
      <c r="D85" s="115">
        <v>300</v>
      </c>
      <c r="E85" s="115">
        <v>0</v>
      </c>
      <c r="F85" s="115">
        <v>0</v>
      </c>
      <c r="G85" s="112">
        <f aca="true" t="shared" si="24" ref="G85:G101">D85+E85-F85</f>
        <v>300</v>
      </c>
      <c r="H85" s="115">
        <v>0</v>
      </c>
      <c r="I85" s="187">
        <f aca="true" t="shared" si="25" ref="I85:I101">G85</f>
        <v>300</v>
      </c>
      <c r="J85" s="187">
        <v>0</v>
      </c>
    </row>
    <row r="86" spans="1:10" ht="15.75" customHeight="1">
      <c r="A86" s="205"/>
      <c r="B86" s="188" t="s">
        <v>330</v>
      </c>
      <c r="C86" s="182" t="s">
        <v>199</v>
      </c>
      <c r="D86" s="115">
        <v>1115928</v>
      </c>
      <c r="E86" s="115">
        <v>10760</v>
      </c>
      <c r="F86" s="115">
        <v>0</v>
      </c>
      <c r="G86" s="112">
        <f t="shared" si="24"/>
        <v>1126688</v>
      </c>
      <c r="H86" s="115">
        <v>0</v>
      </c>
      <c r="I86" s="187">
        <f t="shared" si="25"/>
        <v>1126688</v>
      </c>
      <c r="J86" s="187">
        <v>0</v>
      </c>
    </row>
    <row r="87" spans="1:10" ht="16.5" customHeight="1">
      <c r="A87" s="205"/>
      <c r="B87" s="188" t="s">
        <v>334</v>
      </c>
      <c r="C87" s="182" t="s">
        <v>181</v>
      </c>
      <c r="D87" s="115">
        <v>87582</v>
      </c>
      <c r="E87" s="115">
        <v>0</v>
      </c>
      <c r="F87" s="115">
        <v>0</v>
      </c>
      <c r="G87" s="112">
        <f t="shared" si="24"/>
        <v>87582</v>
      </c>
      <c r="H87" s="115">
        <v>0</v>
      </c>
      <c r="I87" s="187">
        <f t="shared" si="25"/>
        <v>87582</v>
      </c>
      <c r="J87" s="187">
        <v>0</v>
      </c>
    </row>
    <row r="88" spans="1:10" ht="15" customHeight="1">
      <c r="A88" s="205"/>
      <c r="B88" s="206" t="s">
        <v>201</v>
      </c>
      <c r="C88" s="182" t="s">
        <v>190</v>
      </c>
      <c r="D88" s="115">
        <v>207364</v>
      </c>
      <c r="E88" s="115">
        <v>0</v>
      </c>
      <c r="F88" s="115">
        <v>11353</v>
      </c>
      <c r="G88" s="112">
        <f t="shared" si="24"/>
        <v>196011</v>
      </c>
      <c r="H88" s="115">
        <v>0</v>
      </c>
      <c r="I88" s="187">
        <f t="shared" si="25"/>
        <v>196011</v>
      </c>
      <c r="J88" s="187">
        <v>0</v>
      </c>
    </row>
    <row r="89" spans="1:10" ht="15" customHeight="1">
      <c r="A89" s="205"/>
      <c r="B89" s="206" t="s">
        <v>338</v>
      </c>
      <c r="C89" s="182" t="s">
        <v>339</v>
      </c>
      <c r="D89" s="115">
        <v>29746</v>
      </c>
      <c r="E89" s="115">
        <v>593</v>
      </c>
      <c r="F89" s="115">
        <v>0</v>
      </c>
      <c r="G89" s="112">
        <f t="shared" si="24"/>
        <v>30339</v>
      </c>
      <c r="H89" s="115">
        <v>0</v>
      </c>
      <c r="I89" s="187">
        <f t="shared" si="25"/>
        <v>30339</v>
      </c>
      <c r="J89" s="187">
        <v>0</v>
      </c>
    </row>
    <row r="90" spans="1:10" ht="13.5" customHeight="1">
      <c r="A90" s="205"/>
      <c r="B90" s="188" t="s">
        <v>369</v>
      </c>
      <c r="C90" s="182" t="s">
        <v>194</v>
      </c>
      <c r="D90" s="115">
        <v>70000</v>
      </c>
      <c r="E90" s="115">
        <v>0</v>
      </c>
      <c r="F90" s="115">
        <v>0</v>
      </c>
      <c r="G90" s="112">
        <f t="shared" si="24"/>
        <v>70000</v>
      </c>
      <c r="H90" s="115">
        <v>0</v>
      </c>
      <c r="I90" s="187">
        <f t="shared" si="25"/>
        <v>70000</v>
      </c>
      <c r="J90" s="187">
        <v>0</v>
      </c>
    </row>
    <row r="91" spans="1:10" ht="15.75" customHeight="1">
      <c r="A91" s="205"/>
      <c r="B91" s="188" t="s">
        <v>352</v>
      </c>
      <c r="C91" s="182" t="s">
        <v>182</v>
      </c>
      <c r="D91" s="115">
        <v>60000</v>
      </c>
      <c r="E91" s="115">
        <v>0</v>
      </c>
      <c r="F91" s="115">
        <v>0</v>
      </c>
      <c r="G91" s="112">
        <f t="shared" si="24"/>
        <v>60000</v>
      </c>
      <c r="H91" s="115">
        <v>0</v>
      </c>
      <c r="I91" s="187">
        <f t="shared" si="25"/>
        <v>60000</v>
      </c>
      <c r="J91" s="187">
        <v>0</v>
      </c>
    </row>
    <row r="92" spans="1:10" ht="12.75" customHeight="1">
      <c r="A92" s="205"/>
      <c r="B92" s="188" t="s">
        <v>405</v>
      </c>
      <c r="C92" s="182" t="s">
        <v>183</v>
      </c>
      <c r="D92" s="115">
        <v>21080</v>
      </c>
      <c r="E92" s="115">
        <v>0</v>
      </c>
      <c r="F92" s="115">
        <v>0</v>
      </c>
      <c r="G92" s="112">
        <f t="shared" si="24"/>
        <v>21080</v>
      </c>
      <c r="H92" s="115">
        <v>0</v>
      </c>
      <c r="I92" s="187">
        <f t="shared" si="25"/>
        <v>21080</v>
      </c>
      <c r="J92" s="187">
        <v>0</v>
      </c>
    </row>
    <row r="93" spans="1:10" ht="13.5" customHeight="1">
      <c r="A93" s="205"/>
      <c r="B93" s="188" t="s">
        <v>326</v>
      </c>
      <c r="C93" s="182" t="s">
        <v>184</v>
      </c>
      <c r="D93" s="115">
        <v>410016</v>
      </c>
      <c r="E93" s="115">
        <v>0</v>
      </c>
      <c r="F93" s="115">
        <v>0</v>
      </c>
      <c r="G93" s="112">
        <f t="shared" si="24"/>
        <v>410016</v>
      </c>
      <c r="H93" s="115">
        <v>0</v>
      </c>
      <c r="I93" s="187">
        <f t="shared" si="25"/>
        <v>410016</v>
      </c>
      <c r="J93" s="187">
        <v>0</v>
      </c>
    </row>
    <row r="94" spans="1:10" ht="14.25" customHeight="1">
      <c r="A94" s="205"/>
      <c r="B94" s="188" t="s">
        <v>539</v>
      </c>
      <c r="C94" s="182" t="s">
        <v>184</v>
      </c>
      <c r="D94" s="115">
        <v>44500</v>
      </c>
      <c r="E94" s="115">
        <v>0</v>
      </c>
      <c r="F94" s="115">
        <v>0</v>
      </c>
      <c r="G94" s="112">
        <f>D94+E94-F94</f>
        <v>44500</v>
      </c>
      <c r="H94" s="115">
        <v>0</v>
      </c>
      <c r="I94" s="187">
        <f>G94</f>
        <v>44500</v>
      </c>
      <c r="J94" s="187">
        <v>0</v>
      </c>
    </row>
    <row r="95" spans="1:10" ht="14.25" customHeight="1">
      <c r="A95" s="205"/>
      <c r="B95" s="188" t="s">
        <v>370</v>
      </c>
      <c r="C95" s="182" t="s">
        <v>343</v>
      </c>
      <c r="D95" s="115">
        <v>8500</v>
      </c>
      <c r="E95" s="115">
        <v>1500</v>
      </c>
      <c r="F95" s="115">
        <v>0</v>
      </c>
      <c r="G95" s="112">
        <f t="shared" si="24"/>
        <v>10000</v>
      </c>
      <c r="H95" s="115">
        <v>0</v>
      </c>
      <c r="I95" s="187">
        <f t="shared" si="25"/>
        <v>10000</v>
      </c>
      <c r="J95" s="187">
        <v>0</v>
      </c>
    </row>
    <row r="96" spans="1:10" ht="14.25" customHeight="1">
      <c r="A96" s="205"/>
      <c r="B96" s="188" t="s">
        <v>557</v>
      </c>
      <c r="C96" s="182" t="s">
        <v>559</v>
      </c>
      <c r="D96" s="115">
        <v>1000</v>
      </c>
      <c r="E96" s="115">
        <v>0</v>
      </c>
      <c r="F96" s="115">
        <v>0</v>
      </c>
      <c r="G96" s="112">
        <f>D96+E96-F96</f>
        <v>1000</v>
      </c>
      <c r="H96" s="115">
        <v>0</v>
      </c>
      <c r="I96" s="187">
        <f>G96</f>
        <v>1000</v>
      </c>
      <c r="J96" s="187">
        <v>0</v>
      </c>
    </row>
    <row r="97" spans="1:10" ht="15.75" customHeight="1">
      <c r="A97" s="205"/>
      <c r="B97" s="188" t="s">
        <v>413</v>
      </c>
      <c r="C97" s="182" t="s">
        <v>344</v>
      </c>
      <c r="D97" s="115">
        <v>0</v>
      </c>
      <c r="E97" s="115">
        <v>0</v>
      </c>
      <c r="F97" s="115">
        <v>0</v>
      </c>
      <c r="G97" s="112">
        <f t="shared" si="24"/>
        <v>0</v>
      </c>
      <c r="H97" s="115">
        <v>0</v>
      </c>
      <c r="I97" s="187">
        <f t="shared" si="25"/>
        <v>0</v>
      </c>
      <c r="J97" s="187">
        <v>0</v>
      </c>
    </row>
    <row r="98" spans="1:10" ht="15.75" customHeight="1">
      <c r="A98" s="205"/>
      <c r="B98" s="188" t="s">
        <v>371</v>
      </c>
      <c r="C98" s="182" t="s">
        <v>345</v>
      </c>
      <c r="D98" s="115">
        <v>30222</v>
      </c>
      <c r="E98" s="115">
        <v>0</v>
      </c>
      <c r="F98" s="115">
        <v>0</v>
      </c>
      <c r="G98" s="112">
        <f t="shared" si="24"/>
        <v>30222</v>
      </c>
      <c r="H98" s="115">
        <v>0</v>
      </c>
      <c r="I98" s="187">
        <f t="shared" si="25"/>
        <v>30222</v>
      </c>
      <c r="J98" s="187">
        <v>0</v>
      </c>
    </row>
    <row r="99" spans="1:10" ht="15.75" customHeight="1">
      <c r="A99" s="192"/>
      <c r="B99" s="206" t="s">
        <v>353</v>
      </c>
      <c r="C99" s="182" t="s">
        <v>354</v>
      </c>
      <c r="D99" s="115">
        <v>161</v>
      </c>
      <c r="E99" s="115">
        <v>0</v>
      </c>
      <c r="F99" s="115">
        <v>0</v>
      </c>
      <c r="G99" s="112">
        <f t="shared" si="24"/>
        <v>161</v>
      </c>
      <c r="H99" s="115">
        <v>0</v>
      </c>
      <c r="I99" s="187">
        <f t="shared" si="25"/>
        <v>161</v>
      </c>
      <c r="J99" s="187">
        <v>0</v>
      </c>
    </row>
    <row r="100" spans="1:10" ht="15" customHeight="1">
      <c r="A100" s="192"/>
      <c r="B100" s="206" t="s">
        <v>210</v>
      </c>
      <c r="C100" s="182" t="s">
        <v>540</v>
      </c>
      <c r="D100" s="115">
        <v>6000</v>
      </c>
      <c r="E100" s="115">
        <v>0</v>
      </c>
      <c r="F100" s="115">
        <v>1500</v>
      </c>
      <c r="G100" s="112">
        <f t="shared" si="24"/>
        <v>4500</v>
      </c>
      <c r="H100" s="115">
        <v>0</v>
      </c>
      <c r="I100" s="187">
        <f t="shared" si="25"/>
        <v>4500</v>
      </c>
      <c r="J100" s="187">
        <v>0</v>
      </c>
    </row>
    <row r="101" spans="1:10" ht="15.75" customHeight="1">
      <c r="A101" s="205"/>
      <c r="B101" s="188" t="s">
        <v>416</v>
      </c>
      <c r="C101" s="182" t="s">
        <v>543</v>
      </c>
      <c r="D101" s="115">
        <v>22999</v>
      </c>
      <c r="E101" s="115">
        <v>0</v>
      </c>
      <c r="F101" s="115">
        <v>0</v>
      </c>
      <c r="G101" s="112">
        <f t="shared" si="24"/>
        <v>22999</v>
      </c>
      <c r="H101" s="115">
        <v>0</v>
      </c>
      <c r="I101" s="187">
        <f t="shared" si="25"/>
        <v>22999</v>
      </c>
      <c r="J101" s="187">
        <v>0</v>
      </c>
    </row>
    <row r="102" spans="1:10" ht="15.75" customHeight="1">
      <c r="A102" s="205"/>
      <c r="B102" s="188" t="s">
        <v>541</v>
      </c>
      <c r="C102" s="182" t="s">
        <v>542</v>
      </c>
      <c r="D102" s="115">
        <v>68997</v>
      </c>
      <c r="E102" s="115">
        <v>0</v>
      </c>
      <c r="F102" s="115">
        <v>0</v>
      </c>
      <c r="G102" s="112">
        <f>D102+E102-F102</f>
        <v>68997</v>
      </c>
      <c r="H102" s="115">
        <v>0</v>
      </c>
      <c r="I102" s="187">
        <f>G102</f>
        <v>68997</v>
      </c>
      <c r="J102" s="187">
        <v>0</v>
      </c>
    </row>
    <row r="103" spans="1:10" ht="18.75" customHeight="1">
      <c r="A103" s="272" t="s">
        <v>381</v>
      </c>
      <c r="B103" s="254"/>
      <c r="C103" s="255" t="s">
        <v>382</v>
      </c>
      <c r="D103" s="253">
        <f>D104+D105+D106+D107+D108+D109</f>
        <v>16056</v>
      </c>
      <c r="E103" s="253">
        <f aca="true" t="shared" si="26" ref="E103:J103">E104+E105+E106+E107+E108+E109</f>
        <v>0</v>
      </c>
      <c r="F103" s="253">
        <f t="shared" si="26"/>
        <v>0</v>
      </c>
      <c r="G103" s="253">
        <f t="shared" si="26"/>
        <v>16056</v>
      </c>
      <c r="H103" s="253">
        <f t="shared" si="26"/>
        <v>16056</v>
      </c>
      <c r="I103" s="253">
        <f t="shared" si="26"/>
        <v>0</v>
      </c>
      <c r="J103" s="253">
        <f t="shared" si="26"/>
        <v>0</v>
      </c>
    </row>
    <row r="104" spans="1:10" ht="16.5" customHeight="1">
      <c r="A104" s="192"/>
      <c r="B104" s="188" t="s">
        <v>383</v>
      </c>
      <c r="C104" s="182" t="s">
        <v>187</v>
      </c>
      <c r="D104" s="115">
        <v>6307</v>
      </c>
      <c r="E104" s="115">
        <v>0</v>
      </c>
      <c r="F104" s="115">
        <v>0</v>
      </c>
      <c r="G104" s="112">
        <f aca="true" t="shared" si="27" ref="G104:G109">D104+E104-F104</f>
        <v>6307</v>
      </c>
      <c r="H104" s="115">
        <v>6307</v>
      </c>
      <c r="I104" s="185">
        <f aca="true" t="shared" si="28" ref="I104:I109">G104-H104</f>
        <v>0</v>
      </c>
      <c r="J104" s="185">
        <v>0</v>
      </c>
    </row>
    <row r="105" spans="1:10" ht="15.75" customHeight="1">
      <c r="A105" s="205"/>
      <c r="B105" s="188" t="s">
        <v>336</v>
      </c>
      <c r="C105" s="182" t="s">
        <v>368</v>
      </c>
      <c r="D105" s="115">
        <v>560</v>
      </c>
      <c r="E105" s="115">
        <v>0</v>
      </c>
      <c r="F105" s="115">
        <v>0</v>
      </c>
      <c r="G105" s="112">
        <f t="shared" si="27"/>
        <v>560</v>
      </c>
      <c r="H105" s="115">
        <f>G105</f>
        <v>560</v>
      </c>
      <c r="I105" s="185">
        <f t="shared" si="28"/>
        <v>0</v>
      </c>
      <c r="J105" s="187">
        <v>0</v>
      </c>
    </row>
    <row r="106" spans="1:10" ht="15.75" customHeight="1">
      <c r="A106" s="205"/>
      <c r="B106" s="188" t="s">
        <v>338</v>
      </c>
      <c r="C106" s="182" t="s">
        <v>339</v>
      </c>
      <c r="D106" s="115">
        <v>80</v>
      </c>
      <c r="E106" s="115">
        <v>0</v>
      </c>
      <c r="F106" s="115">
        <v>0</v>
      </c>
      <c r="G106" s="112">
        <f t="shared" si="27"/>
        <v>80</v>
      </c>
      <c r="H106" s="115">
        <f>G106</f>
        <v>80</v>
      </c>
      <c r="I106" s="185">
        <f t="shared" si="28"/>
        <v>0</v>
      </c>
      <c r="J106" s="187">
        <v>0</v>
      </c>
    </row>
    <row r="107" spans="1:10" ht="16.5" customHeight="1">
      <c r="A107" s="205"/>
      <c r="B107" s="188" t="s">
        <v>369</v>
      </c>
      <c r="C107" s="182" t="s">
        <v>194</v>
      </c>
      <c r="D107" s="115">
        <v>2469</v>
      </c>
      <c r="E107" s="115">
        <v>0</v>
      </c>
      <c r="F107" s="115">
        <v>0</v>
      </c>
      <c r="G107" s="112">
        <f t="shared" si="27"/>
        <v>2469</v>
      </c>
      <c r="H107" s="115">
        <f>G107</f>
        <v>2469</v>
      </c>
      <c r="I107" s="185">
        <f t="shared" si="28"/>
        <v>0</v>
      </c>
      <c r="J107" s="187">
        <v>0</v>
      </c>
    </row>
    <row r="108" spans="1:10" ht="15.75" customHeight="1">
      <c r="A108" s="205"/>
      <c r="B108" s="188" t="s">
        <v>326</v>
      </c>
      <c r="C108" s="182" t="s">
        <v>184</v>
      </c>
      <c r="D108" s="115">
        <v>6418</v>
      </c>
      <c r="E108" s="115">
        <v>0</v>
      </c>
      <c r="F108" s="115">
        <v>0</v>
      </c>
      <c r="G108" s="112">
        <f t="shared" si="27"/>
        <v>6418</v>
      </c>
      <c r="H108" s="115">
        <f>G108</f>
        <v>6418</v>
      </c>
      <c r="I108" s="185">
        <f t="shared" si="28"/>
        <v>0</v>
      </c>
      <c r="J108" s="187">
        <v>0</v>
      </c>
    </row>
    <row r="109" spans="1:10" ht="15.75" customHeight="1">
      <c r="A109" s="205"/>
      <c r="B109" s="188" t="s">
        <v>370</v>
      </c>
      <c r="C109" s="182" t="s">
        <v>343</v>
      </c>
      <c r="D109" s="115">
        <v>222</v>
      </c>
      <c r="E109" s="115">
        <v>0</v>
      </c>
      <c r="F109" s="115">
        <v>0</v>
      </c>
      <c r="G109" s="112">
        <f t="shared" si="27"/>
        <v>222</v>
      </c>
      <c r="H109" s="115">
        <f>G109</f>
        <v>222</v>
      </c>
      <c r="I109" s="185">
        <f t="shared" si="28"/>
        <v>0</v>
      </c>
      <c r="J109" s="187">
        <v>0</v>
      </c>
    </row>
    <row r="110" spans="1:10" ht="15" customHeight="1">
      <c r="A110" s="272" t="s">
        <v>59</v>
      </c>
      <c r="B110" s="254"/>
      <c r="C110" s="255" t="s">
        <v>451</v>
      </c>
      <c r="D110" s="253">
        <f aca="true" t="shared" si="29" ref="D110:J110">D111+D112+D113</f>
        <v>38102</v>
      </c>
      <c r="E110" s="253">
        <f t="shared" si="29"/>
        <v>0</v>
      </c>
      <c r="F110" s="253">
        <f t="shared" si="29"/>
        <v>0</v>
      </c>
      <c r="G110" s="253">
        <f t="shared" si="29"/>
        <v>38102</v>
      </c>
      <c r="H110" s="253">
        <f t="shared" si="29"/>
        <v>0</v>
      </c>
      <c r="I110" s="253">
        <f t="shared" si="29"/>
        <v>38102</v>
      </c>
      <c r="J110" s="253">
        <f t="shared" si="29"/>
        <v>0</v>
      </c>
    </row>
    <row r="111" spans="1:10" s="288" customFormat="1" ht="15" customHeight="1">
      <c r="A111" s="276"/>
      <c r="B111" s="287" t="s">
        <v>369</v>
      </c>
      <c r="C111" s="238" t="s">
        <v>194</v>
      </c>
      <c r="D111" s="218">
        <v>2200</v>
      </c>
      <c r="E111" s="218">
        <v>0</v>
      </c>
      <c r="F111" s="218">
        <v>0</v>
      </c>
      <c r="G111" s="112">
        <f>D111+E111-F111</f>
        <v>2200</v>
      </c>
      <c r="H111" s="218">
        <v>0</v>
      </c>
      <c r="I111" s="187">
        <f>G111</f>
        <v>2200</v>
      </c>
      <c r="J111" s="218">
        <v>0</v>
      </c>
    </row>
    <row r="112" spans="1:10" ht="16.5" customHeight="1">
      <c r="A112" s="205"/>
      <c r="B112" s="188" t="s">
        <v>326</v>
      </c>
      <c r="C112" s="182" t="s">
        <v>184</v>
      </c>
      <c r="D112" s="115">
        <v>25950</v>
      </c>
      <c r="E112" s="115">
        <v>0</v>
      </c>
      <c r="F112" s="115">
        <v>0</v>
      </c>
      <c r="G112" s="112">
        <f>D112+E112-F112</f>
        <v>25950</v>
      </c>
      <c r="H112" s="115">
        <v>0</v>
      </c>
      <c r="I112" s="187">
        <f>G112</f>
        <v>25950</v>
      </c>
      <c r="J112" s="187">
        <v>0</v>
      </c>
    </row>
    <row r="113" spans="1:10" ht="16.5" customHeight="1">
      <c r="A113" s="205"/>
      <c r="B113" s="188" t="s">
        <v>413</v>
      </c>
      <c r="C113" s="182" t="s">
        <v>344</v>
      </c>
      <c r="D113" s="115">
        <v>9952</v>
      </c>
      <c r="E113" s="115">
        <v>0</v>
      </c>
      <c r="F113" s="115">
        <v>0</v>
      </c>
      <c r="G113" s="112">
        <f>D113+E113-F113</f>
        <v>9952</v>
      </c>
      <c r="H113" s="115">
        <v>0</v>
      </c>
      <c r="I113" s="187">
        <f>G113</f>
        <v>9952</v>
      </c>
      <c r="J113" s="187">
        <v>0</v>
      </c>
    </row>
    <row r="114" spans="1:10" ht="29.25" customHeight="1">
      <c r="A114" s="214" t="s">
        <v>385</v>
      </c>
      <c r="B114" s="183"/>
      <c r="C114" s="210" t="s">
        <v>211</v>
      </c>
      <c r="D114" s="166">
        <f>D115</f>
        <v>1946001</v>
      </c>
      <c r="E114" s="166">
        <f aca="true" t="shared" si="30" ref="E114:J114">E115</f>
        <v>0</v>
      </c>
      <c r="F114" s="166">
        <f t="shared" si="30"/>
        <v>0</v>
      </c>
      <c r="G114" s="166">
        <f t="shared" si="30"/>
        <v>1946001</v>
      </c>
      <c r="H114" s="166">
        <f t="shared" si="30"/>
        <v>1917501</v>
      </c>
      <c r="I114" s="166">
        <f t="shared" si="30"/>
        <v>28500</v>
      </c>
      <c r="J114" s="166">
        <f t="shared" si="30"/>
        <v>0</v>
      </c>
    </row>
    <row r="115" spans="1:10" ht="28.5" customHeight="1">
      <c r="A115" s="272" t="s">
        <v>406</v>
      </c>
      <c r="B115" s="254"/>
      <c r="C115" s="255" t="s">
        <v>214</v>
      </c>
      <c r="D115" s="253">
        <f>D116+D117+D118+D119+D120+D121+D122+D123+D124+D125+D126+D127+D128+D129+D130+D131+D132+D133+D134+D135+D136</f>
        <v>1946001</v>
      </c>
      <c r="E115" s="253">
        <f aca="true" t="shared" si="31" ref="E115:J115">E116+E117+E118+E119+E120+E121+E122+E123+E124+E125+E126+E127+E128+E129+E130+E131+E132+E133+E134+E135+E136</f>
        <v>0</v>
      </c>
      <c r="F115" s="253">
        <f t="shared" si="31"/>
        <v>0</v>
      </c>
      <c r="G115" s="253">
        <f t="shared" si="31"/>
        <v>1946001</v>
      </c>
      <c r="H115" s="253">
        <f t="shared" si="31"/>
        <v>1917501</v>
      </c>
      <c r="I115" s="253">
        <f t="shared" si="31"/>
        <v>28500</v>
      </c>
      <c r="J115" s="253">
        <f t="shared" si="31"/>
        <v>0</v>
      </c>
    </row>
    <row r="116" spans="1:10" s="118" customFormat="1" ht="24" customHeight="1">
      <c r="A116" s="205"/>
      <c r="B116" s="188" t="s">
        <v>388</v>
      </c>
      <c r="C116" s="182" t="s">
        <v>191</v>
      </c>
      <c r="D116" s="115">
        <v>227200</v>
      </c>
      <c r="E116" s="115">
        <v>0</v>
      </c>
      <c r="F116" s="115">
        <v>0</v>
      </c>
      <c r="G116" s="112">
        <f aca="true" t="shared" si="32" ref="G116:G136">D116+E116-F116</f>
        <v>227200</v>
      </c>
      <c r="H116" s="115">
        <f aca="true" t="shared" si="33" ref="H116:H136">G116</f>
        <v>227200</v>
      </c>
      <c r="I116" s="187">
        <f>G116-H116</f>
        <v>0</v>
      </c>
      <c r="J116" s="187">
        <v>0</v>
      </c>
    </row>
    <row r="117" spans="1:10" ht="18" customHeight="1">
      <c r="A117" s="205"/>
      <c r="B117" s="188" t="s">
        <v>332</v>
      </c>
      <c r="C117" s="182" t="s">
        <v>544</v>
      </c>
      <c r="D117" s="115">
        <v>18000</v>
      </c>
      <c r="E117" s="115">
        <v>0</v>
      </c>
      <c r="F117" s="115">
        <v>0</v>
      </c>
      <c r="G117" s="112">
        <f t="shared" si="32"/>
        <v>18000</v>
      </c>
      <c r="H117" s="115">
        <f t="shared" si="33"/>
        <v>18000</v>
      </c>
      <c r="I117" s="187">
        <f aca="true" t="shared" si="34" ref="I117:I136">G117-H117</f>
        <v>0</v>
      </c>
      <c r="J117" s="187">
        <v>0</v>
      </c>
    </row>
    <row r="118" spans="1:10" ht="15.75" customHeight="1">
      <c r="A118" s="205"/>
      <c r="B118" s="188" t="s">
        <v>334</v>
      </c>
      <c r="C118" s="182" t="s">
        <v>181</v>
      </c>
      <c r="D118" s="115">
        <v>1445</v>
      </c>
      <c r="E118" s="115">
        <v>0</v>
      </c>
      <c r="F118" s="115">
        <v>0</v>
      </c>
      <c r="G118" s="112">
        <f t="shared" si="32"/>
        <v>1445</v>
      </c>
      <c r="H118" s="115">
        <f t="shared" si="33"/>
        <v>1445</v>
      </c>
      <c r="I118" s="187">
        <f t="shared" si="34"/>
        <v>0</v>
      </c>
      <c r="J118" s="187">
        <v>0</v>
      </c>
    </row>
    <row r="119" spans="1:10" ht="24" customHeight="1">
      <c r="A119" s="205"/>
      <c r="B119" s="188" t="s">
        <v>392</v>
      </c>
      <c r="C119" s="182" t="s">
        <v>212</v>
      </c>
      <c r="D119" s="115">
        <v>1158188</v>
      </c>
      <c r="E119" s="115">
        <v>0</v>
      </c>
      <c r="F119" s="115">
        <v>0</v>
      </c>
      <c r="G119" s="112">
        <f t="shared" si="32"/>
        <v>1158188</v>
      </c>
      <c r="H119" s="115">
        <f t="shared" si="33"/>
        <v>1158188</v>
      </c>
      <c r="I119" s="187">
        <f t="shared" si="34"/>
        <v>0</v>
      </c>
      <c r="J119" s="187">
        <v>0</v>
      </c>
    </row>
    <row r="120" spans="1:10" ht="15" customHeight="1">
      <c r="A120" s="205"/>
      <c r="B120" s="188" t="s">
        <v>394</v>
      </c>
      <c r="C120" s="182" t="s">
        <v>213</v>
      </c>
      <c r="D120" s="115">
        <v>39932</v>
      </c>
      <c r="E120" s="115">
        <v>0</v>
      </c>
      <c r="F120" s="115">
        <v>0</v>
      </c>
      <c r="G120" s="112">
        <f t="shared" si="32"/>
        <v>39932</v>
      </c>
      <c r="H120" s="115">
        <f t="shared" si="33"/>
        <v>39932</v>
      </c>
      <c r="I120" s="187">
        <f t="shared" si="34"/>
        <v>0</v>
      </c>
      <c r="J120" s="187">
        <v>0</v>
      </c>
    </row>
    <row r="121" spans="1:10" ht="15.75" customHeight="1">
      <c r="A121" s="205"/>
      <c r="B121" s="188" t="s">
        <v>396</v>
      </c>
      <c r="C121" s="182" t="s">
        <v>397</v>
      </c>
      <c r="D121" s="115">
        <v>94668</v>
      </c>
      <c r="E121" s="115">
        <v>0</v>
      </c>
      <c r="F121" s="115">
        <v>0</v>
      </c>
      <c r="G121" s="112">
        <f t="shared" si="32"/>
        <v>94668</v>
      </c>
      <c r="H121" s="115">
        <f t="shared" si="33"/>
        <v>94668</v>
      </c>
      <c r="I121" s="187">
        <f t="shared" si="34"/>
        <v>0</v>
      </c>
      <c r="J121" s="187">
        <v>0</v>
      </c>
    </row>
    <row r="122" spans="1:10" ht="21.75" customHeight="1">
      <c r="A122" s="205"/>
      <c r="B122" s="188" t="s">
        <v>398</v>
      </c>
      <c r="C122" s="113" t="s">
        <v>215</v>
      </c>
      <c r="D122" s="115">
        <v>0</v>
      </c>
      <c r="E122" s="115">
        <v>0</v>
      </c>
      <c r="F122" s="115">
        <v>0</v>
      </c>
      <c r="G122" s="112">
        <f t="shared" si="32"/>
        <v>0</v>
      </c>
      <c r="H122" s="115">
        <f t="shared" si="33"/>
        <v>0</v>
      </c>
      <c r="I122" s="187">
        <f t="shared" si="34"/>
        <v>0</v>
      </c>
      <c r="J122" s="187">
        <v>0</v>
      </c>
    </row>
    <row r="123" spans="1:10" ht="18" customHeight="1">
      <c r="A123" s="205"/>
      <c r="B123" s="206" t="s">
        <v>201</v>
      </c>
      <c r="C123" s="182" t="s">
        <v>368</v>
      </c>
      <c r="D123" s="115">
        <v>3537</v>
      </c>
      <c r="E123" s="115">
        <v>0</v>
      </c>
      <c r="F123" s="115">
        <v>0</v>
      </c>
      <c r="G123" s="112">
        <f t="shared" si="32"/>
        <v>3537</v>
      </c>
      <c r="H123" s="115">
        <f t="shared" si="33"/>
        <v>3537</v>
      </c>
      <c r="I123" s="187">
        <f t="shared" si="34"/>
        <v>0</v>
      </c>
      <c r="J123" s="187">
        <v>0</v>
      </c>
    </row>
    <row r="124" spans="1:10" ht="15.75" customHeight="1">
      <c r="A124" s="205"/>
      <c r="B124" s="188" t="s">
        <v>338</v>
      </c>
      <c r="C124" s="182" t="s">
        <v>339</v>
      </c>
      <c r="D124" s="115">
        <v>476</v>
      </c>
      <c r="E124" s="115">
        <v>0</v>
      </c>
      <c r="F124" s="115">
        <v>0</v>
      </c>
      <c r="G124" s="112">
        <f t="shared" si="32"/>
        <v>476</v>
      </c>
      <c r="H124" s="115">
        <f t="shared" si="33"/>
        <v>476</v>
      </c>
      <c r="I124" s="187">
        <f t="shared" si="34"/>
        <v>0</v>
      </c>
      <c r="J124" s="187">
        <v>0</v>
      </c>
    </row>
    <row r="125" spans="1:10" ht="15.75" customHeight="1">
      <c r="A125" s="205"/>
      <c r="B125" s="188" t="s">
        <v>369</v>
      </c>
      <c r="C125" s="182" t="s">
        <v>340</v>
      </c>
      <c r="D125" s="115">
        <v>255223</v>
      </c>
      <c r="E125" s="115">
        <v>0</v>
      </c>
      <c r="F125" s="115">
        <v>0</v>
      </c>
      <c r="G125" s="112">
        <f t="shared" si="32"/>
        <v>255223</v>
      </c>
      <c r="H125" s="115">
        <f>G125-I125</f>
        <v>231723</v>
      </c>
      <c r="I125" s="187">
        <v>23500</v>
      </c>
      <c r="J125" s="187">
        <v>0</v>
      </c>
    </row>
    <row r="126" spans="1:10" ht="15.75" customHeight="1">
      <c r="A126" s="205"/>
      <c r="B126" s="188" t="s">
        <v>401</v>
      </c>
      <c r="C126" s="182" t="s">
        <v>443</v>
      </c>
      <c r="D126" s="115">
        <v>500</v>
      </c>
      <c r="E126" s="115">
        <v>0</v>
      </c>
      <c r="F126" s="115">
        <v>0</v>
      </c>
      <c r="G126" s="112">
        <f t="shared" si="32"/>
        <v>500</v>
      </c>
      <c r="H126" s="115">
        <f t="shared" si="33"/>
        <v>500</v>
      </c>
      <c r="I126" s="187">
        <f t="shared" si="34"/>
        <v>0</v>
      </c>
      <c r="J126" s="187">
        <v>0</v>
      </c>
    </row>
    <row r="127" spans="1:10" ht="16.5" customHeight="1">
      <c r="A127" s="205"/>
      <c r="B127" s="188" t="s">
        <v>403</v>
      </c>
      <c r="C127" s="182" t="s">
        <v>404</v>
      </c>
      <c r="D127" s="115">
        <v>33500</v>
      </c>
      <c r="E127" s="115">
        <v>0</v>
      </c>
      <c r="F127" s="115">
        <v>0</v>
      </c>
      <c r="G127" s="112">
        <f t="shared" si="32"/>
        <v>33500</v>
      </c>
      <c r="H127" s="115">
        <f>G127-I127</f>
        <v>28500</v>
      </c>
      <c r="I127" s="187">
        <v>5000</v>
      </c>
      <c r="J127" s="187">
        <v>0</v>
      </c>
    </row>
    <row r="128" spans="1:10" ht="15.75" customHeight="1">
      <c r="A128" s="205"/>
      <c r="B128" s="188" t="s">
        <v>352</v>
      </c>
      <c r="C128" s="182" t="s">
        <v>341</v>
      </c>
      <c r="D128" s="115">
        <v>17500</v>
      </c>
      <c r="E128" s="115">
        <v>0</v>
      </c>
      <c r="F128" s="115">
        <v>0</v>
      </c>
      <c r="G128" s="112">
        <f t="shared" si="32"/>
        <v>17500</v>
      </c>
      <c r="H128" s="115">
        <f t="shared" si="33"/>
        <v>17500</v>
      </c>
      <c r="I128" s="187">
        <f t="shared" si="34"/>
        <v>0</v>
      </c>
      <c r="J128" s="187">
        <v>0</v>
      </c>
    </row>
    <row r="129" spans="1:10" ht="17.25" customHeight="1">
      <c r="A129" s="205"/>
      <c r="B129" s="188" t="s">
        <v>405</v>
      </c>
      <c r="C129" s="182" t="s">
        <v>342</v>
      </c>
      <c r="D129" s="115">
        <v>18500</v>
      </c>
      <c r="E129" s="115">
        <v>0</v>
      </c>
      <c r="F129" s="115">
        <v>0</v>
      </c>
      <c r="G129" s="112">
        <f t="shared" si="32"/>
        <v>18500</v>
      </c>
      <c r="H129" s="115">
        <f t="shared" si="33"/>
        <v>18500</v>
      </c>
      <c r="I129" s="187">
        <f t="shared" si="34"/>
        <v>0</v>
      </c>
      <c r="J129" s="187">
        <v>0</v>
      </c>
    </row>
    <row r="130" spans="1:10" ht="17.25" customHeight="1">
      <c r="A130" s="205"/>
      <c r="B130" s="188" t="s">
        <v>411</v>
      </c>
      <c r="C130" s="182" t="s">
        <v>412</v>
      </c>
      <c r="D130" s="115">
        <v>8390</v>
      </c>
      <c r="E130" s="115">
        <v>0</v>
      </c>
      <c r="F130" s="115">
        <v>0</v>
      </c>
      <c r="G130" s="112">
        <f t="shared" si="32"/>
        <v>8390</v>
      </c>
      <c r="H130" s="115">
        <f t="shared" si="33"/>
        <v>8390</v>
      </c>
      <c r="I130" s="187">
        <f t="shared" si="34"/>
        <v>0</v>
      </c>
      <c r="J130" s="187">
        <v>0</v>
      </c>
    </row>
    <row r="131" spans="1:10" ht="17.25" customHeight="1">
      <c r="A131" s="205"/>
      <c r="B131" s="188" t="s">
        <v>326</v>
      </c>
      <c r="C131" s="182" t="s">
        <v>327</v>
      </c>
      <c r="D131" s="115">
        <v>46000</v>
      </c>
      <c r="E131" s="115">
        <v>0</v>
      </c>
      <c r="F131" s="115">
        <v>0</v>
      </c>
      <c r="G131" s="112">
        <f t="shared" si="32"/>
        <v>46000</v>
      </c>
      <c r="H131" s="115">
        <f t="shared" si="33"/>
        <v>46000</v>
      </c>
      <c r="I131" s="187">
        <f t="shared" si="34"/>
        <v>0</v>
      </c>
      <c r="J131" s="187">
        <v>0</v>
      </c>
    </row>
    <row r="132" spans="1:10" ht="14.25" customHeight="1">
      <c r="A132" s="205"/>
      <c r="B132" s="188" t="s">
        <v>370</v>
      </c>
      <c r="C132" s="182" t="s">
        <v>343</v>
      </c>
      <c r="D132" s="115">
        <v>7000</v>
      </c>
      <c r="E132" s="115">
        <v>0</v>
      </c>
      <c r="F132" s="115">
        <v>0</v>
      </c>
      <c r="G132" s="112">
        <f t="shared" si="32"/>
        <v>7000</v>
      </c>
      <c r="H132" s="115">
        <f t="shared" si="33"/>
        <v>7000</v>
      </c>
      <c r="I132" s="187">
        <f t="shared" si="34"/>
        <v>0</v>
      </c>
      <c r="J132" s="187">
        <v>0</v>
      </c>
    </row>
    <row r="133" spans="1:10" ht="15.75" customHeight="1">
      <c r="A133" s="205"/>
      <c r="B133" s="188" t="s">
        <v>413</v>
      </c>
      <c r="C133" s="182" t="s">
        <v>344</v>
      </c>
      <c r="D133" s="115">
        <v>6000</v>
      </c>
      <c r="E133" s="115">
        <v>0</v>
      </c>
      <c r="F133" s="115">
        <v>0</v>
      </c>
      <c r="G133" s="112">
        <f t="shared" si="32"/>
        <v>6000</v>
      </c>
      <c r="H133" s="115">
        <f t="shared" si="33"/>
        <v>6000</v>
      </c>
      <c r="I133" s="187">
        <f t="shared" si="34"/>
        <v>0</v>
      </c>
      <c r="J133" s="187">
        <v>0</v>
      </c>
    </row>
    <row r="134" spans="1:10" ht="18" customHeight="1">
      <c r="A134" s="205"/>
      <c r="B134" s="188" t="s">
        <v>371</v>
      </c>
      <c r="C134" s="182" t="s">
        <v>345</v>
      </c>
      <c r="D134" s="115">
        <v>696</v>
      </c>
      <c r="E134" s="115">
        <v>0</v>
      </c>
      <c r="F134" s="115">
        <v>0</v>
      </c>
      <c r="G134" s="112">
        <f t="shared" si="32"/>
        <v>696</v>
      </c>
      <c r="H134" s="115">
        <f t="shared" si="33"/>
        <v>696</v>
      </c>
      <c r="I134" s="187">
        <f t="shared" si="34"/>
        <v>0</v>
      </c>
      <c r="J134" s="187">
        <v>0</v>
      </c>
    </row>
    <row r="135" spans="1:10" ht="16.5" customHeight="1">
      <c r="A135" s="205"/>
      <c r="B135" s="188" t="s">
        <v>353</v>
      </c>
      <c r="C135" s="182" t="s">
        <v>354</v>
      </c>
      <c r="D135" s="115">
        <v>9086</v>
      </c>
      <c r="E135" s="115">
        <v>0</v>
      </c>
      <c r="F135" s="115">
        <v>0</v>
      </c>
      <c r="G135" s="112">
        <f t="shared" si="32"/>
        <v>9086</v>
      </c>
      <c r="H135" s="115">
        <f t="shared" si="33"/>
        <v>9086</v>
      </c>
      <c r="I135" s="187">
        <f t="shared" si="34"/>
        <v>0</v>
      </c>
      <c r="J135" s="187">
        <v>0</v>
      </c>
    </row>
    <row r="136" spans="1:10" ht="16.5" customHeight="1">
      <c r="A136" s="205"/>
      <c r="B136" s="188" t="s">
        <v>414</v>
      </c>
      <c r="C136" s="182" t="s">
        <v>216</v>
      </c>
      <c r="D136" s="115">
        <v>160</v>
      </c>
      <c r="E136" s="115">
        <v>0</v>
      </c>
      <c r="F136" s="115">
        <v>0</v>
      </c>
      <c r="G136" s="112">
        <f t="shared" si="32"/>
        <v>160</v>
      </c>
      <c r="H136" s="115">
        <f t="shared" si="33"/>
        <v>160</v>
      </c>
      <c r="I136" s="187">
        <f t="shared" si="34"/>
        <v>0</v>
      </c>
      <c r="J136" s="187">
        <v>0</v>
      </c>
    </row>
    <row r="137" spans="1:10" ht="24.75" customHeight="1">
      <c r="A137" s="214" t="s">
        <v>217</v>
      </c>
      <c r="B137" s="183"/>
      <c r="C137" s="210" t="s">
        <v>218</v>
      </c>
      <c r="D137" s="166">
        <f>D138</f>
        <v>618210</v>
      </c>
      <c r="E137" s="166">
        <f aca="true" t="shared" si="35" ref="E137:J138">E138</f>
        <v>0</v>
      </c>
      <c r="F137" s="166">
        <f t="shared" si="35"/>
        <v>0</v>
      </c>
      <c r="G137" s="166">
        <f t="shared" si="35"/>
        <v>618210</v>
      </c>
      <c r="H137" s="166">
        <f t="shared" si="35"/>
        <v>0</v>
      </c>
      <c r="I137" s="166">
        <f t="shared" si="35"/>
        <v>618210</v>
      </c>
      <c r="J137" s="166">
        <f t="shared" si="35"/>
        <v>0</v>
      </c>
    </row>
    <row r="138" spans="1:10" ht="22.5" customHeight="1">
      <c r="A138" s="272" t="s">
        <v>219</v>
      </c>
      <c r="B138" s="254"/>
      <c r="C138" s="255" t="s">
        <v>220</v>
      </c>
      <c r="D138" s="253">
        <f>D139</f>
        <v>618210</v>
      </c>
      <c r="E138" s="253">
        <f t="shared" si="35"/>
        <v>0</v>
      </c>
      <c r="F138" s="253">
        <f t="shared" si="35"/>
        <v>0</v>
      </c>
      <c r="G138" s="253">
        <f t="shared" si="35"/>
        <v>618210</v>
      </c>
      <c r="H138" s="253">
        <f t="shared" si="35"/>
        <v>0</v>
      </c>
      <c r="I138" s="253">
        <f t="shared" si="35"/>
        <v>618210</v>
      </c>
      <c r="J138" s="253">
        <f t="shared" si="35"/>
        <v>0</v>
      </c>
    </row>
    <row r="139" spans="1:10" ht="18.75" customHeight="1">
      <c r="A139" s="205"/>
      <c r="B139" s="188" t="s">
        <v>221</v>
      </c>
      <c r="C139" s="182" t="s">
        <v>222</v>
      </c>
      <c r="D139" s="115">
        <v>618210</v>
      </c>
      <c r="E139" s="115">
        <v>0</v>
      </c>
      <c r="F139" s="115">
        <v>0</v>
      </c>
      <c r="G139" s="112">
        <f>D139+E139-F139</f>
        <v>618210</v>
      </c>
      <c r="H139" s="115">
        <v>0</v>
      </c>
      <c r="I139" s="187">
        <f>G139</f>
        <v>618210</v>
      </c>
      <c r="J139" s="187">
        <v>0</v>
      </c>
    </row>
    <row r="140" spans="1:10" ht="18" customHeight="1">
      <c r="A140" s="214" t="s">
        <v>223</v>
      </c>
      <c r="B140" s="183"/>
      <c r="C140" s="210" t="s">
        <v>224</v>
      </c>
      <c r="D140" s="166">
        <f>D141</f>
        <v>34052</v>
      </c>
      <c r="E140" s="166">
        <f aca="true" t="shared" si="36" ref="E140:J140">E141</f>
        <v>0</v>
      </c>
      <c r="F140" s="166">
        <f t="shared" si="36"/>
        <v>0</v>
      </c>
      <c r="G140" s="166">
        <f t="shared" si="36"/>
        <v>34052</v>
      </c>
      <c r="H140" s="166">
        <f t="shared" si="36"/>
        <v>0</v>
      </c>
      <c r="I140" s="165">
        <f t="shared" si="36"/>
        <v>34052</v>
      </c>
      <c r="J140" s="165">
        <f t="shared" si="36"/>
        <v>0</v>
      </c>
    </row>
    <row r="141" spans="1:10" ht="18.75" customHeight="1">
      <c r="A141" s="272" t="s">
        <v>225</v>
      </c>
      <c r="B141" s="254"/>
      <c r="C141" s="255" t="s">
        <v>226</v>
      </c>
      <c r="D141" s="253">
        <f>D142+D143</f>
        <v>34052</v>
      </c>
      <c r="E141" s="253">
        <f aca="true" t="shared" si="37" ref="E141:J141">E142+E143</f>
        <v>0</v>
      </c>
      <c r="F141" s="253">
        <f t="shared" si="37"/>
        <v>0</v>
      </c>
      <c r="G141" s="253">
        <f t="shared" si="37"/>
        <v>34052</v>
      </c>
      <c r="H141" s="253">
        <f t="shared" si="37"/>
        <v>0</v>
      </c>
      <c r="I141" s="252">
        <f t="shared" si="37"/>
        <v>34052</v>
      </c>
      <c r="J141" s="252">
        <f t="shared" si="37"/>
        <v>0</v>
      </c>
    </row>
    <row r="142" spans="1:10" ht="16.5" customHeight="1">
      <c r="A142" s="205"/>
      <c r="B142" s="188" t="s">
        <v>227</v>
      </c>
      <c r="C142" s="182" t="s">
        <v>228</v>
      </c>
      <c r="D142" s="112">
        <v>34052</v>
      </c>
      <c r="E142" s="112">
        <v>0</v>
      </c>
      <c r="F142" s="112">
        <v>0</v>
      </c>
      <c r="G142" s="112">
        <f>D142+E142-F142</f>
        <v>34052</v>
      </c>
      <c r="H142" s="115">
        <v>0</v>
      </c>
      <c r="I142" s="187">
        <f>G142</f>
        <v>34052</v>
      </c>
      <c r="J142" s="187">
        <v>0</v>
      </c>
    </row>
    <row r="143" spans="1:10" ht="15.75" customHeight="1">
      <c r="A143" s="205"/>
      <c r="B143" s="188" t="s">
        <v>227</v>
      </c>
      <c r="C143" s="182" t="s">
        <v>229</v>
      </c>
      <c r="D143" s="112">
        <v>0</v>
      </c>
      <c r="E143" s="112">
        <v>0</v>
      </c>
      <c r="F143" s="112">
        <v>0</v>
      </c>
      <c r="G143" s="112">
        <f>D143+E143-F143</f>
        <v>0</v>
      </c>
      <c r="H143" s="115">
        <v>0</v>
      </c>
      <c r="I143" s="187">
        <f>G143</f>
        <v>0</v>
      </c>
      <c r="J143" s="187">
        <v>0</v>
      </c>
    </row>
    <row r="144" spans="1:10" ht="21.75" customHeight="1">
      <c r="A144" s="214" t="s">
        <v>66</v>
      </c>
      <c r="B144" s="183"/>
      <c r="C144" s="210" t="s">
        <v>230</v>
      </c>
      <c r="D144" s="166">
        <f aca="true" t="shared" si="38" ref="D144:J144">D145+D158+D160+D170+D188+D197+D216+D226+D229+D236</f>
        <v>9266563</v>
      </c>
      <c r="E144" s="166">
        <f t="shared" si="38"/>
        <v>1050</v>
      </c>
      <c r="F144" s="166">
        <f t="shared" si="38"/>
        <v>0</v>
      </c>
      <c r="G144" s="166">
        <f t="shared" si="38"/>
        <v>9267613</v>
      </c>
      <c r="H144" s="166">
        <f t="shared" si="38"/>
        <v>0</v>
      </c>
      <c r="I144" s="166">
        <f t="shared" si="38"/>
        <v>9255613</v>
      </c>
      <c r="J144" s="166">
        <f t="shared" si="38"/>
        <v>12000</v>
      </c>
    </row>
    <row r="145" spans="1:10" ht="19.5" customHeight="1">
      <c r="A145" s="272" t="s">
        <v>231</v>
      </c>
      <c r="B145" s="254"/>
      <c r="C145" s="255" t="s">
        <v>106</v>
      </c>
      <c r="D145" s="253">
        <f>D146+D147+D148+D149+D150+D151+D152+D153+D154+D155+D156+D157</f>
        <v>1000869</v>
      </c>
      <c r="E145" s="253">
        <f aca="true" t="shared" si="39" ref="E145:J145">E146+E147+E148+E149+E150+E151+E152+E153+E154+E155+E156+E157</f>
        <v>0</v>
      </c>
      <c r="F145" s="253">
        <f t="shared" si="39"/>
        <v>0</v>
      </c>
      <c r="G145" s="253">
        <f t="shared" si="39"/>
        <v>1000869</v>
      </c>
      <c r="H145" s="253">
        <f t="shared" si="39"/>
        <v>0</v>
      </c>
      <c r="I145" s="253">
        <f t="shared" si="39"/>
        <v>1000869</v>
      </c>
      <c r="J145" s="253">
        <f t="shared" si="39"/>
        <v>0</v>
      </c>
    </row>
    <row r="146" spans="1:10" s="118" customFormat="1" ht="16.5" customHeight="1">
      <c r="A146" s="205"/>
      <c r="B146" s="188" t="s">
        <v>388</v>
      </c>
      <c r="C146" s="115" t="s">
        <v>232</v>
      </c>
      <c r="D146" s="115">
        <v>1760</v>
      </c>
      <c r="E146" s="115">
        <v>0</v>
      </c>
      <c r="F146" s="115">
        <v>0</v>
      </c>
      <c r="G146" s="112">
        <f aca="true" t="shared" si="40" ref="G146:G157">D146+E146-F146</f>
        <v>1760</v>
      </c>
      <c r="H146" s="112">
        <v>0</v>
      </c>
      <c r="I146" s="187">
        <f aca="true" t="shared" si="41" ref="I146:I156">G146</f>
        <v>1760</v>
      </c>
      <c r="J146" s="187">
        <v>0</v>
      </c>
    </row>
    <row r="147" spans="1:10" ht="25.5" customHeight="1">
      <c r="A147" s="192"/>
      <c r="B147" s="110" t="s">
        <v>330</v>
      </c>
      <c r="C147" s="142" t="s">
        <v>331</v>
      </c>
      <c r="D147" s="112">
        <v>422809</v>
      </c>
      <c r="E147" s="112">
        <v>0</v>
      </c>
      <c r="F147" s="112">
        <v>0</v>
      </c>
      <c r="G147" s="112">
        <f t="shared" si="40"/>
        <v>422809</v>
      </c>
      <c r="H147" s="112">
        <v>0</v>
      </c>
      <c r="I147" s="187">
        <f t="shared" si="41"/>
        <v>422809</v>
      </c>
      <c r="J147" s="187">
        <v>0</v>
      </c>
    </row>
    <row r="148" spans="1:10" ht="15.75" customHeight="1">
      <c r="A148" s="192"/>
      <c r="B148" s="110" t="s">
        <v>334</v>
      </c>
      <c r="C148" s="142" t="s">
        <v>181</v>
      </c>
      <c r="D148" s="112">
        <v>32057</v>
      </c>
      <c r="E148" s="112">
        <v>0</v>
      </c>
      <c r="F148" s="112">
        <v>0</v>
      </c>
      <c r="G148" s="112">
        <f t="shared" si="40"/>
        <v>32057</v>
      </c>
      <c r="H148" s="112">
        <v>0</v>
      </c>
      <c r="I148" s="187">
        <f t="shared" si="41"/>
        <v>32057</v>
      </c>
      <c r="J148" s="187">
        <v>0</v>
      </c>
    </row>
    <row r="149" spans="1:10" ht="15" customHeight="1">
      <c r="A149" s="192"/>
      <c r="B149" s="198" t="s">
        <v>201</v>
      </c>
      <c r="C149" s="142" t="s">
        <v>190</v>
      </c>
      <c r="D149" s="112">
        <v>77360</v>
      </c>
      <c r="E149" s="112">
        <v>0</v>
      </c>
      <c r="F149" s="112">
        <v>0</v>
      </c>
      <c r="G149" s="112">
        <f t="shared" si="40"/>
        <v>77360</v>
      </c>
      <c r="H149" s="112">
        <v>0</v>
      </c>
      <c r="I149" s="187">
        <f t="shared" si="41"/>
        <v>77360</v>
      </c>
      <c r="J149" s="187">
        <v>0</v>
      </c>
    </row>
    <row r="150" spans="1:10" ht="15" customHeight="1">
      <c r="A150" s="192"/>
      <c r="B150" s="198" t="s">
        <v>338</v>
      </c>
      <c r="C150" s="142" t="s">
        <v>339</v>
      </c>
      <c r="D150" s="112">
        <v>10590</v>
      </c>
      <c r="E150" s="112">
        <v>0</v>
      </c>
      <c r="F150" s="112">
        <v>0</v>
      </c>
      <c r="G150" s="112">
        <f t="shared" si="40"/>
        <v>10590</v>
      </c>
      <c r="H150" s="112">
        <v>0</v>
      </c>
      <c r="I150" s="187">
        <f t="shared" si="41"/>
        <v>10590</v>
      </c>
      <c r="J150" s="187">
        <v>0</v>
      </c>
    </row>
    <row r="151" spans="1:10" ht="16.5" customHeight="1">
      <c r="A151" s="192"/>
      <c r="B151" s="198" t="s">
        <v>369</v>
      </c>
      <c r="C151" s="142" t="s">
        <v>233</v>
      </c>
      <c r="D151" s="112">
        <v>35500</v>
      </c>
      <c r="E151" s="112">
        <v>0</v>
      </c>
      <c r="F151" s="112">
        <v>0</v>
      </c>
      <c r="G151" s="112">
        <f t="shared" si="40"/>
        <v>35500</v>
      </c>
      <c r="H151" s="112">
        <v>0</v>
      </c>
      <c r="I151" s="187">
        <f t="shared" si="41"/>
        <v>35500</v>
      </c>
      <c r="J151" s="187">
        <v>0</v>
      </c>
    </row>
    <row r="152" spans="1:10" ht="16.5" customHeight="1">
      <c r="A152" s="192"/>
      <c r="B152" s="198" t="s">
        <v>352</v>
      </c>
      <c r="C152" s="142" t="s">
        <v>341</v>
      </c>
      <c r="D152" s="112">
        <v>9000</v>
      </c>
      <c r="E152" s="112">
        <v>0</v>
      </c>
      <c r="F152" s="112">
        <v>0</v>
      </c>
      <c r="G152" s="112">
        <f t="shared" si="40"/>
        <v>9000</v>
      </c>
      <c r="H152" s="112">
        <v>0</v>
      </c>
      <c r="I152" s="187">
        <f t="shared" si="41"/>
        <v>9000</v>
      </c>
      <c r="J152" s="187">
        <v>0</v>
      </c>
    </row>
    <row r="153" spans="1:10" ht="16.5" customHeight="1">
      <c r="A153" s="192"/>
      <c r="B153" s="198" t="s">
        <v>405</v>
      </c>
      <c r="C153" s="142" t="s">
        <v>342</v>
      </c>
      <c r="D153" s="112">
        <v>169158</v>
      </c>
      <c r="E153" s="112">
        <v>0</v>
      </c>
      <c r="F153" s="112">
        <v>0</v>
      </c>
      <c r="G153" s="112">
        <f t="shared" si="40"/>
        <v>169158</v>
      </c>
      <c r="H153" s="112">
        <v>0</v>
      </c>
      <c r="I153" s="187">
        <f t="shared" si="41"/>
        <v>169158</v>
      </c>
      <c r="J153" s="187">
        <v>0</v>
      </c>
    </row>
    <row r="154" spans="1:10" ht="16.5" customHeight="1">
      <c r="A154" s="192"/>
      <c r="B154" s="198" t="s">
        <v>326</v>
      </c>
      <c r="C154" s="142" t="s">
        <v>327</v>
      </c>
      <c r="D154" s="112">
        <v>10000</v>
      </c>
      <c r="E154" s="112">
        <v>0</v>
      </c>
      <c r="F154" s="112">
        <v>0</v>
      </c>
      <c r="G154" s="112">
        <f t="shared" si="40"/>
        <v>10000</v>
      </c>
      <c r="H154" s="112">
        <v>0</v>
      </c>
      <c r="I154" s="187">
        <f t="shared" si="41"/>
        <v>10000</v>
      </c>
      <c r="J154" s="187">
        <v>0</v>
      </c>
    </row>
    <row r="155" spans="1:10" ht="15" customHeight="1">
      <c r="A155" s="192"/>
      <c r="B155" s="198" t="s">
        <v>370</v>
      </c>
      <c r="C155" s="142" t="s">
        <v>343</v>
      </c>
      <c r="D155" s="112">
        <v>1500</v>
      </c>
      <c r="E155" s="112">
        <v>0</v>
      </c>
      <c r="F155" s="112">
        <v>0</v>
      </c>
      <c r="G155" s="112">
        <f t="shared" si="40"/>
        <v>1500</v>
      </c>
      <c r="H155" s="112">
        <v>0</v>
      </c>
      <c r="I155" s="187">
        <f t="shared" si="41"/>
        <v>1500</v>
      </c>
      <c r="J155" s="187">
        <v>0</v>
      </c>
    </row>
    <row r="156" spans="1:10" ht="17.25" customHeight="1">
      <c r="A156" s="192"/>
      <c r="B156" s="198" t="s">
        <v>371</v>
      </c>
      <c r="C156" s="142" t="s">
        <v>345</v>
      </c>
      <c r="D156" s="112">
        <v>22879</v>
      </c>
      <c r="E156" s="112">
        <v>0</v>
      </c>
      <c r="F156" s="112">
        <v>0</v>
      </c>
      <c r="G156" s="112">
        <f t="shared" si="40"/>
        <v>22879</v>
      </c>
      <c r="H156" s="112">
        <v>0</v>
      </c>
      <c r="I156" s="187">
        <f t="shared" si="41"/>
        <v>22879</v>
      </c>
      <c r="J156" s="187">
        <v>0</v>
      </c>
    </row>
    <row r="157" spans="1:10" ht="26.25" customHeight="1">
      <c r="A157" s="192"/>
      <c r="B157" s="110" t="s">
        <v>234</v>
      </c>
      <c r="C157" s="113" t="s">
        <v>235</v>
      </c>
      <c r="D157" s="112">
        <v>208256</v>
      </c>
      <c r="E157" s="112">
        <v>0</v>
      </c>
      <c r="F157" s="112">
        <v>0</v>
      </c>
      <c r="G157" s="112">
        <f t="shared" si="40"/>
        <v>208256</v>
      </c>
      <c r="H157" s="112">
        <v>0</v>
      </c>
      <c r="I157" s="187">
        <f>G157</f>
        <v>208256</v>
      </c>
      <c r="J157" s="187">
        <v>0</v>
      </c>
    </row>
    <row r="158" spans="1:10" ht="27" customHeight="1">
      <c r="A158" s="272" t="s">
        <v>236</v>
      </c>
      <c r="B158" s="254"/>
      <c r="C158" s="255" t="s">
        <v>243</v>
      </c>
      <c r="D158" s="253">
        <f>D159</f>
        <v>60510</v>
      </c>
      <c r="E158" s="253">
        <f aca="true" t="shared" si="42" ref="E158:J158">E159</f>
        <v>0</v>
      </c>
      <c r="F158" s="253">
        <f t="shared" si="42"/>
        <v>0</v>
      </c>
      <c r="G158" s="253">
        <f t="shared" si="42"/>
        <v>60510</v>
      </c>
      <c r="H158" s="253">
        <f t="shared" si="42"/>
        <v>0</v>
      </c>
      <c r="I158" s="253">
        <f t="shared" si="42"/>
        <v>60510</v>
      </c>
      <c r="J158" s="253">
        <f t="shared" si="42"/>
        <v>0</v>
      </c>
    </row>
    <row r="159" spans="1:10" ht="27" customHeight="1">
      <c r="A159" s="192"/>
      <c r="B159" s="110" t="s">
        <v>234</v>
      </c>
      <c r="C159" s="113" t="s">
        <v>235</v>
      </c>
      <c r="D159" s="112">
        <v>60510</v>
      </c>
      <c r="E159" s="112">
        <v>0</v>
      </c>
      <c r="F159" s="112">
        <v>0</v>
      </c>
      <c r="G159" s="112">
        <f>D159+E159-F159</f>
        <v>60510</v>
      </c>
      <c r="H159" s="112">
        <v>0</v>
      </c>
      <c r="I159" s="187">
        <f>G159</f>
        <v>60510</v>
      </c>
      <c r="J159" s="187">
        <v>0</v>
      </c>
    </row>
    <row r="160" spans="1:10" ht="18.75" customHeight="1">
      <c r="A160" s="272" t="s">
        <v>244</v>
      </c>
      <c r="B160" s="254"/>
      <c r="C160" s="255" t="s">
        <v>107</v>
      </c>
      <c r="D160" s="253">
        <f>D161+D162+D163+D164+D165+D166+D167+D168+D169</f>
        <v>432144</v>
      </c>
      <c r="E160" s="253">
        <f aca="true" t="shared" si="43" ref="E160:J160">E161+E162+E163+E164+E165+E166+E167+E168+E169</f>
        <v>0</v>
      </c>
      <c r="F160" s="253">
        <f t="shared" si="43"/>
        <v>0</v>
      </c>
      <c r="G160" s="253">
        <f t="shared" si="43"/>
        <v>432144</v>
      </c>
      <c r="H160" s="253">
        <f t="shared" si="43"/>
        <v>0</v>
      </c>
      <c r="I160" s="253">
        <f t="shared" si="43"/>
        <v>432144</v>
      </c>
      <c r="J160" s="253">
        <f t="shared" si="43"/>
        <v>0</v>
      </c>
    </row>
    <row r="161" spans="1:10" ht="24.75" customHeight="1">
      <c r="A161" s="192"/>
      <c r="B161" s="110" t="s">
        <v>330</v>
      </c>
      <c r="C161" s="142" t="s">
        <v>331</v>
      </c>
      <c r="D161" s="112">
        <v>253367</v>
      </c>
      <c r="E161" s="112">
        <v>0</v>
      </c>
      <c r="F161" s="112">
        <v>0</v>
      </c>
      <c r="G161" s="112">
        <f aca="true" t="shared" si="44" ref="G161:G169">D161+E161-F161</f>
        <v>253367</v>
      </c>
      <c r="H161" s="112">
        <v>0</v>
      </c>
      <c r="I161" s="187">
        <f aca="true" t="shared" si="45" ref="I161:I169">G161</f>
        <v>253367</v>
      </c>
      <c r="J161" s="187">
        <v>0</v>
      </c>
    </row>
    <row r="162" spans="1:10" ht="17.25" customHeight="1">
      <c r="A162" s="192"/>
      <c r="B162" s="110" t="s">
        <v>334</v>
      </c>
      <c r="C162" s="142" t="s">
        <v>181</v>
      </c>
      <c r="D162" s="115">
        <v>21812</v>
      </c>
      <c r="E162" s="115">
        <v>0</v>
      </c>
      <c r="F162" s="115">
        <v>0</v>
      </c>
      <c r="G162" s="112">
        <f t="shared" si="44"/>
        <v>21812</v>
      </c>
      <c r="H162" s="112">
        <v>0</v>
      </c>
      <c r="I162" s="187">
        <f t="shared" si="45"/>
        <v>21812</v>
      </c>
      <c r="J162" s="187">
        <v>0</v>
      </c>
    </row>
    <row r="163" spans="1:10" ht="15.75" customHeight="1">
      <c r="A163" s="192"/>
      <c r="B163" s="198" t="s">
        <v>201</v>
      </c>
      <c r="C163" s="142" t="s">
        <v>190</v>
      </c>
      <c r="D163" s="112">
        <v>40700</v>
      </c>
      <c r="E163" s="112">
        <v>0</v>
      </c>
      <c r="F163" s="112">
        <v>0</v>
      </c>
      <c r="G163" s="112">
        <f t="shared" si="44"/>
        <v>40700</v>
      </c>
      <c r="H163" s="112">
        <v>0</v>
      </c>
      <c r="I163" s="187">
        <f t="shared" si="45"/>
        <v>40700</v>
      </c>
      <c r="J163" s="187">
        <v>0</v>
      </c>
    </row>
    <row r="164" spans="1:10" ht="18.75" customHeight="1">
      <c r="A164" s="192"/>
      <c r="B164" s="198" t="s">
        <v>338</v>
      </c>
      <c r="C164" s="142" t="s">
        <v>339</v>
      </c>
      <c r="D164" s="112">
        <v>5610</v>
      </c>
      <c r="E164" s="112">
        <v>0</v>
      </c>
      <c r="F164" s="112">
        <v>0</v>
      </c>
      <c r="G164" s="112">
        <f t="shared" si="44"/>
        <v>5610</v>
      </c>
      <c r="H164" s="112">
        <v>0</v>
      </c>
      <c r="I164" s="187">
        <f t="shared" si="45"/>
        <v>5610</v>
      </c>
      <c r="J164" s="187">
        <v>0</v>
      </c>
    </row>
    <row r="165" spans="1:10" ht="14.25" customHeight="1">
      <c r="A165" s="192"/>
      <c r="B165" s="110" t="s">
        <v>369</v>
      </c>
      <c r="C165" s="112" t="s">
        <v>245</v>
      </c>
      <c r="D165" s="112">
        <v>2000</v>
      </c>
      <c r="E165" s="112">
        <v>0</v>
      </c>
      <c r="F165" s="112">
        <v>0</v>
      </c>
      <c r="G165" s="112">
        <f t="shared" si="44"/>
        <v>2000</v>
      </c>
      <c r="H165" s="112">
        <v>0</v>
      </c>
      <c r="I165" s="187">
        <f t="shared" si="45"/>
        <v>2000</v>
      </c>
      <c r="J165" s="187">
        <v>0</v>
      </c>
    </row>
    <row r="166" spans="1:10" ht="14.25" customHeight="1">
      <c r="A166" s="192"/>
      <c r="B166" s="110" t="s">
        <v>352</v>
      </c>
      <c r="C166" s="112" t="s">
        <v>341</v>
      </c>
      <c r="D166" s="112">
        <v>2000</v>
      </c>
      <c r="E166" s="112">
        <v>0</v>
      </c>
      <c r="F166" s="112">
        <v>0</v>
      </c>
      <c r="G166" s="112">
        <f t="shared" si="44"/>
        <v>2000</v>
      </c>
      <c r="H166" s="112">
        <v>0</v>
      </c>
      <c r="I166" s="187">
        <f t="shared" si="45"/>
        <v>2000</v>
      </c>
      <c r="J166" s="187">
        <v>0</v>
      </c>
    </row>
    <row r="167" spans="1:10" ht="14.25" customHeight="1">
      <c r="A167" s="192"/>
      <c r="B167" s="110" t="s">
        <v>326</v>
      </c>
      <c r="C167" s="112" t="s">
        <v>327</v>
      </c>
      <c r="D167" s="112">
        <v>2500</v>
      </c>
      <c r="E167" s="112">
        <v>0</v>
      </c>
      <c r="F167" s="112">
        <v>0</v>
      </c>
      <c r="G167" s="112">
        <f t="shared" si="44"/>
        <v>2500</v>
      </c>
      <c r="H167" s="112">
        <v>0</v>
      </c>
      <c r="I167" s="187">
        <f t="shared" si="45"/>
        <v>2500</v>
      </c>
      <c r="J167" s="187">
        <v>0</v>
      </c>
    </row>
    <row r="168" spans="1:10" ht="15" customHeight="1">
      <c r="A168" s="192"/>
      <c r="B168" s="110" t="s">
        <v>371</v>
      </c>
      <c r="C168" s="112" t="s">
        <v>345</v>
      </c>
      <c r="D168" s="115">
        <v>16482</v>
      </c>
      <c r="E168" s="115">
        <v>0</v>
      </c>
      <c r="F168" s="115">
        <v>0</v>
      </c>
      <c r="G168" s="112">
        <f t="shared" si="44"/>
        <v>16482</v>
      </c>
      <c r="H168" s="112">
        <v>0</v>
      </c>
      <c r="I168" s="187">
        <f t="shared" si="45"/>
        <v>16482</v>
      </c>
      <c r="J168" s="187">
        <v>0</v>
      </c>
    </row>
    <row r="169" spans="1:10" ht="23.25" customHeight="1">
      <c r="A169" s="192"/>
      <c r="B169" s="110" t="s">
        <v>234</v>
      </c>
      <c r="C169" s="113" t="s">
        <v>235</v>
      </c>
      <c r="D169" s="112">
        <v>87673</v>
      </c>
      <c r="E169" s="112">
        <v>0</v>
      </c>
      <c r="F169" s="112">
        <v>0</v>
      </c>
      <c r="G169" s="112">
        <f t="shared" si="44"/>
        <v>87673</v>
      </c>
      <c r="H169" s="112">
        <v>0</v>
      </c>
      <c r="I169" s="187">
        <f t="shared" si="45"/>
        <v>87673</v>
      </c>
      <c r="J169" s="187">
        <v>0</v>
      </c>
    </row>
    <row r="170" spans="1:10" ht="18" customHeight="1">
      <c r="A170" s="272" t="s">
        <v>68</v>
      </c>
      <c r="B170" s="273"/>
      <c r="C170" s="253" t="s">
        <v>67</v>
      </c>
      <c r="D170" s="253">
        <f>D171+D172+D173+D174+D175+D176+D177+D178+D179+D180+D181+D182+D183+D184+D185</f>
        <v>2032204</v>
      </c>
      <c r="E170" s="253">
        <f aca="true" t="shared" si="46" ref="E170:J170">E171+E172+E173+E174+E175+E176+E177+E178+E179+E180+E181+E182+E183+E184+E185</f>
        <v>0</v>
      </c>
      <c r="F170" s="253">
        <f t="shared" si="46"/>
        <v>0</v>
      </c>
      <c r="G170" s="253">
        <f t="shared" si="46"/>
        <v>2032204</v>
      </c>
      <c r="H170" s="253">
        <f t="shared" si="46"/>
        <v>0</v>
      </c>
      <c r="I170" s="253">
        <f t="shared" si="46"/>
        <v>2032204</v>
      </c>
      <c r="J170" s="253">
        <f t="shared" si="46"/>
        <v>0</v>
      </c>
    </row>
    <row r="171" spans="1:10" s="118" customFormat="1" ht="17.25" customHeight="1">
      <c r="A171" s="205"/>
      <c r="B171" s="188" t="s">
        <v>388</v>
      </c>
      <c r="C171" s="115" t="s">
        <v>232</v>
      </c>
      <c r="D171" s="115">
        <v>8000</v>
      </c>
      <c r="E171" s="115">
        <v>0</v>
      </c>
      <c r="F171" s="115">
        <v>0</v>
      </c>
      <c r="G171" s="112">
        <f aca="true" t="shared" si="47" ref="G171:G184">D171+E171-F171</f>
        <v>8000</v>
      </c>
      <c r="H171" s="112">
        <v>0</v>
      </c>
      <c r="I171" s="187">
        <f aca="true" t="shared" si="48" ref="I171:I184">G171</f>
        <v>8000</v>
      </c>
      <c r="J171" s="187">
        <v>0</v>
      </c>
    </row>
    <row r="172" spans="1:10" ht="23.25" customHeight="1">
      <c r="A172" s="353"/>
      <c r="B172" s="110" t="s">
        <v>330</v>
      </c>
      <c r="C172" s="142" t="s">
        <v>331</v>
      </c>
      <c r="D172" s="112">
        <v>1245752</v>
      </c>
      <c r="E172" s="112">
        <v>0</v>
      </c>
      <c r="F172" s="112">
        <v>0</v>
      </c>
      <c r="G172" s="112">
        <f t="shared" si="47"/>
        <v>1245752</v>
      </c>
      <c r="H172" s="112">
        <v>0</v>
      </c>
      <c r="I172" s="187">
        <f t="shared" si="48"/>
        <v>1245752</v>
      </c>
      <c r="J172" s="187">
        <v>0</v>
      </c>
    </row>
    <row r="173" spans="1:10" ht="14.25" customHeight="1">
      <c r="A173" s="353"/>
      <c r="B173" s="110" t="s">
        <v>334</v>
      </c>
      <c r="C173" s="142" t="s">
        <v>181</v>
      </c>
      <c r="D173" s="112">
        <v>90566</v>
      </c>
      <c r="E173" s="112">
        <v>0</v>
      </c>
      <c r="F173" s="112">
        <v>0</v>
      </c>
      <c r="G173" s="112">
        <f t="shared" si="47"/>
        <v>90566</v>
      </c>
      <c r="H173" s="112">
        <v>0</v>
      </c>
      <c r="I173" s="187">
        <f t="shared" si="48"/>
        <v>90566</v>
      </c>
      <c r="J173" s="187">
        <v>0</v>
      </c>
    </row>
    <row r="174" spans="1:10" ht="15" customHeight="1">
      <c r="A174" s="353"/>
      <c r="B174" s="198" t="s">
        <v>201</v>
      </c>
      <c r="C174" s="142" t="s">
        <v>368</v>
      </c>
      <c r="D174" s="112">
        <v>247180</v>
      </c>
      <c r="E174" s="112">
        <v>0</v>
      </c>
      <c r="F174" s="112">
        <v>0</v>
      </c>
      <c r="G174" s="112">
        <f t="shared" si="47"/>
        <v>247180</v>
      </c>
      <c r="H174" s="112">
        <v>0</v>
      </c>
      <c r="I174" s="187">
        <f t="shared" si="48"/>
        <v>247180</v>
      </c>
      <c r="J174" s="187">
        <v>0</v>
      </c>
    </row>
    <row r="175" spans="1:10" ht="16.5" customHeight="1">
      <c r="A175" s="353"/>
      <c r="B175" s="198" t="s">
        <v>338</v>
      </c>
      <c r="C175" s="142" t="s">
        <v>339</v>
      </c>
      <c r="D175" s="112">
        <v>31957</v>
      </c>
      <c r="E175" s="112">
        <v>0</v>
      </c>
      <c r="F175" s="112">
        <v>0</v>
      </c>
      <c r="G175" s="112">
        <f t="shared" si="47"/>
        <v>31957</v>
      </c>
      <c r="H175" s="112">
        <v>0</v>
      </c>
      <c r="I175" s="187">
        <f t="shared" si="48"/>
        <v>31957</v>
      </c>
      <c r="J175" s="187">
        <v>0</v>
      </c>
    </row>
    <row r="176" spans="1:10" ht="15.75" customHeight="1">
      <c r="A176" s="353"/>
      <c r="B176" s="110" t="s">
        <v>192</v>
      </c>
      <c r="C176" s="112" t="s">
        <v>246</v>
      </c>
      <c r="D176" s="112">
        <v>200</v>
      </c>
      <c r="E176" s="112">
        <v>0</v>
      </c>
      <c r="F176" s="112">
        <v>0</v>
      </c>
      <c r="G176" s="112">
        <f t="shared" si="47"/>
        <v>200</v>
      </c>
      <c r="H176" s="112">
        <v>0</v>
      </c>
      <c r="I176" s="187">
        <f t="shared" si="48"/>
        <v>200</v>
      </c>
      <c r="J176" s="187">
        <v>0</v>
      </c>
    </row>
    <row r="177" spans="1:10" ht="15" customHeight="1">
      <c r="A177" s="353"/>
      <c r="B177" s="191">
        <v>4210</v>
      </c>
      <c r="C177" s="112" t="s">
        <v>194</v>
      </c>
      <c r="D177" s="112">
        <v>77394</v>
      </c>
      <c r="E177" s="112">
        <v>0</v>
      </c>
      <c r="F177" s="112">
        <v>0</v>
      </c>
      <c r="G177" s="112">
        <f t="shared" si="47"/>
        <v>77394</v>
      </c>
      <c r="H177" s="112">
        <v>0</v>
      </c>
      <c r="I177" s="187">
        <f t="shared" si="48"/>
        <v>77394</v>
      </c>
      <c r="J177" s="187">
        <v>0</v>
      </c>
    </row>
    <row r="178" spans="1:10" ht="15" customHeight="1">
      <c r="A178" s="353"/>
      <c r="B178" s="191">
        <v>4240</v>
      </c>
      <c r="C178" s="112" t="s">
        <v>247</v>
      </c>
      <c r="D178" s="112">
        <v>500</v>
      </c>
      <c r="E178" s="112">
        <v>0</v>
      </c>
      <c r="F178" s="112">
        <v>0</v>
      </c>
      <c r="G178" s="112">
        <f t="shared" si="47"/>
        <v>500</v>
      </c>
      <c r="H178" s="112">
        <v>0</v>
      </c>
      <c r="I178" s="187">
        <f t="shared" si="48"/>
        <v>500</v>
      </c>
      <c r="J178" s="187">
        <v>0</v>
      </c>
    </row>
    <row r="179" spans="1:10" ht="15.75" customHeight="1">
      <c r="A179" s="353"/>
      <c r="B179" s="110" t="s">
        <v>352</v>
      </c>
      <c r="C179" s="112" t="s">
        <v>341</v>
      </c>
      <c r="D179" s="112">
        <v>36500</v>
      </c>
      <c r="E179" s="112">
        <v>0</v>
      </c>
      <c r="F179" s="112">
        <v>0</v>
      </c>
      <c r="G179" s="112">
        <f t="shared" si="47"/>
        <v>36500</v>
      </c>
      <c r="H179" s="112">
        <v>0</v>
      </c>
      <c r="I179" s="187">
        <f t="shared" si="48"/>
        <v>36500</v>
      </c>
      <c r="J179" s="187">
        <v>0</v>
      </c>
    </row>
    <row r="180" spans="1:10" ht="16.5" customHeight="1">
      <c r="A180" s="353"/>
      <c r="B180" s="110" t="s">
        <v>326</v>
      </c>
      <c r="C180" s="112" t="s">
        <v>184</v>
      </c>
      <c r="D180" s="112">
        <v>30190</v>
      </c>
      <c r="E180" s="112">
        <v>0</v>
      </c>
      <c r="F180" s="112">
        <v>0</v>
      </c>
      <c r="G180" s="112">
        <f t="shared" si="47"/>
        <v>30190</v>
      </c>
      <c r="H180" s="112">
        <v>0</v>
      </c>
      <c r="I180" s="187">
        <f t="shared" si="48"/>
        <v>30190</v>
      </c>
      <c r="J180" s="187">
        <v>0</v>
      </c>
    </row>
    <row r="181" spans="1:10" ht="17.25" customHeight="1">
      <c r="A181" s="353"/>
      <c r="B181" s="110" t="s">
        <v>370</v>
      </c>
      <c r="C181" s="112" t="s">
        <v>343</v>
      </c>
      <c r="D181" s="112">
        <v>4008</v>
      </c>
      <c r="E181" s="112">
        <v>0</v>
      </c>
      <c r="F181" s="112">
        <v>0</v>
      </c>
      <c r="G181" s="112">
        <f t="shared" si="47"/>
        <v>4008</v>
      </c>
      <c r="H181" s="112">
        <v>0</v>
      </c>
      <c r="I181" s="187">
        <f t="shared" si="48"/>
        <v>4008</v>
      </c>
      <c r="J181" s="187">
        <v>0</v>
      </c>
    </row>
    <row r="182" spans="1:10" ht="14.25" customHeight="1">
      <c r="A182" s="353"/>
      <c r="B182" s="110" t="s">
        <v>413</v>
      </c>
      <c r="C182" s="112" t="s">
        <v>344</v>
      </c>
      <c r="D182" s="112">
        <v>2000</v>
      </c>
      <c r="E182" s="112">
        <v>0</v>
      </c>
      <c r="F182" s="112">
        <v>0</v>
      </c>
      <c r="G182" s="112">
        <f t="shared" si="47"/>
        <v>2000</v>
      </c>
      <c r="H182" s="112">
        <v>0</v>
      </c>
      <c r="I182" s="187">
        <f t="shared" si="48"/>
        <v>2000</v>
      </c>
      <c r="J182" s="187">
        <v>0</v>
      </c>
    </row>
    <row r="183" spans="1:10" ht="18.75" customHeight="1">
      <c r="A183" s="353"/>
      <c r="B183" s="110" t="s">
        <v>371</v>
      </c>
      <c r="C183" s="112" t="s">
        <v>345</v>
      </c>
      <c r="D183" s="112">
        <v>70678</v>
      </c>
      <c r="E183" s="112">
        <v>0</v>
      </c>
      <c r="F183" s="112">
        <v>0</v>
      </c>
      <c r="G183" s="112">
        <f t="shared" si="47"/>
        <v>70678</v>
      </c>
      <c r="H183" s="112">
        <v>0</v>
      </c>
      <c r="I183" s="187">
        <f t="shared" si="48"/>
        <v>70678</v>
      </c>
      <c r="J183" s="187">
        <v>0</v>
      </c>
    </row>
    <row r="184" spans="1:10" ht="18.75" customHeight="1">
      <c r="A184" s="204"/>
      <c r="B184" s="110" t="s">
        <v>353</v>
      </c>
      <c r="C184" s="112" t="s">
        <v>354</v>
      </c>
      <c r="D184" s="112">
        <v>1120</v>
      </c>
      <c r="E184" s="112">
        <v>0</v>
      </c>
      <c r="F184" s="112">
        <v>0</v>
      </c>
      <c r="G184" s="112">
        <f t="shared" si="47"/>
        <v>1120</v>
      </c>
      <c r="H184" s="112">
        <v>0</v>
      </c>
      <c r="I184" s="187">
        <f t="shared" si="48"/>
        <v>1120</v>
      </c>
      <c r="J184" s="187">
        <v>0</v>
      </c>
    </row>
    <row r="185" spans="1:10" ht="18.75" customHeight="1">
      <c r="A185" s="204"/>
      <c r="B185" s="110" t="s">
        <v>234</v>
      </c>
      <c r="C185" s="113" t="s">
        <v>250</v>
      </c>
      <c r="D185" s="112">
        <f>D186+D187</f>
        <v>186159</v>
      </c>
      <c r="E185" s="112">
        <f aca="true" t="shared" si="49" ref="E185:J185">E186+E187</f>
        <v>0</v>
      </c>
      <c r="F185" s="112">
        <f t="shared" si="49"/>
        <v>0</v>
      </c>
      <c r="G185" s="112">
        <f t="shared" si="49"/>
        <v>186159</v>
      </c>
      <c r="H185" s="112">
        <f t="shared" si="49"/>
        <v>0</v>
      </c>
      <c r="I185" s="112">
        <f t="shared" si="49"/>
        <v>186159</v>
      </c>
      <c r="J185" s="112">
        <f t="shared" si="49"/>
        <v>0</v>
      </c>
    </row>
    <row r="186" spans="1:10" ht="13.5" customHeight="1">
      <c r="A186" s="204"/>
      <c r="B186" s="110"/>
      <c r="C186" s="112" t="s">
        <v>251</v>
      </c>
      <c r="D186" s="112">
        <v>57916</v>
      </c>
      <c r="E186" s="112">
        <v>0</v>
      </c>
      <c r="F186" s="112">
        <v>0</v>
      </c>
      <c r="G186" s="112">
        <f>D186+E186-F186</f>
        <v>57916</v>
      </c>
      <c r="H186" s="112">
        <v>0</v>
      </c>
      <c r="I186" s="187">
        <f>G186</f>
        <v>57916</v>
      </c>
      <c r="J186" s="187">
        <v>0</v>
      </c>
    </row>
    <row r="187" spans="1:10" ht="15" customHeight="1">
      <c r="A187" s="204"/>
      <c r="B187" s="112"/>
      <c r="C187" s="112" t="s">
        <v>252</v>
      </c>
      <c r="D187" s="112">
        <v>128243</v>
      </c>
      <c r="E187" s="112">
        <v>0</v>
      </c>
      <c r="F187" s="112">
        <v>0</v>
      </c>
      <c r="G187" s="112">
        <f>D187+E187-F187</f>
        <v>128243</v>
      </c>
      <c r="H187" s="112">
        <v>0</v>
      </c>
      <c r="I187" s="187">
        <f>G187</f>
        <v>128243</v>
      </c>
      <c r="J187" s="187">
        <v>0</v>
      </c>
    </row>
    <row r="188" spans="1:10" ht="18.75" customHeight="1">
      <c r="A188" s="271" t="s">
        <v>253</v>
      </c>
      <c r="B188" s="253"/>
      <c r="C188" s="253" t="s">
        <v>254</v>
      </c>
      <c r="D188" s="253">
        <f>D189+D190+D191+D192+D193+D194+D195+D196</f>
        <v>886503</v>
      </c>
      <c r="E188" s="253">
        <f aca="true" t="shared" si="50" ref="E188:J188">E189+E190+E191+E192+E193+E194+E195+E196</f>
        <v>0</v>
      </c>
      <c r="F188" s="253">
        <f t="shared" si="50"/>
        <v>0</v>
      </c>
      <c r="G188" s="253">
        <f t="shared" si="50"/>
        <v>886503</v>
      </c>
      <c r="H188" s="253">
        <f t="shared" si="50"/>
        <v>0</v>
      </c>
      <c r="I188" s="253">
        <f t="shared" si="50"/>
        <v>886503</v>
      </c>
      <c r="J188" s="253">
        <f t="shared" si="50"/>
        <v>0</v>
      </c>
    </row>
    <row r="189" spans="1:10" ht="24.75" customHeight="1">
      <c r="A189" s="204"/>
      <c r="B189" s="112">
        <v>4010</v>
      </c>
      <c r="C189" s="142" t="s">
        <v>331</v>
      </c>
      <c r="D189" s="112">
        <v>610040</v>
      </c>
      <c r="E189" s="112">
        <v>0</v>
      </c>
      <c r="F189" s="112">
        <v>0</v>
      </c>
      <c r="G189" s="112">
        <f aca="true" t="shared" si="51" ref="G189:G196">D189+E189-F189</f>
        <v>610040</v>
      </c>
      <c r="H189" s="112">
        <v>0</v>
      </c>
      <c r="I189" s="187">
        <f aca="true" t="shared" si="52" ref="I189:I196">G189</f>
        <v>610040</v>
      </c>
      <c r="J189" s="187">
        <v>0</v>
      </c>
    </row>
    <row r="190" spans="1:10" ht="17.25" customHeight="1">
      <c r="A190" s="204"/>
      <c r="B190" s="112">
        <v>4040</v>
      </c>
      <c r="C190" s="142" t="s">
        <v>181</v>
      </c>
      <c r="D190" s="112">
        <v>36343</v>
      </c>
      <c r="E190" s="112">
        <v>0</v>
      </c>
      <c r="F190" s="112">
        <v>0</v>
      </c>
      <c r="G190" s="112">
        <f t="shared" si="51"/>
        <v>36343</v>
      </c>
      <c r="H190" s="112">
        <v>0</v>
      </c>
      <c r="I190" s="187">
        <f t="shared" si="52"/>
        <v>36343</v>
      </c>
      <c r="J190" s="187">
        <v>0</v>
      </c>
    </row>
    <row r="191" spans="1:10" ht="13.5" customHeight="1">
      <c r="A191" s="204"/>
      <c r="B191" s="112">
        <v>4110</v>
      </c>
      <c r="C191" s="142" t="s">
        <v>368</v>
      </c>
      <c r="D191" s="112">
        <v>115283</v>
      </c>
      <c r="E191" s="112">
        <v>0</v>
      </c>
      <c r="F191" s="112">
        <v>0</v>
      </c>
      <c r="G191" s="112">
        <f t="shared" si="51"/>
        <v>115283</v>
      </c>
      <c r="H191" s="112">
        <v>0</v>
      </c>
      <c r="I191" s="187">
        <f t="shared" si="52"/>
        <v>115283</v>
      </c>
      <c r="J191" s="187">
        <v>0</v>
      </c>
    </row>
    <row r="192" spans="1:10" ht="13.5" customHeight="1">
      <c r="A192" s="204"/>
      <c r="B192" s="112">
        <v>4120</v>
      </c>
      <c r="C192" s="142" t="s">
        <v>339</v>
      </c>
      <c r="D192" s="112">
        <v>15700</v>
      </c>
      <c r="E192" s="112">
        <v>0</v>
      </c>
      <c r="F192" s="112">
        <v>0</v>
      </c>
      <c r="G192" s="112">
        <f t="shared" si="51"/>
        <v>15700</v>
      </c>
      <c r="H192" s="112">
        <v>0</v>
      </c>
      <c r="I192" s="187">
        <f t="shared" si="52"/>
        <v>15700</v>
      </c>
      <c r="J192" s="187">
        <v>0</v>
      </c>
    </row>
    <row r="193" spans="1:10" ht="15.75" customHeight="1">
      <c r="A193" s="204"/>
      <c r="B193" s="112">
        <v>4210</v>
      </c>
      <c r="C193" s="112" t="s">
        <v>194</v>
      </c>
      <c r="D193" s="112">
        <v>47504</v>
      </c>
      <c r="E193" s="112">
        <v>0</v>
      </c>
      <c r="F193" s="112">
        <v>0</v>
      </c>
      <c r="G193" s="112">
        <f t="shared" si="51"/>
        <v>47504</v>
      </c>
      <c r="H193" s="112">
        <v>0</v>
      </c>
      <c r="I193" s="187">
        <f t="shared" si="52"/>
        <v>47504</v>
      </c>
      <c r="J193" s="187">
        <v>0</v>
      </c>
    </row>
    <row r="194" spans="1:10" ht="13.5" customHeight="1">
      <c r="A194" s="204"/>
      <c r="B194" s="112">
        <v>4260</v>
      </c>
      <c r="C194" s="112" t="s">
        <v>341</v>
      </c>
      <c r="D194" s="112">
        <v>15000</v>
      </c>
      <c r="E194" s="112">
        <v>0</v>
      </c>
      <c r="F194" s="112">
        <v>0</v>
      </c>
      <c r="G194" s="112">
        <f t="shared" si="51"/>
        <v>15000</v>
      </c>
      <c r="H194" s="112">
        <v>0</v>
      </c>
      <c r="I194" s="187">
        <f t="shared" si="52"/>
        <v>15000</v>
      </c>
      <c r="J194" s="187">
        <v>0</v>
      </c>
    </row>
    <row r="195" spans="1:10" ht="14.25" customHeight="1">
      <c r="A195" s="204"/>
      <c r="B195" s="112">
        <v>4300</v>
      </c>
      <c r="C195" s="112" t="s">
        <v>184</v>
      </c>
      <c r="D195" s="112">
        <v>7200</v>
      </c>
      <c r="E195" s="112">
        <v>0</v>
      </c>
      <c r="F195" s="112">
        <v>0</v>
      </c>
      <c r="G195" s="112">
        <f t="shared" si="51"/>
        <v>7200</v>
      </c>
      <c r="H195" s="112">
        <v>0</v>
      </c>
      <c r="I195" s="187">
        <f t="shared" si="52"/>
        <v>7200</v>
      </c>
      <c r="J195" s="187">
        <v>0</v>
      </c>
    </row>
    <row r="196" spans="1:10" ht="15.75" customHeight="1">
      <c r="A196" s="204"/>
      <c r="B196" s="112">
        <v>4440</v>
      </c>
      <c r="C196" s="112" t="s">
        <v>345</v>
      </c>
      <c r="D196" s="112">
        <v>39433</v>
      </c>
      <c r="E196" s="112">
        <v>0</v>
      </c>
      <c r="F196" s="112">
        <v>0</v>
      </c>
      <c r="G196" s="112">
        <f t="shared" si="51"/>
        <v>39433</v>
      </c>
      <c r="H196" s="112">
        <v>0</v>
      </c>
      <c r="I196" s="187">
        <f t="shared" si="52"/>
        <v>39433</v>
      </c>
      <c r="J196" s="187">
        <v>0</v>
      </c>
    </row>
    <row r="197" spans="1:10" ht="20.25" customHeight="1">
      <c r="A197" s="271" t="s">
        <v>70</v>
      </c>
      <c r="B197" s="254"/>
      <c r="C197" s="253" t="s">
        <v>69</v>
      </c>
      <c r="D197" s="253">
        <f>D198+D199+D200+D201+D202+D203+D204+D205+D206+D207+D208+D209+D210+D211+D212+D213</f>
        <v>4310993</v>
      </c>
      <c r="E197" s="253">
        <f aca="true" t="shared" si="53" ref="E197:J197">E198+E199+E200+E201+E202+E203+E204+E205+E206+E207+E208+E209+E210+E211+E212+E213</f>
        <v>0</v>
      </c>
      <c r="F197" s="253">
        <f t="shared" si="53"/>
        <v>0</v>
      </c>
      <c r="G197" s="253">
        <f t="shared" si="53"/>
        <v>4310993</v>
      </c>
      <c r="H197" s="253">
        <f t="shared" si="53"/>
        <v>0</v>
      </c>
      <c r="I197" s="253">
        <f t="shared" si="53"/>
        <v>4310993</v>
      </c>
      <c r="J197" s="253">
        <f t="shared" si="53"/>
        <v>0</v>
      </c>
    </row>
    <row r="198" spans="1:10" s="118" customFormat="1" ht="22.5" customHeight="1">
      <c r="A198" s="108"/>
      <c r="B198" s="188" t="s">
        <v>388</v>
      </c>
      <c r="C198" s="182" t="s">
        <v>255</v>
      </c>
      <c r="D198" s="115">
        <v>4128</v>
      </c>
      <c r="E198" s="115">
        <v>0</v>
      </c>
      <c r="F198" s="115">
        <v>0</v>
      </c>
      <c r="G198" s="112">
        <f aca="true" t="shared" si="54" ref="G198:G212">D198+E198-F198</f>
        <v>4128</v>
      </c>
      <c r="H198" s="115">
        <v>0</v>
      </c>
      <c r="I198" s="187">
        <f aca="true" t="shared" si="55" ref="I198:I212">G198</f>
        <v>4128</v>
      </c>
      <c r="J198" s="115">
        <v>0</v>
      </c>
    </row>
    <row r="199" spans="1:10" ht="24" customHeight="1">
      <c r="A199" s="204"/>
      <c r="B199" s="110" t="s">
        <v>330</v>
      </c>
      <c r="C199" s="142" t="s">
        <v>331</v>
      </c>
      <c r="D199" s="112">
        <v>2529462</v>
      </c>
      <c r="E199" s="112">
        <v>0</v>
      </c>
      <c r="F199" s="112">
        <v>0</v>
      </c>
      <c r="G199" s="112">
        <f t="shared" si="54"/>
        <v>2529462</v>
      </c>
      <c r="H199" s="112">
        <v>0</v>
      </c>
      <c r="I199" s="187">
        <f t="shared" si="55"/>
        <v>2529462</v>
      </c>
      <c r="J199" s="187">
        <v>0</v>
      </c>
    </row>
    <row r="200" spans="1:10" ht="15" customHeight="1">
      <c r="A200" s="204"/>
      <c r="B200" s="110" t="s">
        <v>334</v>
      </c>
      <c r="C200" s="142" t="s">
        <v>181</v>
      </c>
      <c r="D200" s="112">
        <v>209445</v>
      </c>
      <c r="E200" s="112">
        <v>0</v>
      </c>
      <c r="F200" s="112">
        <v>0</v>
      </c>
      <c r="G200" s="112">
        <f t="shared" si="54"/>
        <v>209445</v>
      </c>
      <c r="H200" s="112">
        <v>0</v>
      </c>
      <c r="I200" s="187">
        <f t="shared" si="55"/>
        <v>209445</v>
      </c>
      <c r="J200" s="187">
        <v>0</v>
      </c>
    </row>
    <row r="201" spans="1:10" ht="12.75" customHeight="1">
      <c r="A201" s="204"/>
      <c r="B201" s="198" t="s">
        <v>201</v>
      </c>
      <c r="C201" s="142" t="s">
        <v>368</v>
      </c>
      <c r="D201" s="112">
        <v>492947</v>
      </c>
      <c r="E201" s="112">
        <v>0</v>
      </c>
      <c r="F201" s="112">
        <v>0</v>
      </c>
      <c r="G201" s="112">
        <f t="shared" si="54"/>
        <v>492947</v>
      </c>
      <c r="H201" s="112">
        <v>0</v>
      </c>
      <c r="I201" s="187">
        <f t="shared" si="55"/>
        <v>492947</v>
      </c>
      <c r="J201" s="187">
        <v>0</v>
      </c>
    </row>
    <row r="202" spans="1:10" ht="13.5" customHeight="1">
      <c r="A202" s="204"/>
      <c r="B202" s="198" t="s">
        <v>338</v>
      </c>
      <c r="C202" s="142" t="s">
        <v>339</v>
      </c>
      <c r="D202" s="112">
        <v>67128</v>
      </c>
      <c r="E202" s="112">
        <v>0</v>
      </c>
      <c r="F202" s="112">
        <v>0</v>
      </c>
      <c r="G202" s="112">
        <f t="shared" si="54"/>
        <v>67128</v>
      </c>
      <c r="H202" s="112">
        <v>0</v>
      </c>
      <c r="I202" s="187">
        <f t="shared" si="55"/>
        <v>67128</v>
      </c>
      <c r="J202" s="187">
        <v>0</v>
      </c>
    </row>
    <row r="203" spans="1:10" ht="14.25" customHeight="1">
      <c r="A203" s="204"/>
      <c r="B203" s="110" t="s">
        <v>192</v>
      </c>
      <c r="C203" s="142" t="s">
        <v>256</v>
      </c>
      <c r="D203" s="112">
        <v>10500</v>
      </c>
      <c r="E203" s="112">
        <v>0</v>
      </c>
      <c r="F203" s="112">
        <v>0</v>
      </c>
      <c r="G203" s="112">
        <f t="shared" si="54"/>
        <v>10500</v>
      </c>
      <c r="H203" s="112">
        <v>0</v>
      </c>
      <c r="I203" s="187">
        <f t="shared" si="55"/>
        <v>10500</v>
      </c>
      <c r="J203" s="187">
        <v>0</v>
      </c>
    </row>
    <row r="204" spans="1:10" ht="13.5" customHeight="1">
      <c r="A204" s="204"/>
      <c r="B204" s="110" t="s">
        <v>369</v>
      </c>
      <c r="C204" s="112" t="s">
        <v>194</v>
      </c>
      <c r="D204" s="112">
        <v>416837</v>
      </c>
      <c r="E204" s="112">
        <v>0</v>
      </c>
      <c r="F204" s="112">
        <v>0</v>
      </c>
      <c r="G204" s="112">
        <f t="shared" si="54"/>
        <v>416837</v>
      </c>
      <c r="H204" s="112">
        <v>0</v>
      </c>
      <c r="I204" s="187">
        <f t="shared" si="55"/>
        <v>416837</v>
      </c>
      <c r="J204" s="187">
        <v>0</v>
      </c>
    </row>
    <row r="205" spans="1:10" ht="15" customHeight="1">
      <c r="A205" s="204"/>
      <c r="B205" s="110" t="s">
        <v>257</v>
      </c>
      <c r="C205" s="112" t="s">
        <v>247</v>
      </c>
      <c r="D205" s="112">
        <v>10000</v>
      </c>
      <c r="E205" s="112">
        <v>0</v>
      </c>
      <c r="F205" s="112">
        <v>0</v>
      </c>
      <c r="G205" s="112">
        <f t="shared" si="54"/>
        <v>10000</v>
      </c>
      <c r="H205" s="112">
        <v>0</v>
      </c>
      <c r="I205" s="187">
        <f t="shared" si="55"/>
        <v>10000</v>
      </c>
      <c r="J205" s="187">
        <v>0</v>
      </c>
    </row>
    <row r="206" spans="1:10" ht="15" customHeight="1">
      <c r="A206" s="204"/>
      <c r="B206" s="110" t="s">
        <v>352</v>
      </c>
      <c r="C206" s="112" t="s">
        <v>341</v>
      </c>
      <c r="D206" s="112">
        <v>63120</v>
      </c>
      <c r="E206" s="112">
        <v>0</v>
      </c>
      <c r="F206" s="112">
        <v>0</v>
      </c>
      <c r="G206" s="112">
        <f t="shared" si="54"/>
        <v>63120</v>
      </c>
      <c r="H206" s="112">
        <v>0</v>
      </c>
      <c r="I206" s="187">
        <f t="shared" si="55"/>
        <v>63120</v>
      </c>
      <c r="J206" s="187">
        <v>0</v>
      </c>
    </row>
    <row r="207" spans="1:10" ht="15" customHeight="1">
      <c r="A207" s="204"/>
      <c r="B207" s="110" t="s">
        <v>405</v>
      </c>
      <c r="C207" s="112" t="s">
        <v>342</v>
      </c>
      <c r="D207" s="112">
        <v>36526</v>
      </c>
      <c r="E207" s="112">
        <v>0</v>
      </c>
      <c r="F207" s="112">
        <v>0</v>
      </c>
      <c r="G207" s="112">
        <f t="shared" si="54"/>
        <v>36526</v>
      </c>
      <c r="H207" s="112">
        <v>0</v>
      </c>
      <c r="I207" s="187">
        <f t="shared" si="55"/>
        <v>36526</v>
      </c>
      <c r="J207" s="187">
        <v>0</v>
      </c>
    </row>
    <row r="208" spans="1:10" ht="14.25" customHeight="1">
      <c r="A208" s="204"/>
      <c r="B208" s="110" t="s">
        <v>326</v>
      </c>
      <c r="C208" s="112" t="s">
        <v>327</v>
      </c>
      <c r="D208" s="112">
        <v>148277</v>
      </c>
      <c r="E208" s="112">
        <v>0</v>
      </c>
      <c r="F208" s="112">
        <v>0</v>
      </c>
      <c r="G208" s="112">
        <f t="shared" si="54"/>
        <v>148277</v>
      </c>
      <c r="H208" s="112">
        <v>0</v>
      </c>
      <c r="I208" s="187">
        <f t="shared" si="55"/>
        <v>148277</v>
      </c>
      <c r="J208" s="187">
        <v>0</v>
      </c>
    </row>
    <row r="209" spans="1:10" ht="15" customHeight="1">
      <c r="A209" s="204"/>
      <c r="B209" s="110" t="s">
        <v>370</v>
      </c>
      <c r="C209" s="112" t="s">
        <v>343</v>
      </c>
      <c r="D209" s="112">
        <v>4000</v>
      </c>
      <c r="E209" s="112">
        <v>0</v>
      </c>
      <c r="F209" s="112">
        <v>0</v>
      </c>
      <c r="G209" s="112">
        <f t="shared" si="54"/>
        <v>4000</v>
      </c>
      <c r="H209" s="112">
        <v>0</v>
      </c>
      <c r="I209" s="187">
        <f t="shared" si="55"/>
        <v>4000</v>
      </c>
      <c r="J209" s="187">
        <v>0</v>
      </c>
    </row>
    <row r="210" spans="1:10" ht="15.75" customHeight="1">
      <c r="A210" s="204"/>
      <c r="B210" s="110" t="s">
        <v>413</v>
      </c>
      <c r="C210" s="112" t="s">
        <v>344</v>
      </c>
      <c r="D210" s="115">
        <v>0</v>
      </c>
      <c r="E210" s="112">
        <v>0</v>
      </c>
      <c r="F210" s="112">
        <v>0</v>
      </c>
      <c r="G210" s="112">
        <f t="shared" si="54"/>
        <v>0</v>
      </c>
      <c r="H210" s="112">
        <v>0</v>
      </c>
      <c r="I210" s="187">
        <f t="shared" si="55"/>
        <v>0</v>
      </c>
      <c r="J210" s="187">
        <v>0</v>
      </c>
    </row>
    <row r="211" spans="1:10" ht="13.5" customHeight="1">
      <c r="A211" s="204"/>
      <c r="B211" s="110" t="s">
        <v>371</v>
      </c>
      <c r="C211" s="112" t="s">
        <v>345</v>
      </c>
      <c r="D211" s="112">
        <v>130476</v>
      </c>
      <c r="E211" s="112">
        <v>0</v>
      </c>
      <c r="F211" s="112">
        <v>0</v>
      </c>
      <c r="G211" s="112">
        <f t="shared" si="54"/>
        <v>130476</v>
      </c>
      <c r="H211" s="112">
        <v>0</v>
      </c>
      <c r="I211" s="187">
        <f t="shared" si="55"/>
        <v>130476</v>
      </c>
      <c r="J211" s="187">
        <v>0</v>
      </c>
    </row>
    <row r="212" spans="1:10" ht="12.75" customHeight="1">
      <c r="A212" s="204"/>
      <c r="B212" s="110" t="s">
        <v>353</v>
      </c>
      <c r="C212" s="112" t="s">
        <v>354</v>
      </c>
      <c r="D212" s="112">
        <v>40</v>
      </c>
      <c r="E212" s="112">
        <v>0</v>
      </c>
      <c r="F212" s="112">
        <v>0</v>
      </c>
      <c r="G212" s="112">
        <f t="shared" si="54"/>
        <v>40</v>
      </c>
      <c r="H212" s="112">
        <v>0</v>
      </c>
      <c r="I212" s="187">
        <f t="shared" si="55"/>
        <v>40</v>
      </c>
      <c r="J212" s="187">
        <v>0</v>
      </c>
    </row>
    <row r="213" spans="1:10" ht="14.25" customHeight="1">
      <c r="A213" s="204"/>
      <c r="B213" s="110" t="s">
        <v>234</v>
      </c>
      <c r="C213" s="113" t="s">
        <v>258</v>
      </c>
      <c r="D213" s="112">
        <f>D214+D215</f>
        <v>188107</v>
      </c>
      <c r="E213" s="112">
        <f aca="true" t="shared" si="56" ref="E213:J213">E214+E215</f>
        <v>0</v>
      </c>
      <c r="F213" s="112">
        <f t="shared" si="56"/>
        <v>0</v>
      </c>
      <c r="G213" s="112">
        <f t="shared" si="56"/>
        <v>188107</v>
      </c>
      <c r="H213" s="112">
        <f t="shared" si="56"/>
        <v>0</v>
      </c>
      <c r="I213" s="112">
        <f t="shared" si="56"/>
        <v>188107</v>
      </c>
      <c r="J213" s="112">
        <f t="shared" si="56"/>
        <v>0</v>
      </c>
    </row>
    <row r="214" spans="1:10" ht="11.25" customHeight="1">
      <c r="A214" s="204"/>
      <c r="B214" s="110"/>
      <c r="C214" s="142" t="s">
        <v>251</v>
      </c>
      <c r="D214" s="112">
        <v>136905</v>
      </c>
      <c r="E214" s="112">
        <v>0</v>
      </c>
      <c r="F214" s="112">
        <v>0</v>
      </c>
      <c r="G214" s="112">
        <f>D214+E214-F214</f>
        <v>136905</v>
      </c>
      <c r="H214" s="112">
        <v>0</v>
      </c>
      <c r="I214" s="187">
        <f>G214</f>
        <v>136905</v>
      </c>
      <c r="J214" s="187">
        <v>0</v>
      </c>
    </row>
    <row r="215" spans="1:10" ht="12" customHeight="1">
      <c r="A215" s="204"/>
      <c r="B215" s="110"/>
      <c r="C215" s="142" t="s">
        <v>252</v>
      </c>
      <c r="D215" s="112">
        <v>51202</v>
      </c>
      <c r="E215" s="112">
        <v>0</v>
      </c>
      <c r="F215" s="112">
        <v>0</v>
      </c>
      <c r="G215" s="112">
        <f>D215+E215-F215</f>
        <v>51202</v>
      </c>
      <c r="H215" s="112">
        <v>0</v>
      </c>
      <c r="I215" s="187">
        <f>G215</f>
        <v>51202</v>
      </c>
      <c r="J215" s="187">
        <v>0</v>
      </c>
    </row>
    <row r="216" spans="1:10" ht="17.25" customHeight="1">
      <c r="A216" s="271" t="s">
        <v>260</v>
      </c>
      <c r="B216" s="273"/>
      <c r="C216" s="253" t="s">
        <v>105</v>
      </c>
      <c r="D216" s="253">
        <f>D217+D218+D219+D220+D221+D222+D223+D224+D225</f>
        <v>467909</v>
      </c>
      <c r="E216" s="253">
        <f aca="true" t="shared" si="57" ref="E216:J216">E217+E218+E219+E220+E221+E222+E223+E224+E225</f>
        <v>0</v>
      </c>
      <c r="F216" s="253">
        <f t="shared" si="57"/>
        <v>0</v>
      </c>
      <c r="G216" s="253">
        <f t="shared" si="57"/>
        <v>467909</v>
      </c>
      <c r="H216" s="253">
        <f t="shared" si="57"/>
        <v>0</v>
      </c>
      <c r="I216" s="253">
        <f t="shared" si="57"/>
        <v>467909</v>
      </c>
      <c r="J216" s="253">
        <f t="shared" si="57"/>
        <v>0</v>
      </c>
    </row>
    <row r="217" spans="1:10" ht="24" customHeight="1">
      <c r="A217" s="107"/>
      <c r="B217" s="110" t="s">
        <v>330</v>
      </c>
      <c r="C217" s="142" t="s">
        <v>331</v>
      </c>
      <c r="D217" s="112">
        <v>241191</v>
      </c>
      <c r="E217" s="112">
        <v>0</v>
      </c>
      <c r="F217" s="112">
        <v>0</v>
      </c>
      <c r="G217" s="112">
        <f aca="true" t="shared" si="58" ref="G217:G225">D217+E217-F217</f>
        <v>241191</v>
      </c>
      <c r="H217" s="112">
        <v>0</v>
      </c>
      <c r="I217" s="187">
        <f aca="true" t="shared" si="59" ref="I217:I225">G217</f>
        <v>241191</v>
      </c>
      <c r="J217" s="187">
        <v>0</v>
      </c>
    </row>
    <row r="218" spans="1:10" ht="15" customHeight="1">
      <c r="A218" s="107"/>
      <c r="B218" s="110" t="s">
        <v>334</v>
      </c>
      <c r="C218" s="142" t="s">
        <v>181</v>
      </c>
      <c r="D218" s="112">
        <v>17046</v>
      </c>
      <c r="E218" s="112">
        <v>0</v>
      </c>
      <c r="F218" s="112">
        <v>0</v>
      </c>
      <c r="G218" s="112">
        <f t="shared" si="58"/>
        <v>17046</v>
      </c>
      <c r="H218" s="112">
        <v>0</v>
      </c>
      <c r="I218" s="187">
        <f t="shared" si="59"/>
        <v>17046</v>
      </c>
      <c r="J218" s="187">
        <v>0</v>
      </c>
    </row>
    <row r="219" spans="1:10" ht="14.25" customHeight="1">
      <c r="A219" s="107"/>
      <c r="B219" s="198" t="s">
        <v>201</v>
      </c>
      <c r="C219" s="142" t="s">
        <v>368</v>
      </c>
      <c r="D219" s="115">
        <v>50900</v>
      </c>
      <c r="E219" s="112">
        <v>0</v>
      </c>
      <c r="F219" s="112">
        <v>0</v>
      </c>
      <c r="G219" s="112">
        <f t="shared" si="58"/>
        <v>50900</v>
      </c>
      <c r="H219" s="112">
        <v>0</v>
      </c>
      <c r="I219" s="187">
        <f t="shared" si="59"/>
        <v>50900</v>
      </c>
      <c r="J219" s="187">
        <v>0</v>
      </c>
    </row>
    <row r="220" spans="1:10" ht="14.25" customHeight="1">
      <c r="A220" s="107"/>
      <c r="B220" s="198" t="s">
        <v>338</v>
      </c>
      <c r="C220" s="142" t="s">
        <v>339</v>
      </c>
      <c r="D220" s="115">
        <v>6970</v>
      </c>
      <c r="E220" s="112">
        <v>0</v>
      </c>
      <c r="F220" s="112">
        <v>0</v>
      </c>
      <c r="G220" s="112">
        <f t="shared" si="58"/>
        <v>6970</v>
      </c>
      <c r="H220" s="112">
        <v>0</v>
      </c>
      <c r="I220" s="187">
        <f t="shared" si="59"/>
        <v>6970</v>
      </c>
      <c r="J220" s="187">
        <v>0</v>
      </c>
    </row>
    <row r="221" spans="1:10" ht="14.25" customHeight="1">
      <c r="A221" s="107"/>
      <c r="B221" s="110" t="s">
        <v>369</v>
      </c>
      <c r="C221" s="112" t="s">
        <v>194</v>
      </c>
      <c r="D221" s="115">
        <v>2000</v>
      </c>
      <c r="E221" s="112">
        <v>0</v>
      </c>
      <c r="F221" s="112">
        <v>0</v>
      </c>
      <c r="G221" s="112">
        <f t="shared" si="58"/>
        <v>2000</v>
      </c>
      <c r="H221" s="112">
        <v>0</v>
      </c>
      <c r="I221" s="187">
        <f t="shared" si="59"/>
        <v>2000</v>
      </c>
      <c r="J221" s="187">
        <v>0</v>
      </c>
    </row>
    <row r="222" spans="1:10" ht="14.25" customHeight="1">
      <c r="A222" s="107"/>
      <c r="B222" s="110" t="s">
        <v>352</v>
      </c>
      <c r="C222" s="112" t="s">
        <v>341</v>
      </c>
      <c r="D222" s="115">
        <v>2000</v>
      </c>
      <c r="E222" s="112">
        <v>0</v>
      </c>
      <c r="F222" s="112">
        <v>0</v>
      </c>
      <c r="G222" s="112">
        <f t="shared" si="58"/>
        <v>2000</v>
      </c>
      <c r="H222" s="112">
        <v>0</v>
      </c>
      <c r="I222" s="187">
        <f t="shared" si="59"/>
        <v>2000</v>
      </c>
      <c r="J222" s="187">
        <v>0</v>
      </c>
    </row>
    <row r="223" spans="1:10" ht="14.25" customHeight="1">
      <c r="A223" s="107"/>
      <c r="B223" s="110" t="s">
        <v>326</v>
      </c>
      <c r="C223" s="112" t="s">
        <v>184</v>
      </c>
      <c r="D223" s="115">
        <v>2500</v>
      </c>
      <c r="E223" s="112">
        <v>0</v>
      </c>
      <c r="F223" s="112">
        <v>0</v>
      </c>
      <c r="G223" s="112">
        <f t="shared" si="58"/>
        <v>2500</v>
      </c>
      <c r="H223" s="112">
        <v>0</v>
      </c>
      <c r="I223" s="187">
        <f t="shared" si="59"/>
        <v>2500</v>
      </c>
      <c r="J223" s="187">
        <v>0</v>
      </c>
    </row>
    <row r="224" spans="1:10" ht="13.5" customHeight="1">
      <c r="A224" s="107"/>
      <c r="B224" s="110" t="s">
        <v>371</v>
      </c>
      <c r="C224" s="112" t="s">
        <v>345</v>
      </c>
      <c r="D224" s="115">
        <v>12770</v>
      </c>
      <c r="E224" s="112">
        <v>0</v>
      </c>
      <c r="F224" s="112">
        <v>0</v>
      </c>
      <c r="G224" s="112">
        <f t="shared" si="58"/>
        <v>12770</v>
      </c>
      <c r="H224" s="112">
        <v>0</v>
      </c>
      <c r="I224" s="187">
        <f t="shared" si="59"/>
        <v>12770</v>
      </c>
      <c r="J224" s="187">
        <v>0</v>
      </c>
    </row>
    <row r="225" spans="1:10" ht="31.5" customHeight="1">
      <c r="A225" s="107"/>
      <c r="B225" s="110" t="s">
        <v>234</v>
      </c>
      <c r="C225" s="113" t="s">
        <v>261</v>
      </c>
      <c r="D225" s="115">
        <v>132532</v>
      </c>
      <c r="E225" s="112">
        <v>0</v>
      </c>
      <c r="F225" s="112">
        <v>0</v>
      </c>
      <c r="G225" s="112">
        <f t="shared" si="58"/>
        <v>132532</v>
      </c>
      <c r="H225" s="112">
        <v>0</v>
      </c>
      <c r="I225" s="187">
        <f t="shared" si="59"/>
        <v>132532</v>
      </c>
      <c r="J225" s="187">
        <v>0</v>
      </c>
    </row>
    <row r="226" spans="1:10" ht="21" customHeight="1">
      <c r="A226" s="271" t="s">
        <v>262</v>
      </c>
      <c r="B226" s="254"/>
      <c r="C226" s="255" t="s">
        <v>263</v>
      </c>
      <c r="D226" s="253">
        <f>D227+D228</f>
        <v>1140</v>
      </c>
      <c r="E226" s="253">
        <f aca="true" t="shared" si="60" ref="E226:J226">E227+E228</f>
        <v>1050</v>
      </c>
      <c r="F226" s="253">
        <f t="shared" si="60"/>
        <v>0</v>
      </c>
      <c r="G226" s="253">
        <f t="shared" si="60"/>
        <v>2190</v>
      </c>
      <c r="H226" s="253">
        <f t="shared" si="60"/>
        <v>0</v>
      </c>
      <c r="I226" s="253">
        <f t="shared" si="60"/>
        <v>2190</v>
      </c>
      <c r="J226" s="253">
        <f t="shared" si="60"/>
        <v>0</v>
      </c>
    </row>
    <row r="227" spans="1:10" ht="16.5" customHeight="1">
      <c r="A227" s="107"/>
      <c r="B227" s="110" t="s">
        <v>369</v>
      </c>
      <c r="C227" s="142" t="s">
        <v>194</v>
      </c>
      <c r="D227" s="112">
        <v>100</v>
      </c>
      <c r="E227" s="112">
        <v>100</v>
      </c>
      <c r="F227" s="112">
        <v>0</v>
      </c>
      <c r="G227" s="112">
        <f>D227+E227-F227</f>
        <v>200</v>
      </c>
      <c r="H227" s="112">
        <v>0</v>
      </c>
      <c r="I227" s="187">
        <f>G227</f>
        <v>200</v>
      </c>
      <c r="J227" s="187">
        <v>0</v>
      </c>
    </row>
    <row r="228" spans="1:10" ht="15" customHeight="1">
      <c r="A228" s="107"/>
      <c r="B228" s="110" t="s">
        <v>326</v>
      </c>
      <c r="C228" s="112" t="s">
        <v>184</v>
      </c>
      <c r="D228" s="112">
        <v>1040</v>
      </c>
      <c r="E228" s="112">
        <v>950</v>
      </c>
      <c r="F228" s="112">
        <v>0</v>
      </c>
      <c r="G228" s="112">
        <f>D228+E228-F228</f>
        <v>1990</v>
      </c>
      <c r="H228" s="112">
        <v>0</v>
      </c>
      <c r="I228" s="187">
        <f>G228</f>
        <v>1990</v>
      </c>
      <c r="J228" s="187">
        <v>0</v>
      </c>
    </row>
    <row r="229" spans="1:10" ht="24.75" customHeight="1">
      <c r="A229" s="271" t="s">
        <v>264</v>
      </c>
      <c r="B229" s="254"/>
      <c r="C229" s="255" t="s">
        <v>265</v>
      </c>
      <c r="D229" s="253">
        <f>D230+D231+D232+D233+D234+D235</f>
        <v>43979</v>
      </c>
      <c r="E229" s="253">
        <f aca="true" t="shared" si="61" ref="E229:J229">E230+E231+E232+E233+E234+E235</f>
        <v>0</v>
      </c>
      <c r="F229" s="253">
        <f t="shared" si="61"/>
        <v>0</v>
      </c>
      <c r="G229" s="253">
        <f t="shared" si="61"/>
        <v>43979</v>
      </c>
      <c r="H229" s="253">
        <f t="shared" si="61"/>
        <v>0</v>
      </c>
      <c r="I229" s="253">
        <f t="shared" si="61"/>
        <v>31979</v>
      </c>
      <c r="J229" s="253">
        <f t="shared" si="61"/>
        <v>12000</v>
      </c>
    </row>
    <row r="230" spans="1:10" ht="24.75" customHeight="1">
      <c r="A230" s="107"/>
      <c r="B230" s="110" t="s">
        <v>433</v>
      </c>
      <c r="C230" s="142" t="s">
        <v>551</v>
      </c>
      <c r="D230" s="115">
        <v>12000</v>
      </c>
      <c r="E230" s="115">
        <v>0</v>
      </c>
      <c r="F230" s="115">
        <v>0</v>
      </c>
      <c r="G230" s="112">
        <f aca="true" t="shared" si="62" ref="G230:G235">D230+E230-F230</f>
        <v>12000</v>
      </c>
      <c r="H230" s="112">
        <v>0</v>
      </c>
      <c r="I230" s="187">
        <v>0</v>
      </c>
      <c r="J230" s="187">
        <f>G230</f>
        <v>12000</v>
      </c>
    </row>
    <row r="231" spans="1:10" ht="15" customHeight="1">
      <c r="A231" s="107"/>
      <c r="B231" s="110" t="s">
        <v>248</v>
      </c>
      <c r="C231" s="142" t="s">
        <v>249</v>
      </c>
      <c r="D231" s="115">
        <v>13500</v>
      </c>
      <c r="E231" s="115">
        <v>0</v>
      </c>
      <c r="F231" s="115">
        <v>0</v>
      </c>
      <c r="G231" s="112">
        <f t="shared" si="62"/>
        <v>13500</v>
      </c>
      <c r="H231" s="112">
        <v>0</v>
      </c>
      <c r="I231" s="187">
        <f>G231</f>
        <v>13500</v>
      </c>
      <c r="J231" s="187">
        <v>0</v>
      </c>
    </row>
    <row r="232" spans="1:10" ht="24.75" customHeight="1">
      <c r="A232" s="107"/>
      <c r="B232" s="110" t="s">
        <v>330</v>
      </c>
      <c r="C232" s="142" t="s">
        <v>331</v>
      </c>
      <c r="D232" s="115">
        <v>12850</v>
      </c>
      <c r="E232" s="115">
        <v>0</v>
      </c>
      <c r="F232" s="115">
        <v>0</v>
      </c>
      <c r="G232" s="112">
        <f t="shared" si="62"/>
        <v>12850</v>
      </c>
      <c r="H232" s="112">
        <v>0</v>
      </c>
      <c r="I232" s="187">
        <f>G232</f>
        <v>12850</v>
      </c>
      <c r="J232" s="187">
        <v>0</v>
      </c>
    </row>
    <row r="233" spans="1:10" ht="15" customHeight="1">
      <c r="A233" s="107"/>
      <c r="B233" s="110" t="s">
        <v>336</v>
      </c>
      <c r="C233" s="142" t="s">
        <v>368</v>
      </c>
      <c r="D233" s="115">
        <v>2313</v>
      </c>
      <c r="E233" s="115">
        <v>0</v>
      </c>
      <c r="F233" s="115">
        <v>0</v>
      </c>
      <c r="G233" s="112">
        <f t="shared" si="62"/>
        <v>2313</v>
      </c>
      <c r="H233" s="112">
        <v>0</v>
      </c>
      <c r="I233" s="187">
        <f>G233</f>
        <v>2313</v>
      </c>
      <c r="J233" s="187">
        <v>0</v>
      </c>
    </row>
    <row r="234" spans="1:10" ht="15.75" customHeight="1">
      <c r="A234" s="107"/>
      <c r="B234" s="110" t="s">
        <v>338</v>
      </c>
      <c r="C234" s="142" t="s">
        <v>339</v>
      </c>
      <c r="D234" s="115">
        <v>316</v>
      </c>
      <c r="E234" s="115">
        <v>0</v>
      </c>
      <c r="F234" s="115">
        <v>0</v>
      </c>
      <c r="G234" s="112">
        <f t="shared" si="62"/>
        <v>316</v>
      </c>
      <c r="H234" s="112">
        <v>0</v>
      </c>
      <c r="I234" s="187">
        <f>G234</f>
        <v>316</v>
      </c>
      <c r="J234" s="187">
        <v>0</v>
      </c>
    </row>
    <row r="235" spans="1:10" ht="15.75" customHeight="1">
      <c r="A235" s="107"/>
      <c r="B235" s="110" t="s">
        <v>326</v>
      </c>
      <c r="C235" s="142" t="s">
        <v>184</v>
      </c>
      <c r="D235" s="115">
        <v>3000</v>
      </c>
      <c r="E235" s="115">
        <v>0</v>
      </c>
      <c r="F235" s="115">
        <v>0</v>
      </c>
      <c r="G235" s="112">
        <f t="shared" si="62"/>
        <v>3000</v>
      </c>
      <c r="H235" s="112">
        <v>0</v>
      </c>
      <c r="I235" s="187">
        <f>G235</f>
        <v>3000</v>
      </c>
      <c r="J235" s="187"/>
    </row>
    <row r="236" spans="1:10" ht="15.75" customHeight="1">
      <c r="A236" s="271" t="s">
        <v>74</v>
      </c>
      <c r="B236" s="273"/>
      <c r="C236" s="253" t="s">
        <v>451</v>
      </c>
      <c r="D236" s="253">
        <f aca="true" t="shared" si="63" ref="D236:J236">D237</f>
        <v>30312</v>
      </c>
      <c r="E236" s="253">
        <f t="shared" si="63"/>
        <v>0</v>
      </c>
      <c r="F236" s="253">
        <f t="shared" si="63"/>
        <v>0</v>
      </c>
      <c r="G236" s="253">
        <f t="shared" si="63"/>
        <v>30312</v>
      </c>
      <c r="H236" s="253">
        <f t="shared" si="63"/>
        <v>0</v>
      </c>
      <c r="I236" s="252">
        <f t="shared" si="63"/>
        <v>30312</v>
      </c>
      <c r="J236" s="252">
        <f t="shared" si="63"/>
        <v>0</v>
      </c>
    </row>
    <row r="237" spans="1:10" ht="15.75" customHeight="1">
      <c r="A237" s="108"/>
      <c r="B237" s="188" t="s">
        <v>371</v>
      </c>
      <c r="C237" s="115" t="s">
        <v>345</v>
      </c>
      <c r="D237" s="115">
        <v>30312</v>
      </c>
      <c r="E237" s="115">
        <v>0</v>
      </c>
      <c r="F237" s="115">
        <v>0</v>
      </c>
      <c r="G237" s="112">
        <f>D237+E237-F237</f>
        <v>30312</v>
      </c>
      <c r="H237" s="115">
        <v>0</v>
      </c>
      <c r="I237" s="185">
        <f>G237</f>
        <v>30312</v>
      </c>
      <c r="J237" s="185">
        <v>0</v>
      </c>
    </row>
    <row r="238" spans="1:10" ht="16.5" customHeight="1">
      <c r="A238" s="214" t="s">
        <v>409</v>
      </c>
      <c r="B238" s="183"/>
      <c r="C238" s="166" t="s">
        <v>266</v>
      </c>
      <c r="D238" s="166">
        <f>D239+D241</f>
        <v>549191</v>
      </c>
      <c r="E238" s="166">
        <f aca="true" t="shared" si="64" ref="E238:J238">E239+E241</f>
        <v>0</v>
      </c>
      <c r="F238" s="166">
        <f t="shared" si="64"/>
        <v>0</v>
      </c>
      <c r="G238" s="166">
        <f t="shared" si="64"/>
        <v>549191</v>
      </c>
      <c r="H238" s="166">
        <f t="shared" si="64"/>
        <v>451521</v>
      </c>
      <c r="I238" s="166">
        <f t="shared" si="64"/>
        <v>97670</v>
      </c>
      <c r="J238" s="166">
        <f t="shared" si="64"/>
        <v>0</v>
      </c>
    </row>
    <row r="239" spans="1:10" ht="16.5" customHeight="1">
      <c r="A239" s="272" t="s">
        <v>79</v>
      </c>
      <c r="B239" s="273"/>
      <c r="C239" s="253" t="s">
        <v>453</v>
      </c>
      <c r="D239" s="253">
        <f>D240</f>
        <v>97670</v>
      </c>
      <c r="E239" s="253">
        <f aca="true" t="shared" si="65" ref="E239:J239">E240</f>
        <v>0</v>
      </c>
      <c r="F239" s="253">
        <f t="shared" si="65"/>
        <v>0</v>
      </c>
      <c r="G239" s="253">
        <f t="shared" si="65"/>
        <v>97670</v>
      </c>
      <c r="H239" s="253">
        <f t="shared" si="65"/>
        <v>0</v>
      </c>
      <c r="I239" s="253">
        <f t="shared" si="65"/>
        <v>97670</v>
      </c>
      <c r="J239" s="253">
        <f t="shared" si="65"/>
        <v>0</v>
      </c>
    </row>
    <row r="240" spans="1:10" ht="17.25" customHeight="1">
      <c r="A240" s="192"/>
      <c r="B240" s="110" t="s">
        <v>416</v>
      </c>
      <c r="C240" s="115" t="s">
        <v>259</v>
      </c>
      <c r="D240" s="115">
        <v>97670</v>
      </c>
      <c r="E240" s="115">
        <v>0</v>
      </c>
      <c r="F240" s="115">
        <v>0</v>
      </c>
      <c r="G240" s="112">
        <f>D240+E240-F240</f>
        <v>97670</v>
      </c>
      <c r="H240" s="115">
        <v>0</v>
      </c>
      <c r="I240" s="185">
        <f>G240</f>
        <v>97670</v>
      </c>
      <c r="J240" s="185">
        <v>0</v>
      </c>
    </row>
    <row r="241" spans="1:10" ht="30.75" customHeight="1">
      <c r="A241" s="271" t="s">
        <v>418</v>
      </c>
      <c r="B241" s="272"/>
      <c r="C241" s="255" t="s">
        <v>241</v>
      </c>
      <c r="D241" s="253">
        <f>D242</f>
        <v>451521</v>
      </c>
      <c r="E241" s="253">
        <f aca="true" t="shared" si="66" ref="E241:J241">E242</f>
        <v>0</v>
      </c>
      <c r="F241" s="253">
        <f t="shared" si="66"/>
        <v>0</v>
      </c>
      <c r="G241" s="253">
        <f t="shared" si="66"/>
        <v>451521</v>
      </c>
      <c r="H241" s="253">
        <f t="shared" si="66"/>
        <v>451521</v>
      </c>
      <c r="I241" s="253">
        <f t="shared" si="66"/>
        <v>0</v>
      </c>
      <c r="J241" s="253">
        <f t="shared" si="66"/>
        <v>0</v>
      </c>
    </row>
    <row r="242" spans="1:10" ht="20.25" customHeight="1">
      <c r="A242" s="204"/>
      <c r="B242" s="114" t="s">
        <v>420</v>
      </c>
      <c r="C242" s="142" t="s">
        <v>0</v>
      </c>
      <c r="D242" s="112">
        <v>451521</v>
      </c>
      <c r="E242" s="112">
        <v>0</v>
      </c>
      <c r="F242" s="112">
        <v>0</v>
      </c>
      <c r="G242" s="111">
        <f>D242+E242-F242</f>
        <v>451521</v>
      </c>
      <c r="H242" s="112">
        <f>G242</f>
        <v>451521</v>
      </c>
      <c r="I242" s="187"/>
      <c r="J242" s="187">
        <v>0</v>
      </c>
    </row>
    <row r="243" spans="1:10" s="275" customFormat="1" ht="20.25" customHeight="1">
      <c r="A243" s="214" t="s">
        <v>297</v>
      </c>
      <c r="B243" s="214"/>
      <c r="C243" s="166" t="s">
        <v>299</v>
      </c>
      <c r="D243" s="166">
        <f>D244+D259+D276+D281+D283+D285+D295+D305</f>
        <v>2861305</v>
      </c>
      <c r="E243" s="166">
        <f aca="true" t="shared" si="67" ref="E243:J243">E244+E259+E276+E281+E283+E285+E295+E305</f>
        <v>0</v>
      </c>
      <c r="F243" s="166">
        <f t="shared" si="67"/>
        <v>0</v>
      </c>
      <c r="G243" s="166">
        <f t="shared" si="67"/>
        <v>2861305</v>
      </c>
      <c r="H243" s="166">
        <f t="shared" si="67"/>
        <v>48121</v>
      </c>
      <c r="I243" s="166">
        <f t="shared" si="67"/>
        <v>2796247</v>
      </c>
      <c r="J243" s="166">
        <f t="shared" si="67"/>
        <v>16937</v>
      </c>
    </row>
    <row r="244" spans="1:10" s="275" customFormat="1" ht="26.25" customHeight="1">
      <c r="A244" s="272" t="s">
        <v>142</v>
      </c>
      <c r="B244" s="272"/>
      <c r="C244" s="255" t="s">
        <v>440</v>
      </c>
      <c r="D244" s="253">
        <f>D245+D246+D247+D248+D249+D250+D251+D252+D253+D254+D255+D256+D257+D258</f>
        <v>905814</v>
      </c>
      <c r="E244" s="253">
        <f aca="true" t="shared" si="68" ref="E244:J244">E245+E246+E247+E248+E249+E250+E251+E252+E253+E254+E255+E256+E257+E258</f>
        <v>0</v>
      </c>
      <c r="F244" s="253">
        <f t="shared" si="68"/>
        <v>0</v>
      </c>
      <c r="G244" s="253">
        <f t="shared" si="68"/>
        <v>905814</v>
      </c>
      <c r="H244" s="253">
        <f t="shared" si="68"/>
        <v>0</v>
      </c>
      <c r="I244" s="253">
        <f t="shared" si="68"/>
        <v>905814</v>
      </c>
      <c r="J244" s="253">
        <f t="shared" si="68"/>
        <v>0</v>
      </c>
    </row>
    <row r="245" spans="1:10" s="279" customFormat="1" ht="15" customHeight="1">
      <c r="A245" s="277"/>
      <c r="B245" s="277" t="s">
        <v>388</v>
      </c>
      <c r="C245" s="182" t="s">
        <v>255</v>
      </c>
      <c r="D245" s="278">
        <v>852</v>
      </c>
      <c r="E245" s="278">
        <v>0</v>
      </c>
      <c r="F245" s="278">
        <v>0</v>
      </c>
      <c r="G245" s="278">
        <f>D245+E245-F245</f>
        <v>852</v>
      </c>
      <c r="H245" s="278">
        <v>0</v>
      </c>
      <c r="I245" s="278">
        <f>G245</f>
        <v>852</v>
      </c>
      <c r="J245" s="278">
        <v>0</v>
      </c>
    </row>
    <row r="246" spans="1:10" s="279" customFormat="1" ht="15" customHeight="1">
      <c r="A246" s="277"/>
      <c r="B246" s="277" t="s">
        <v>427</v>
      </c>
      <c r="C246" s="238" t="s">
        <v>428</v>
      </c>
      <c r="D246" s="278">
        <v>43853</v>
      </c>
      <c r="E246" s="278">
        <v>0</v>
      </c>
      <c r="F246" s="278">
        <v>0</v>
      </c>
      <c r="G246" s="278">
        <f aca="true" t="shared" si="69" ref="G246:G258">D246+E246-F246</f>
        <v>43853</v>
      </c>
      <c r="H246" s="278">
        <v>0</v>
      </c>
      <c r="I246" s="278">
        <f aca="true" t="shared" si="70" ref="I246:I258">G246</f>
        <v>43853</v>
      </c>
      <c r="J246" s="278">
        <v>0</v>
      </c>
    </row>
    <row r="247" spans="1:10" s="279" customFormat="1" ht="26.25" customHeight="1">
      <c r="A247" s="277"/>
      <c r="B247" s="110" t="s">
        <v>330</v>
      </c>
      <c r="C247" s="142" t="s">
        <v>331</v>
      </c>
      <c r="D247" s="278">
        <v>402076</v>
      </c>
      <c r="E247" s="278">
        <v>0</v>
      </c>
      <c r="F247" s="278">
        <v>0</v>
      </c>
      <c r="G247" s="278">
        <f t="shared" si="69"/>
        <v>402076</v>
      </c>
      <c r="H247" s="278">
        <v>0</v>
      </c>
      <c r="I247" s="278">
        <f t="shared" si="70"/>
        <v>402076</v>
      </c>
      <c r="J247" s="278">
        <v>0</v>
      </c>
    </row>
    <row r="248" spans="1:10" s="279" customFormat="1" ht="15" customHeight="1">
      <c r="A248" s="277"/>
      <c r="B248" s="110" t="s">
        <v>334</v>
      </c>
      <c r="C248" s="142" t="s">
        <v>181</v>
      </c>
      <c r="D248" s="278">
        <v>29873</v>
      </c>
      <c r="E248" s="278">
        <v>0</v>
      </c>
      <c r="F248" s="278">
        <v>0</v>
      </c>
      <c r="G248" s="278">
        <f t="shared" si="69"/>
        <v>29873</v>
      </c>
      <c r="H248" s="278">
        <v>0</v>
      </c>
      <c r="I248" s="278">
        <f t="shared" si="70"/>
        <v>29873</v>
      </c>
      <c r="J248" s="278">
        <v>0</v>
      </c>
    </row>
    <row r="249" spans="1:10" s="279" customFormat="1" ht="17.25" customHeight="1">
      <c r="A249" s="277"/>
      <c r="B249" s="110" t="s">
        <v>336</v>
      </c>
      <c r="C249" s="142" t="s">
        <v>368</v>
      </c>
      <c r="D249" s="278">
        <v>76873</v>
      </c>
      <c r="E249" s="278">
        <v>0</v>
      </c>
      <c r="F249" s="278">
        <v>0</v>
      </c>
      <c r="G249" s="278">
        <f t="shared" si="69"/>
        <v>76873</v>
      </c>
      <c r="H249" s="278">
        <v>0</v>
      </c>
      <c r="I249" s="278">
        <f t="shared" si="70"/>
        <v>76873</v>
      </c>
      <c r="J249" s="278">
        <v>0</v>
      </c>
    </row>
    <row r="250" spans="1:10" s="279" customFormat="1" ht="16.5" customHeight="1">
      <c r="A250" s="277"/>
      <c r="B250" s="277" t="s">
        <v>338</v>
      </c>
      <c r="C250" s="142" t="s">
        <v>339</v>
      </c>
      <c r="D250" s="278">
        <v>11160</v>
      </c>
      <c r="E250" s="278">
        <v>0</v>
      </c>
      <c r="F250" s="278">
        <v>0</v>
      </c>
      <c r="G250" s="278">
        <f t="shared" si="69"/>
        <v>11160</v>
      </c>
      <c r="H250" s="278">
        <v>0</v>
      </c>
      <c r="I250" s="278">
        <f t="shared" si="70"/>
        <v>11160</v>
      </c>
      <c r="J250" s="278">
        <v>0</v>
      </c>
    </row>
    <row r="251" spans="1:10" s="279" customFormat="1" ht="18.75" customHeight="1">
      <c r="A251" s="277"/>
      <c r="B251" s="277" t="s">
        <v>369</v>
      </c>
      <c r="C251" s="238" t="s">
        <v>340</v>
      </c>
      <c r="D251" s="278">
        <v>115315</v>
      </c>
      <c r="E251" s="278">
        <v>0</v>
      </c>
      <c r="F251" s="278">
        <v>0</v>
      </c>
      <c r="G251" s="278">
        <f t="shared" si="69"/>
        <v>115315</v>
      </c>
      <c r="H251" s="278">
        <v>0</v>
      </c>
      <c r="I251" s="278">
        <f t="shared" si="70"/>
        <v>115315</v>
      </c>
      <c r="J251" s="278">
        <v>0</v>
      </c>
    </row>
    <row r="252" spans="1:10" s="279" customFormat="1" ht="12.75" customHeight="1">
      <c r="A252" s="277"/>
      <c r="B252" s="277" t="s">
        <v>401</v>
      </c>
      <c r="C252" s="238" t="s">
        <v>3</v>
      </c>
      <c r="D252" s="278">
        <v>64050</v>
      </c>
      <c r="E252" s="278">
        <v>0</v>
      </c>
      <c r="F252" s="278">
        <v>0</v>
      </c>
      <c r="G252" s="278">
        <f t="shared" si="69"/>
        <v>64050</v>
      </c>
      <c r="H252" s="278">
        <v>0</v>
      </c>
      <c r="I252" s="278">
        <f t="shared" si="70"/>
        <v>64050</v>
      </c>
      <c r="J252" s="278">
        <v>0</v>
      </c>
    </row>
    <row r="253" spans="1:10" s="279" customFormat="1" ht="18.75" customHeight="1">
      <c r="A253" s="277"/>
      <c r="B253" s="277" t="s">
        <v>2</v>
      </c>
      <c r="C253" s="238" t="s">
        <v>444</v>
      </c>
      <c r="D253" s="278">
        <v>2500</v>
      </c>
      <c r="E253" s="278">
        <v>0</v>
      </c>
      <c r="F253" s="278">
        <v>0</v>
      </c>
      <c r="G253" s="278">
        <f t="shared" si="69"/>
        <v>2500</v>
      </c>
      <c r="H253" s="278">
        <v>0</v>
      </c>
      <c r="I253" s="278">
        <f t="shared" si="70"/>
        <v>2500</v>
      </c>
      <c r="J253" s="278">
        <v>0</v>
      </c>
    </row>
    <row r="254" spans="1:10" s="279" customFormat="1" ht="17.25" customHeight="1">
      <c r="A254" s="277"/>
      <c r="B254" s="277" t="s">
        <v>352</v>
      </c>
      <c r="C254" s="238" t="s">
        <v>341</v>
      </c>
      <c r="D254" s="278">
        <v>104380</v>
      </c>
      <c r="E254" s="278">
        <v>0</v>
      </c>
      <c r="F254" s="278">
        <v>0</v>
      </c>
      <c r="G254" s="278">
        <f t="shared" si="69"/>
        <v>104380</v>
      </c>
      <c r="H254" s="278">
        <v>0</v>
      </c>
      <c r="I254" s="278">
        <f t="shared" si="70"/>
        <v>104380</v>
      </c>
      <c r="J254" s="278">
        <v>0</v>
      </c>
    </row>
    <row r="255" spans="1:10" s="279" customFormat="1" ht="17.25" customHeight="1">
      <c r="A255" s="277"/>
      <c r="B255" s="277" t="s">
        <v>326</v>
      </c>
      <c r="C255" s="238" t="s">
        <v>327</v>
      </c>
      <c r="D255" s="278">
        <v>27018</v>
      </c>
      <c r="E255" s="278">
        <v>0</v>
      </c>
      <c r="F255" s="278">
        <v>0</v>
      </c>
      <c r="G255" s="278">
        <f t="shared" si="69"/>
        <v>27018</v>
      </c>
      <c r="H255" s="278">
        <v>0</v>
      </c>
      <c r="I255" s="278">
        <f t="shared" si="70"/>
        <v>27018</v>
      </c>
      <c r="J255" s="278">
        <v>0</v>
      </c>
    </row>
    <row r="256" spans="1:10" s="279" customFormat="1" ht="15" customHeight="1">
      <c r="A256" s="277"/>
      <c r="B256" s="277" t="s">
        <v>370</v>
      </c>
      <c r="C256" s="238" t="s">
        <v>343</v>
      </c>
      <c r="D256" s="278">
        <v>2300</v>
      </c>
      <c r="E256" s="278">
        <v>0</v>
      </c>
      <c r="F256" s="278">
        <v>0</v>
      </c>
      <c r="G256" s="278">
        <f t="shared" si="69"/>
        <v>2300</v>
      </c>
      <c r="H256" s="278">
        <v>0</v>
      </c>
      <c r="I256" s="278">
        <f t="shared" si="70"/>
        <v>2300</v>
      </c>
      <c r="J256" s="278">
        <v>0</v>
      </c>
    </row>
    <row r="257" spans="1:10" s="279" customFormat="1" ht="19.5" customHeight="1">
      <c r="A257" s="277"/>
      <c r="B257" s="277" t="s">
        <v>413</v>
      </c>
      <c r="C257" s="238" t="s">
        <v>344</v>
      </c>
      <c r="D257" s="278">
        <v>888</v>
      </c>
      <c r="E257" s="278">
        <v>0</v>
      </c>
      <c r="F257" s="278">
        <v>0</v>
      </c>
      <c r="G257" s="278">
        <f t="shared" si="69"/>
        <v>888</v>
      </c>
      <c r="H257" s="278">
        <v>0</v>
      </c>
      <c r="I257" s="278">
        <f t="shared" si="70"/>
        <v>888</v>
      </c>
      <c r="J257" s="278">
        <v>0</v>
      </c>
    </row>
    <row r="258" spans="1:10" s="279" customFormat="1" ht="19.5" customHeight="1">
      <c r="A258" s="277"/>
      <c r="B258" s="277" t="s">
        <v>371</v>
      </c>
      <c r="C258" s="238" t="s">
        <v>345</v>
      </c>
      <c r="D258" s="278">
        <v>24676</v>
      </c>
      <c r="E258" s="278">
        <v>0</v>
      </c>
      <c r="F258" s="278">
        <v>0</v>
      </c>
      <c r="G258" s="278">
        <f t="shared" si="69"/>
        <v>24676</v>
      </c>
      <c r="H258" s="278">
        <v>0</v>
      </c>
      <c r="I258" s="278">
        <f t="shared" si="70"/>
        <v>24676</v>
      </c>
      <c r="J258" s="278">
        <v>0</v>
      </c>
    </row>
    <row r="259" spans="1:10" s="280" customFormat="1" ht="19.5" customHeight="1">
      <c r="A259" s="281" t="s">
        <v>145</v>
      </c>
      <c r="B259" s="281"/>
      <c r="C259" s="255" t="s">
        <v>77</v>
      </c>
      <c r="D259" s="282">
        <f aca="true" t="shared" si="71" ref="D259:J259">D261+D262+D263+D264+D265+D266+D267+D268+D269+D270+D271+D272+D273+D274+D275+D260</f>
        <v>761427</v>
      </c>
      <c r="E259" s="282">
        <f>E260+E261+E262+E263+E264+E265+E266+E267+E268+E269+E270+E271+E272+E273+E274+E275</f>
        <v>0</v>
      </c>
      <c r="F259" s="282">
        <f t="shared" si="71"/>
        <v>0</v>
      </c>
      <c r="G259" s="282">
        <f t="shared" si="71"/>
        <v>761427</v>
      </c>
      <c r="H259" s="282">
        <f t="shared" si="71"/>
        <v>0</v>
      </c>
      <c r="I259" s="282">
        <f t="shared" si="71"/>
        <v>761427</v>
      </c>
      <c r="J259" s="282">
        <f t="shared" si="71"/>
        <v>0</v>
      </c>
    </row>
    <row r="260" spans="1:10" s="279" customFormat="1" ht="24" customHeight="1">
      <c r="A260" s="277"/>
      <c r="B260" s="277" t="s">
        <v>388</v>
      </c>
      <c r="C260" s="182" t="s">
        <v>255</v>
      </c>
      <c r="D260" s="278">
        <v>4551</v>
      </c>
      <c r="E260" s="278">
        <v>0</v>
      </c>
      <c r="F260" s="278">
        <v>0</v>
      </c>
      <c r="G260" s="278">
        <f>D260+E260-F260</f>
        <v>4551</v>
      </c>
      <c r="H260" s="278">
        <v>0</v>
      </c>
      <c r="I260" s="278">
        <f>G260</f>
        <v>4551</v>
      </c>
      <c r="J260" s="278">
        <v>0</v>
      </c>
    </row>
    <row r="261" spans="1:10" s="279" customFormat="1" ht="25.5" customHeight="1">
      <c r="A261" s="277"/>
      <c r="B261" s="277" t="s">
        <v>330</v>
      </c>
      <c r="C261" s="142" t="s">
        <v>331</v>
      </c>
      <c r="D261" s="278">
        <v>339771</v>
      </c>
      <c r="E261" s="278">
        <v>0</v>
      </c>
      <c r="F261" s="278">
        <v>0</v>
      </c>
      <c r="G261" s="278">
        <f>D261+E261-F261</f>
        <v>339771</v>
      </c>
      <c r="H261" s="278">
        <v>0</v>
      </c>
      <c r="I261" s="278">
        <f>G261</f>
        <v>339771</v>
      </c>
      <c r="J261" s="278">
        <v>0</v>
      </c>
    </row>
    <row r="262" spans="1:10" s="279" customFormat="1" ht="14.25" customHeight="1">
      <c r="A262" s="277"/>
      <c r="B262" s="277" t="s">
        <v>334</v>
      </c>
      <c r="C262" s="142" t="s">
        <v>181</v>
      </c>
      <c r="D262" s="278">
        <v>27512</v>
      </c>
      <c r="E262" s="278">
        <v>0</v>
      </c>
      <c r="F262" s="278">
        <v>0</v>
      </c>
      <c r="G262" s="278">
        <f aca="true" t="shared" si="72" ref="G262:G275">D262+E262-F262</f>
        <v>27512</v>
      </c>
      <c r="H262" s="278">
        <v>0</v>
      </c>
      <c r="I262" s="278">
        <f aca="true" t="shared" si="73" ref="I262:I275">G262</f>
        <v>27512</v>
      </c>
      <c r="J262" s="278">
        <v>0</v>
      </c>
    </row>
    <row r="263" spans="1:10" s="279" customFormat="1" ht="15.75" customHeight="1">
      <c r="A263" s="277"/>
      <c r="B263" s="277" t="s">
        <v>336</v>
      </c>
      <c r="C263" s="142" t="s">
        <v>368</v>
      </c>
      <c r="D263" s="278">
        <v>65119</v>
      </c>
      <c r="E263" s="278">
        <v>0</v>
      </c>
      <c r="F263" s="278">
        <v>0</v>
      </c>
      <c r="G263" s="278">
        <f t="shared" si="72"/>
        <v>65119</v>
      </c>
      <c r="H263" s="278">
        <v>0</v>
      </c>
      <c r="I263" s="278">
        <f t="shared" si="73"/>
        <v>65119</v>
      </c>
      <c r="J263" s="278">
        <v>0</v>
      </c>
    </row>
    <row r="264" spans="1:10" s="279" customFormat="1" ht="16.5" customHeight="1">
      <c r="A264" s="277"/>
      <c r="B264" s="277" t="s">
        <v>338</v>
      </c>
      <c r="C264" s="142" t="s">
        <v>339</v>
      </c>
      <c r="D264" s="278">
        <v>8998</v>
      </c>
      <c r="E264" s="278">
        <v>0</v>
      </c>
      <c r="F264" s="278">
        <v>0</v>
      </c>
      <c r="G264" s="278">
        <f t="shared" si="72"/>
        <v>8998</v>
      </c>
      <c r="H264" s="278">
        <v>0</v>
      </c>
      <c r="I264" s="278">
        <f t="shared" si="73"/>
        <v>8998</v>
      </c>
      <c r="J264" s="278">
        <v>0</v>
      </c>
    </row>
    <row r="265" spans="1:10" s="279" customFormat="1" ht="16.5" customHeight="1">
      <c r="A265" s="277"/>
      <c r="B265" s="277" t="s">
        <v>369</v>
      </c>
      <c r="C265" s="238" t="s">
        <v>340</v>
      </c>
      <c r="D265" s="278">
        <v>36077</v>
      </c>
      <c r="E265" s="278">
        <v>0</v>
      </c>
      <c r="F265" s="278">
        <v>0</v>
      </c>
      <c r="G265" s="278">
        <f t="shared" si="72"/>
        <v>36077</v>
      </c>
      <c r="H265" s="278">
        <v>0</v>
      </c>
      <c r="I265" s="278">
        <f t="shared" si="73"/>
        <v>36077</v>
      </c>
      <c r="J265" s="278">
        <v>0</v>
      </c>
    </row>
    <row r="266" spans="1:10" s="279" customFormat="1" ht="16.5" customHeight="1">
      <c r="A266" s="277"/>
      <c r="B266" s="277" t="s">
        <v>401</v>
      </c>
      <c r="C266" s="238" t="s">
        <v>3</v>
      </c>
      <c r="D266" s="278">
        <v>85140</v>
      </c>
      <c r="E266" s="278">
        <v>0</v>
      </c>
      <c r="F266" s="278">
        <v>0</v>
      </c>
      <c r="G266" s="278">
        <f t="shared" si="72"/>
        <v>85140</v>
      </c>
      <c r="H266" s="278">
        <v>0</v>
      </c>
      <c r="I266" s="278">
        <f t="shared" si="73"/>
        <v>85140</v>
      </c>
      <c r="J266" s="278">
        <v>0</v>
      </c>
    </row>
    <row r="267" spans="1:10" s="279" customFormat="1" ht="15.75" customHeight="1">
      <c r="A267" s="277"/>
      <c r="B267" s="277" t="s">
        <v>2</v>
      </c>
      <c r="C267" s="238" t="s">
        <v>444</v>
      </c>
      <c r="D267" s="278">
        <v>6300</v>
      </c>
      <c r="E267" s="278">
        <v>0</v>
      </c>
      <c r="F267" s="278">
        <v>0</v>
      </c>
      <c r="G267" s="278">
        <f t="shared" si="72"/>
        <v>6300</v>
      </c>
      <c r="H267" s="278">
        <v>0</v>
      </c>
      <c r="I267" s="278">
        <f t="shared" si="73"/>
        <v>6300</v>
      </c>
      <c r="J267" s="278">
        <v>0</v>
      </c>
    </row>
    <row r="268" spans="1:10" s="279" customFormat="1" ht="16.5" customHeight="1">
      <c r="A268" s="277"/>
      <c r="B268" s="277" t="s">
        <v>352</v>
      </c>
      <c r="C268" s="238" t="s">
        <v>341</v>
      </c>
      <c r="D268" s="278">
        <v>93780</v>
      </c>
      <c r="E268" s="278">
        <v>0</v>
      </c>
      <c r="F268" s="278">
        <v>0</v>
      </c>
      <c r="G268" s="278">
        <f t="shared" si="72"/>
        <v>93780</v>
      </c>
      <c r="H268" s="278">
        <v>0</v>
      </c>
      <c r="I268" s="278">
        <f t="shared" si="73"/>
        <v>93780</v>
      </c>
      <c r="J268" s="278">
        <v>0</v>
      </c>
    </row>
    <row r="269" spans="1:10" s="279" customFormat="1" ht="17.25" customHeight="1">
      <c r="A269" s="277"/>
      <c r="B269" s="277" t="s">
        <v>326</v>
      </c>
      <c r="C269" s="238" t="s">
        <v>327</v>
      </c>
      <c r="D269" s="278">
        <v>34637</v>
      </c>
      <c r="E269" s="278">
        <v>0</v>
      </c>
      <c r="F269" s="278">
        <v>0</v>
      </c>
      <c r="G269" s="278">
        <f t="shared" si="72"/>
        <v>34637</v>
      </c>
      <c r="H269" s="278">
        <v>0</v>
      </c>
      <c r="I269" s="278">
        <f t="shared" si="73"/>
        <v>34637</v>
      </c>
      <c r="J269" s="278">
        <v>0</v>
      </c>
    </row>
    <row r="270" spans="1:10" s="279" customFormat="1" ht="16.5" customHeight="1">
      <c r="A270" s="277"/>
      <c r="B270" s="277" t="s">
        <v>370</v>
      </c>
      <c r="C270" s="238" t="s">
        <v>343</v>
      </c>
      <c r="D270" s="278">
        <v>1200</v>
      </c>
      <c r="E270" s="278">
        <v>0</v>
      </c>
      <c r="F270" s="278">
        <v>0</v>
      </c>
      <c r="G270" s="278">
        <f t="shared" si="72"/>
        <v>1200</v>
      </c>
      <c r="H270" s="278">
        <v>0</v>
      </c>
      <c r="I270" s="278">
        <f t="shared" si="73"/>
        <v>1200</v>
      </c>
      <c r="J270" s="278">
        <v>0</v>
      </c>
    </row>
    <row r="271" spans="1:10" s="279" customFormat="1" ht="15" customHeight="1">
      <c r="A271" s="277"/>
      <c r="B271" s="277" t="s">
        <v>413</v>
      </c>
      <c r="C271" s="238" t="s">
        <v>344</v>
      </c>
      <c r="D271" s="278">
        <v>5085</v>
      </c>
      <c r="E271" s="278">
        <v>0</v>
      </c>
      <c r="F271" s="278">
        <v>0</v>
      </c>
      <c r="G271" s="278">
        <f t="shared" si="72"/>
        <v>5085</v>
      </c>
      <c r="H271" s="278">
        <v>0</v>
      </c>
      <c r="I271" s="278">
        <f t="shared" si="73"/>
        <v>5085</v>
      </c>
      <c r="J271" s="278">
        <v>0</v>
      </c>
    </row>
    <row r="272" spans="1:10" s="279" customFormat="1" ht="15.75" customHeight="1">
      <c r="A272" s="277"/>
      <c r="B272" s="277" t="s">
        <v>371</v>
      </c>
      <c r="C272" s="238" t="s">
        <v>345</v>
      </c>
      <c r="D272" s="278">
        <v>14438</v>
      </c>
      <c r="E272" s="278">
        <v>0</v>
      </c>
      <c r="F272" s="278">
        <v>0</v>
      </c>
      <c r="G272" s="278">
        <f t="shared" si="72"/>
        <v>14438</v>
      </c>
      <c r="H272" s="278">
        <v>0</v>
      </c>
      <c r="I272" s="278">
        <f t="shared" si="73"/>
        <v>14438</v>
      </c>
      <c r="J272" s="278">
        <v>0</v>
      </c>
    </row>
    <row r="273" spans="1:10" s="279" customFormat="1" ht="15.75" customHeight="1">
      <c r="A273" s="277"/>
      <c r="B273" s="277" t="s">
        <v>353</v>
      </c>
      <c r="C273" s="238" t="s">
        <v>354</v>
      </c>
      <c r="D273" s="278">
        <v>2272</v>
      </c>
      <c r="E273" s="278">
        <v>0</v>
      </c>
      <c r="F273" s="278">
        <v>0</v>
      </c>
      <c r="G273" s="278">
        <f t="shared" si="72"/>
        <v>2272</v>
      </c>
      <c r="H273" s="278">
        <v>0</v>
      </c>
      <c r="I273" s="278">
        <f t="shared" si="73"/>
        <v>2272</v>
      </c>
      <c r="J273" s="278">
        <v>0</v>
      </c>
    </row>
    <row r="274" spans="1:10" s="279" customFormat="1" ht="15.75" customHeight="1">
      <c r="A274" s="277"/>
      <c r="B274" s="277" t="s">
        <v>414</v>
      </c>
      <c r="C274" s="238" t="s">
        <v>4</v>
      </c>
      <c r="D274" s="278">
        <v>427</v>
      </c>
      <c r="E274" s="278">
        <v>0</v>
      </c>
      <c r="F274" s="278">
        <v>0</v>
      </c>
      <c r="G274" s="278">
        <f t="shared" si="72"/>
        <v>427</v>
      </c>
      <c r="H274" s="278">
        <v>0</v>
      </c>
      <c r="I274" s="278">
        <f t="shared" si="73"/>
        <v>427</v>
      </c>
      <c r="J274" s="278">
        <v>0</v>
      </c>
    </row>
    <row r="275" spans="1:10" s="279" customFormat="1" ht="17.25" customHeight="1">
      <c r="A275" s="277"/>
      <c r="B275" s="277" t="s">
        <v>416</v>
      </c>
      <c r="C275" s="238" t="s">
        <v>259</v>
      </c>
      <c r="D275" s="278">
        <v>36120</v>
      </c>
      <c r="E275" s="278">
        <v>0</v>
      </c>
      <c r="F275" s="278">
        <v>0</v>
      </c>
      <c r="G275" s="278">
        <f t="shared" si="72"/>
        <v>36120</v>
      </c>
      <c r="H275" s="278">
        <v>0</v>
      </c>
      <c r="I275" s="278">
        <f t="shared" si="73"/>
        <v>36120</v>
      </c>
      <c r="J275" s="278">
        <v>0</v>
      </c>
    </row>
    <row r="276" spans="1:10" ht="19.5" customHeight="1">
      <c r="A276" s="272" t="s">
        <v>298</v>
      </c>
      <c r="B276" s="272"/>
      <c r="C276" s="255" t="s">
        <v>108</v>
      </c>
      <c r="D276" s="253">
        <f>D277+D278+D279+D280</f>
        <v>923485</v>
      </c>
      <c r="E276" s="253">
        <f aca="true" t="shared" si="74" ref="E276:J276">E277+E278+E279+E280</f>
        <v>0</v>
      </c>
      <c r="F276" s="253">
        <f t="shared" si="74"/>
        <v>0</v>
      </c>
      <c r="G276" s="253">
        <f t="shared" si="74"/>
        <v>923485</v>
      </c>
      <c r="H276" s="253">
        <f t="shared" si="74"/>
        <v>0</v>
      </c>
      <c r="I276" s="253">
        <f t="shared" si="74"/>
        <v>906548</v>
      </c>
      <c r="J276" s="253">
        <f t="shared" si="74"/>
        <v>16937</v>
      </c>
    </row>
    <row r="277" spans="1:10" s="118" customFormat="1" ht="24.75" customHeight="1">
      <c r="A277" s="276"/>
      <c r="B277" s="276" t="s">
        <v>379</v>
      </c>
      <c r="C277" s="238" t="s">
        <v>548</v>
      </c>
      <c r="D277" s="218">
        <v>7765</v>
      </c>
      <c r="E277" s="218">
        <v>0</v>
      </c>
      <c r="F277" s="218">
        <v>0</v>
      </c>
      <c r="G277" s="218">
        <f>D277+E277-F277</f>
        <v>7765</v>
      </c>
      <c r="H277" s="218">
        <v>0</v>
      </c>
      <c r="I277" s="218">
        <v>0</v>
      </c>
      <c r="J277" s="218">
        <v>7765</v>
      </c>
    </row>
    <row r="278" spans="1:10" s="118" customFormat="1" ht="27" customHeight="1">
      <c r="A278" s="276"/>
      <c r="B278" s="276" t="s">
        <v>433</v>
      </c>
      <c r="C278" s="238" t="s">
        <v>551</v>
      </c>
      <c r="D278" s="218">
        <v>9172</v>
      </c>
      <c r="E278" s="218">
        <v>0</v>
      </c>
      <c r="F278" s="218">
        <v>0</v>
      </c>
      <c r="G278" s="218">
        <f>D278+E278-F278</f>
        <v>9172</v>
      </c>
      <c r="H278" s="218">
        <v>0</v>
      </c>
      <c r="I278" s="218">
        <v>0</v>
      </c>
      <c r="J278" s="218">
        <v>9172</v>
      </c>
    </row>
    <row r="279" spans="1:10" ht="18" customHeight="1">
      <c r="A279" s="192"/>
      <c r="B279" s="114" t="s">
        <v>427</v>
      </c>
      <c r="C279" s="142" t="s">
        <v>313</v>
      </c>
      <c r="D279" s="112">
        <v>896822</v>
      </c>
      <c r="E279" s="112">
        <v>0</v>
      </c>
      <c r="F279" s="112">
        <v>0</v>
      </c>
      <c r="G279" s="115">
        <f>D279+E279-F279</f>
        <v>896822</v>
      </c>
      <c r="H279" s="112">
        <v>0</v>
      </c>
      <c r="I279" s="218">
        <f>G279</f>
        <v>896822</v>
      </c>
      <c r="J279" s="221">
        <v>0</v>
      </c>
    </row>
    <row r="280" spans="1:10" ht="15.75" customHeight="1">
      <c r="A280" s="192"/>
      <c r="B280" s="114" t="s">
        <v>369</v>
      </c>
      <c r="C280" s="142" t="s">
        <v>340</v>
      </c>
      <c r="D280" s="112">
        <v>9726</v>
      </c>
      <c r="E280" s="112"/>
      <c r="F280" s="112"/>
      <c r="G280" s="115">
        <f>D280+E280-F280</f>
        <v>9726</v>
      </c>
      <c r="H280" s="112">
        <v>0</v>
      </c>
      <c r="I280" s="218">
        <f>G280</f>
        <v>9726</v>
      </c>
      <c r="J280" s="221">
        <v>0</v>
      </c>
    </row>
    <row r="281" spans="1:10" ht="39.75" customHeight="1">
      <c r="A281" s="272" t="s">
        <v>238</v>
      </c>
      <c r="B281" s="272"/>
      <c r="C281" s="255" t="s">
        <v>242</v>
      </c>
      <c r="D281" s="253">
        <f>D282</f>
        <v>10460</v>
      </c>
      <c r="E281" s="253">
        <f aca="true" t="shared" si="75" ref="E281:J281">E282</f>
        <v>0</v>
      </c>
      <c r="F281" s="253">
        <f t="shared" si="75"/>
        <v>0</v>
      </c>
      <c r="G281" s="253">
        <f t="shared" si="75"/>
        <v>10460</v>
      </c>
      <c r="H281" s="253">
        <f t="shared" si="75"/>
        <v>10460</v>
      </c>
      <c r="I281" s="253">
        <f t="shared" si="75"/>
        <v>0</v>
      </c>
      <c r="J281" s="253">
        <f t="shared" si="75"/>
        <v>0</v>
      </c>
    </row>
    <row r="282" spans="1:10" ht="15.75" customHeight="1">
      <c r="A282" s="217"/>
      <c r="B282" s="219" t="s">
        <v>427</v>
      </c>
      <c r="C282" s="220" t="s">
        <v>428</v>
      </c>
      <c r="D282" s="157">
        <v>10460</v>
      </c>
      <c r="E282" s="157">
        <v>0</v>
      </c>
      <c r="F282" s="157">
        <v>0</v>
      </c>
      <c r="G282" s="218">
        <f>D282+E282-F282</f>
        <v>10460</v>
      </c>
      <c r="H282" s="157">
        <f>G282</f>
        <v>10460</v>
      </c>
      <c r="I282" s="221">
        <v>0</v>
      </c>
      <c r="J282" s="221">
        <v>0</v>
      </c>
    </row>
    <row r="283" spans="1:10" ht="29.25" customHeight="1">
      <c r="A283" s="272" t="s">
        <v>425</v>
      </c>
      <c r="B283" s="272"/>
      <c r="C283" s="255" t="s">
        <v>426</v>
      </c>
      <c r="D283" s="253">
        <f>D284</f>
        <v>6661</v>
      </c>
      <c r="E283" s="253">
        <f aca="true" t="shared" si="76" ref="E283:J283">E284</f>
        <v>0</v>
      </c>
      <c r="F283" s="253">
        <f t="shared" si="76"/>
        <v>0</v>
      </c>
      <c r="G283" s="253">
        <f t="shared" si="76"/>
        <v>6661</v>
      </c>
      <c r="H283" s="253">
        <f>H284</f>
        <v>6661</v>
      </c>
      <c r="I283" s="253">
        <f t="shared" si="76"/>
        <v>0</v>
      </c>
      <c r="J283" s="253">
        <f t="shared" si="76"/>
        <v>0</v>
      </c>
    </row>
    <row r="284" spans="1:10" ht="15.75" customHeight="1">
      <c r="A284" s="192"/>
      <c r="B284" s="114" t="s">
        <v>427</v>
      </c>
      <c r="C284" s="142" t="s">
        <v>428</v>
      </c>
      <c r="D284" s="112">
        <v>6661</v>
      </c>
      <c r="E284" s="112">
        <v>0</v>
      </c>
      <c r="F284" s="112">
        <v>0</v>
      </c>
      <c r="G284" s="115">
        <f>D284+E284-F284</f>
        <v>6661</v>
      </c>
      <c r="H284" s="112">
        <f>G284</f>
        <v>6661</v>
      </c>
      <c r="I284" s="187">
        <v>0</v>
      </c>
      <c r="J284" s="187">
        <v>0</v>
      </c>
    </row>
    <row r="285" spans="1:10" ht="26.25" customHeight="1">
      <c r="A285" s="271" t="s">
        <v>5</v>
      </c>
      <c r="B285" s="283"/>
      <c r="C285" s="255" t="s">
        <v>430</v>
      </c>
      <c r="D285" s="253">
        <f>D286+D287+D288+D289+D290+D291+D292+D293+D294</f>
        <v>163382</v>
      </c>
      <c r="E285" s="253">
        <f aca="true" t="shared" si="77" ref="E285:J285">E286+E287+E288+E289+E290+E291+E292+E293+E294</f>
        <v>0</v>
      </c>
      <c r="F285" s="253">
        <f t="shared" si="77"/>
        <v>0</v>
      </c>
      <c r="G285" s="253">
        <f t="shared" si="77"/>
        <v>163382</v>
      </c>
      <c r="H285" s="253">
        <f t="shared" si="77"/>
        <v>0</v>
      </c>
      <c r="I285" s="253">
        <f t="shared" si="77"/>
        <v>163382</v>
      </c>
      <c r="J285" s="253">
        <f t="shared" si="77"/>
        <v>0</v>
      </c>
    </row>
    <row r="286" spans="1:10" ht="24.75" customHeight="1">
      <c r="A286" s="353"/>
      <c r="B286" s="114" t="s">
        <v>330</v>
      </c>
      <c r="C286" s="142" t="s">
        <v>331</v>
      </c>
      <c r="D286" s="112">
        <v>98515</v>
      </c>
      <c r="E286" s="112">
        <v>0</v>
      </c>
      <c r="F286" s="112">
        <v>0</v>
      </c>
      <c r="G286" s="112">
        <f aca="true" t="shared" si="78" ref="G286:G294">D286+E286-F286</f>
        <v>98515</v>
      </c>
      <c r="H286" s="112">
        <v>0</v>
      </c>
      <c r="I286" s="187">
        <f aca="true" t="shared" si="79" ref="I286:I294">G286-H286</f>
        <v>98515</v>
      </c>
      <c r="J286" s="187">
        <v>0</v>
      </c>
    </row>
    <row r="287" spans="1:10" ht="15" customHeight="1">
      <c r="A287" s="353"/>
      <c r="B287" s="114" t="s">
        <v>334</v>
      </c>
      <c r="C287" s="142" t="s">
        <v>181</v>
      </c>
      <c r="D287" s="115">
        <v>7462</v>
      </c>
      <c r="E287" s="112">
        <v>0</v>
      </c>
      <c r="F287" s="112">
        <v>0</v>
      </c>
      <c r="G287" s="112">
        <f t="shared" si="78"/>
        <v>7462</v>
      </c>
      <c r="H287" s="112">
        <v>0</v>
      </c>
      <c r="I287" s="187">
        <f t="shared" si="79"/>
        <v>7462</v>
      </c>
      <c r="J287" s="187">
        <v>0</v>
      </c>
    </row>
    <row r="288" spans="1:10" ht="16.5" customHeight="1">
      <c r="A288" s="353"/>
      <c r="B288" s="207" t="s">
        <v>201</v>
      </c>
      <c r="C288" s="142" t="s">
        <v>190</v>
      </c>
      <c r="D288" s="115">
        <v>18295</v>
      </c>
      <c r="E288" s="112">
        <v>0</v>
      </c>
      <c r="F288" s="112">
        <v>0</v>
      </c>
      <c r="G288" s="112">
        <f t="shared" si="78"/>
        <v>18295</v>
      </c>
      <c r="H288" s="112">
        <v>0</v>
      </c>
      <c r="I288" s="187">
        <f t="shared" si="79"/>
        <v>18295</v>
      </c>
      <c r="J288" s="187">
        <v>0</v>
      </c>
    </row>
    <row r="289" spans="1:10" ht="16.5" customHeight="1">
      <c r="A289" s="353"/>
      <c r="B289" s="207" t="s">
        <v>338</v>
      </c>
      <c r="C289" s="142" t="s">
        <v>339</v>
      </c>
      <c r="D289" s="115">
        <v>2464</v>
      </c>
      <c r="E289" s="112">
        <v>0</v>
      </c>
      <c r="F289" s="112">
        <v>0</v>
      </c>
      <c r="G289" s="112">
        <f t="shared" si="78"/>
        <v>2464</v>
      </c>
      <c r="H289" s="112">
        <v>0</v>
      </c>
      <c r="I289" s="187">
        <f t="shared" si="79"/>
        <v>2464</v>
      </c>
      <c r="J289" s="187">
        <v>0</v>
      </c>
    </row>
    <row r="290" spans="1:10" ht="15.75" customHeight="1">
      <c r="A290" s="204"/>
      <c r="B290" s="114" t="s">
        <v>369</v>
      </c>
      <c r="C290" s="112" t="s">
        <v>245</v>
      </c>
      <c r="D290" s="115">
        <v>4924</v>
      </c>
      <c r="E290" s="112">
        <v>0</v>
      </c>
      <c r="F290" s="112">
        <v>0</v>
      </c>
      <c r="G290" s="112">
        <f t="shared" si="78"/>
        <v>4924</v>
      </c>
      <c r="H290" s="112">
        <v>0</v>
      </c>
      <c r="I290" s="187">
        <f t="shared" si="79"/>
        <v>4924</v>
      </c>
      <c r="J290" s="187">
        <v>0</v>
      </c>
    </row>
    <row r="291" spans="1:10" ht="15.75" customHeight="1">
      <c r="A291" s="204"/>
      <c r="B291" s="114" t="s">
        <v>352</v>
      </c>
      <c r="C291" s="112" t="s">
        <v>341</v>
      </c>
      <c r="D291" s="115">
        <v>7676</v>
      </c>
      <c r="E291" s="112">
        <v>0</v>
      </c>
      <c r="F291" s="112">
        <v>0</v>
      </c>
      <c r="G291" s="112">
        <f t="shared" si="78"/>
        <v>7676</v>
      </c>
      <c r="H291" s="112">
        <v>0</v>
      </c>
      <c r="I291" s="187">
        <f t="shared" si="79"/>
        <v>7676</v>
      </c>
      <c r="J291" s="187">
        <v>0</v>
      </c>
    </row>
    <row r="292" spans="1:10" ht="15.75" customHeight="1">
      <c r="A292" s="204"/>
      <c r="B292" s="114" t="s">
        <v>326</v>
      </c>
      <c r="C292" s="112" t="s">
        <v>327</v>
      </c>
      <c r="D292" s="112">
        <v>18540</v>
      </c>
      <c r="E292" s="112">
        <v>0</v>
      </c>
      <c r="F292" s="112">
        <v>0</v>
      </c>
      <c r="G292" s="112">
        <f t="shared" si="78"/>
        <v>18540</v>
      </c>
      <c r="H292" s="112">
        <v>0</v>
      </c>
      <c r="I292" s="187">
        <f t="shared" si="79"/>
        <v>18540</v>
      </c>
      <c r="J292" s="187">
        <v>0</v>
      </c>
    </row>
    <row r="293" spans="1:10" ht="15" customHeight="1">
      <c r="A293" s="204"/>
      <c r="B293" s="114" t="s">
        <v>370</v>
      </c>
      <c r="C293" s="112" t="s">
        <v>343</v>
      </c>
      <c r="D293" s="112">
        <v>800</v>
      </c>
      <c r="E293" s="112">
        <v>0</v>
      </c>
      <c r="F293" s="112">
        <v>0</v>
      </c>
      <c r="G293" s="112">
        <f t="shared" si="78"/>
        <v>800</v>
      </c>
      <c r="H293" s="112">
        <v>0</v>
      </c>
      <c r="I293" s="187">
        <f t="shared" si="79"/>
        <v>800</v>
      </c>
      <c r="J293" s="187">
        <v>0</v>
      </c>
    </row>
    <row r="294" spans="1:10" ht="14.25" customHeight="1">
      <c r="A294" s="204"/>
      <c r="B294" s="114" t="s">
        <v>371</v>
      </c>
      <c r="C294" s="112" t="s">
        <v>345</v>
      </c>
      <c r="D294" s="112">
        <v>4706</v>
      </c>
      <c r="E294" s="112">
        <v>0</v>
      </c>
      <c r="F294" s="112">
        <v>0</v>
      </c>
      <c r="G294" s="112">
        <f t="shared" si="78"/>
        <v>4706</v>
      </c>
      <c r="H294" s="112">
        <v>0</v>
      </c>
      <c r="I294" s="187">
        <f t="shared" si="79"/>
        <v>4706</v>
      </c>
      <c r="J294" s="187">
        <v>0</v>
      </c>
    </row>
    <row r="295" spans="1:10" ht="24.75" customHeight="1">
      <c r="A295" s="271" t="s">
        <v>6</v>
      </c>
      <c r="B295" s="271"/>
      <c r="C295" s="255" t="s">
        <v>109</v>
      </c>
      <c r="D295" s="253">
        <f>D296+D297+D298+D299+D300+D301+D302+D303+D304</f>
        <v>59076</v>
      </c>
      <c r="E295" s="253">
        <f aca="true" t="shared" si="80" ref="E295:J295">E296+E297+E298+E299+E300+E301+E302+E303+E304</f>
        <v>0</v>
      </c>
      <c r="F295" s="253">
        <f t="shared" si="80"/>
        <v>0</v>
      </c>
      <c r="G295" s="253">
        <f t="shared" si="80"/>
        <v>59076</v>
      </c>
      <c r="H295" s="253">
        <f t="shared" si="80"/>
        <v>0</v>
      </c>
      <c r="I295" s="253">
        <f t="shared" si="80"/>
        <v>59076</v>
      </c>
      <c r="J295" s="253">
        <f t="shared" si="80"/>
        <v>0</v>
      </c>
    </row>
    <row r="296" spans="1:10" ht="24" customHeight="1">
      <c r="A296" s="204"/>
      <c r="B296" s="204" t="s">
        <v>330</v>
      </c>
      <c r="C296" s="182" t="s">
        <v>331</v>
      </c>
      <c r="D296" s="112">
        <v>36990</v>
      </c>
      <c r="E296" s="112">
        <v>0</v>
      </c>
      <c r="F296" s="112">
        <v>0</v>
      </c>
      <c r="G296" s="112">
        <f aca="true" t="shared" si="81" ref="G296:G311">D296+E296-F296</f>
        <v>36990</v>
      </c>
      <c r="H296" s="112">
        <v>0</v>
      </c>
      <c r="I296" s="187">
        <f aca="true" t="shared" si="82" ref="I296:I304">G296</f>
        <v>36990</v>
      </c>
      <c r="J296" s="187">
        <v>0</v>
      </c>
    </row>
    <row r="297" spans="1:10" ht="16.5" customHeight="1">
      <c r="A297" s="204"/>
      <c r="B297" s="204" t="s">
        <v>334</v>
      </c>
      <c r="C297" s="182" t="s">
        <v>181</v>
      </c>
      <c r="D297" s="112">
        <v>3808</v>
      </c>
      <c r="E297" s="112">
        <v>0</v>
      </c>
      <c r="F297" s="112">
        <v>0</v>
      </c>
      <c r="G297" s="112">
        <f t="shared" si="81"/>
        <v>3808</v>
      </c>
      <c r="H297" s="112">
        <v>0</v>
      </c>
      <c r="I297" s="187">
        <f t="shared" si="82"/>
        <v>3808</v>
      </c>
      <c r="J297" s="187">
        <v>0</v>
      </c>
    </row>
    <row r="298" spans="1:10" ht="16.5" customHeight="1">
      <c r="A298" s="204"/>
      <c r="B298" s="204" t="s">
        <v>336</v>
      </c>
      <c r="C298" s="182" t="s">
        <v>270</v>
      </c>
      <c r="D298" s="112">
        <v>7116</v>
      </c>
      <c r="E298" s="112">
        <v>0</v>
      </c>
      <c r="F298" s="112">
        <v>0</v>
      </c>
      <c r="G298" s="112">
        <f t="shared" si="81"/>
        <v>7116</v>
      </c>
      <c r="H298" s="112">
        <v>0</v>
      </c>
      <c r="I298" s="187">
        <f t="shared" si="82"/>
        <v>7116</v>
      </c>
      <c r="J298" s="187">
        <v>0</v>
      </c>
    </row>
    <row r="299" spans="1:10" ht="16.5" customHeight="1">
      <c r="A299" s="204"/>
      <c r="B299" s="204" t="s">
        <v>338</v>
      </c>
      <c r="C299" s="182" t="s">
        <v>271</v>
      </c>
      <c r="D299" s="112">
        <v>959</v>
      </c>
      <c r="E299" s="112">
        <v>0</v>
      </c>
      <c r="F299" s="112">
        <v>0</v>
      </c>
      <c r="G299" s="112">
        <f t="shared" si="81"/>
        <v>959</v>
      </c>
      <c r="H299" s="112">
        <v>0</v>
      </c>
      <c r="I299" s="187">
        <f t="shared" si="82"/>
        <v>959</v>
      </c>
      <c r="J299" s="187">
        <v>0</v>
      </c>
    </row>
    <row r="300" spans="1:10" ht="17.25" customHeight="1">
      <c r="A300" s="204"/>
      <c r="B300" s="204" t="s">
        <v>369</v>
      </c>
      <c r="C300" s="182" t="s">
        <v>340</v>
      </c>
      <c r="D300" s="112">
        <v>1562</v>
      </c>
      <c r="E300" s="112">
        <v>0</v>
      </c>
      <c r="F300" s="112">
        <v>0</v>
      </c>
      <c r="G300" s="112">
        <f t="shared" si="81"/>
        <v>1562</v>
      </c>
      <c r="H300" s="112">
        <v>0</v>
      </c>
      <c r="I300" s="187">
        <f t="shared" si="82"/>
        <v>1562</v>
      </c>
      <c r="J300" s="187">
        <v>0</v>
      </c>
    </row>
    <row r="301" spans="1:10" ht="17.25" customHeight="1">
      <c r="A301" s="204"/>
      <c r="B301" s="204" t="s">
        <v>352</v>
      </c>
      <c r="C301" s="182" t="s">
        <v>341</v>
      </c>
      <c r="D301" s="112">
        <v>3600</v>
      </c>
      <c r="E301" s="112">
        <v>0</v>
      </c>
      <c r="F301" s="112">
        <v>0</v>
      </c>
      <c r="G301" s="112">
        <f t="shared" si="81"/>
        <v>3600</v>
      </c>
      <c r="H301" s="112">
        <v>0</v>
      </c>
      <c r="I301" s="187">
        <f t="shared" si="82"/>
        <v>3600</v>
      </c>
      <c r="J301" s="187">
        <v>0</v>
      </c>
    </row>
    <row r="302" spans="1:10" ht="17.25" customHeight="1">
      <c r="A302" s="204"/>
      <c r="B302" s="204" t="s">
        <v>326</v>
      </c>
      <c r="C302" s="182" t="s">
        <v>327</v>
      </c>
      <c r="D302" s="112">
        <v>2650</v>
      </c>
      <c r="E302" s="112">
        <v>0</v>
      </c>
      <c r="F302" s="112">
        <v>0</v>
      </c>
      <c r="G302" s="112">
        <f t="shared" si="81"/>
        <v>2650</v>
      </c>
      <c r="H302" s="112">
        <v>0</v>
      </c>
      <c r="I302" s="187">
        <f t="shared" si="82"/>
        <v>2650</v>
      </c>
      <c r="J302" s="187">
        <v>0</v>
      </c>
    </row>
    <row r="303" spans="1:10" ht="17.25" customHeight="1">
      <c r="A303" s="204"/>
      <c r="B303" s="204" t="s">
        <v>370</v>
      </c>
      <c r="C303" s="182" t="s">
        <v>343</v>
      </c>
      <c r="D303" s="112">
        <v>1000</v>
      </c>
      <c r="E303" s="112">
        <v>0</v>
      </c>
      <c r="F303" s="112">
        <v>0</v>
      </c>
      <c r="G303" s="112">
        <f t="shared" si="81"/>
        <v>1000</v>
      </c>
      <c r="H303" s="112">
        <v>0</v>
      </c>
      <c r="I303" s="187">
        <f t="shared" si="82"/>
        <v>1000</v>
      </c>
      <c r="J303" s="187">
        <v>0</v>
      </c>
    </row>
    <row r="304" spans="1:10" ht="18" customHeight="1">
      <c r="A304" s="204"/>
      <c r="B304" s="204" t="s">
        <v>371</v>
      </c>
      <c r="C304" s="182" t="s">
        <v>345</v>
      </c>
      <c r="D304" s="112">
        <v>1391</v>
      </c>
      <c r="E304" s="112">
        <v>0</v>
      </c>
      <c r="F304" s="112">
        <v>0</v>
      </c>
      <c r="G304" s="112">
        <f t="shared" si="81"/>
        <v>1391</v>
      </c>
      <c r="H304" s="112">
        <v>0</v>
      </c>
      <c r="I304" s="187">
        <f t="shared" si="82"/>
        <v>1391</v>
      </c>
      <c r="J304" s="187">
        <v>0</v>
      </c>
    </row>
    <row r="305" spans="1:10" s="119" customFormat="1" ht="17.25" customHeight="1">
      <c r="A305" s="271" t="s">
        <v>421</v>
      </c>
      <c r="B305" s="271"/>
      <c r="C305" s="255" t="s">
        <v>451</v>
      </c>
      <c r="D305" s="253">
        <f>D306+D307+D308</f>
        <v>31000</v>
      </c>
      <c r="E305" s="253">
        <f aca="true" t="shared" si="83" ref="E305:J305">E306+E307+E308</f>
        <v>0</v>
      </c>
      <c r="F305" s="253">
        <f t="shared" si="83"/>
        <v>0</v>
      </c>
      <c r="G305" s="253">
        <f t="shared" si="83"/>
        <v>31000</v>
      </c>
      <c r="H305" s="253">
        <f t="shared" si="83"/>
        <v>31000</v>
      </c>
      <c r="I305" s="253">
        <f t="shared" si="83"/>
        <v>0</v>
      </c>
      <c r="J305" s="253">
        <f t="shared" si="83"/>
        <v>0</v>
      </c>
    </row>
    <row r="306" spans="1:10" ht="14.25" customHeight="1">
      <c r="A306" s="204"/>
      <c r="B306" s="204" t="s">
        <v>369</v>
      </c>
      <c r="C306" s="182" t="s">
        <v>340</v>
      </c>
      <c r="D306" s="112">
        <v>25260</v>
      </c>
      <c r="E306" s="112">
        <v>0</v>
      </c>
      <c r="F306" s="112">
        <v>0</v>
      </c>
      <c r="G306" s="112">
        <f>D306+E306-F306</f>
        <v>25260</v>
      </c>
      <c r="H306" s="112">
        <v>25260</v>
      </c>
      <c r="I306" s="187">
        <f>G306-H306</f>
        <v>0</v>
      </c>
      <c r="J306" s="187">
        <v>0</v>
      </c>
    </row>
    <row r="307" spans="1:10" ht="15.75" customHeight="1">
      <c r="A307" s="204"/>
      <c r="B307" s="204" t="s">
        <v>352</v>
      </c>
      <c r="C307" s="182" t="s">
        <v>341</v>
      </c>
      <c r="D307" s="112">
        <v>540</v>
      </c>
      <c r="E307" s="112">
        <v>0</v>
      </c>
      <c r="F307" s="112">
        <v>0</v>
      </c>
      <c r="G307" s="112">
        <f>D307+E307-F307</f>
        <v>540</v>
      </c>
      <c r="H307" s="112">
        <v>540</v>
      </c>
      <c r="I307" s="187">
        <f>G307-H307</f>
        <v>0</v>
      </c>
      <c r="J307" s="187">
        <v>0</v>
      </c>
    </row>
    <row r="308" spans="1:10" ht="14.25" customHeight="1">
      <c r="A308" s="204"/>
      <c r="B308" s="204" t="s">
        <v>326</v>
      </c>
      <c r="C308" s="182" t="s">
        <v>327</v>
      </c>
      <c r="D308" s="112">
        <v>5200</v>
      </c>
      <c r="E308" s="112">
        <v>0</v>
      </c>
      <c r="F308" s="112">
        <v>0</v>
      </c>
      <c r="G308" s="112">
        <f>D308+E308-F308</f>
        <v>5200</v>
      </c>
      <c r="H308" s="112">
        <v>5200</v>
      </c>
      <c r="I308" s="187">
        <f>G308-H308</f>
        <v>0</v>
      </c>
      <c r="J308" s="187">
        <v>0</v>
      </c>
    </row>
    <row r="309" spans="1:10" s="119" customFormat="1" ht="27.75" customHeight="1">
      <c r="A309" s="183" t="s">
        <v>424</v>
      </c>
      <c r="B309" s="284"/>
      <c r="C309" s="210" t="s">
        <v>300</v>
      </c>
      <c r="D309" s="166">
        <f aca="true" t="shared" si="84" ref="D309:J309">D310+D312+D321</f>
        <v>672947</v>
      </c>
      <c r="E309" s="166">
        <f t="shared" si="84"/>
        <v>0</v>
      </c>
      <c r="F309" s="166">
        <f t="shared" si="84"/>
        <v>0</v>
      </c>
      <c r="G309" s="166">
        <f t="shared" si="84"/>
        <v>672947</v>
      </c>
      <c r="H309" s="166">
        <f t="shared" si="84"/>
        <v>8040</v>
      </c>
      <c r="I309" s="166">
        <f t="shared" si="84"/>
        <v>664907</v>
      </c>
      <c r="J309" s="166">
        <f t="shared" si="84"/>
        <v>0</v>
      </c>
    </row>
    <row r="310" spans="1:10" s="119" customFormat="1" ht="24" customHeight="1">
      <c r="A310" s="271" t="s">
        <v>431</v>
      </c>
      <c r="B310" s="271"/>
      <c r="C310" s="255" t="s">
        <v>7</v>
      </c>
      <c r="D310" s="253">
        <f>D311</f>
        <v>8040</v>
      </c>
      <c r="E310" s="253">
        <f aca="true" t="shared" si="85" ref="E310:J310">E311</f>
        <v>0</v>
      </c>
      <c r="F310" s="253">
        <f t="shared" si="85"/>
        <v>0</v>
      </c>
      <c r="G310" s="253">
        <f t="shared" si="85"/>
        <v>8040</v>
      </c>
      <c r="H310" s="253">
        <f t="shared" si="85"/>
        <v>8040</v>
      </c>
      <c r="I310" s="253">
        <f t="shared" si="85"/>
        <v>0</v>
      </c>
      <c r="J310" s="253">
        <f t="shared" si="85"/>
        <v>0</v>
      </c>
    </row>
    <row r="311" spans="1:10" ht="27" customHeight="1">
      <c r="A311" s="108"/>
      <c r="B311" s="204" t="s">
        <v>433</v>
      </c>
      <c r="C311" s="182" t="s">
        <v>551</v>
      </c>
      <c r="D311" s="112">
        <v>8040</v>
      </c>
      <c r="E311" s="112">
        <v>0</v>
      </c>
      <c r="F311" s="112">
        <v>0</v>
      </c>
      <c r="G311" s="112">
        <f t="shared" si="81"/>
        <v>8040</v>
      </c>
      <c r="H311" s="112">
        <v>8040</v>
      </c>
      <c r="I311" s="187">
        <v>0</v>
      </c>
      <c r="J311" s="187">
        <v>0</v>
      </c>
    </row>
    <row r="312" spans="1:10" s="119" customFormat="1" ht="38.25" customHeight="1">
      <c r="A312" s="271" t="s">
        <v>84</v>
      </c>
      <c r="B312" s="271"/>
      <c r="C312" s="255" t="s">
        <v>269</v>
      </c>
      <c r="D312" s="253">
        <f aca="true" t="shared" si="86" ref="D312:J312">D313+D314+D315+D316+D317+D318+D319+D320</f>
        <v>36602</v>
      </c>
      <c r="E312" s="253">
        <f t="shared" si="86"/>
        <v>0</v>
      </c>
      <c r="F312" s="253">
        <f t="shared" si="86"/>
        <v>0</v>
      </c>
      <c r="G312" s="253">
        <f t="shared" si="86"/>
        <v>36602</v>
      </c>
      <c r="H312" s="253">
        <f t="shared" si="86"/>
        <v>0</v>
      </c>
      <c r="I312" s="253">
        <f t="shared" si="86"/>
        <v>36602</v>
      </c>
      <c r="J312" s="253">
        <f t="shared" si="86"/>
        <v>0</v>
      </c>
    </row>
    <row r="313" spans="1:10" ht="25.5" customHeight="1">
      <c r="A313" s="108"/>
      <c r="B313" s="204" t="s">
        <v>330</v>
      </c>
      <c r="C313" s="182" t="s">
        <v>331</v>
      </c>
      <c r="D313" s="112">
        <v>13200</v>
      </c>
      <c r="E313" s="112">
        <v>0</v>
      </c>
      <c r="F313" s="112">
        <v>0</v>
      </c>
      <c r="G313" s="112">
        <f>D313+E313-F313</f>
        <v>13200</v>
      </c>
      <c r="H313" s="112">
        <v>0</v>
      </c>
      <c r="I313" s="187">
        <f>G313-H313</f>
        <v>13200</v>
      </c>
      <c r="J313" s="187">
        <v>0</v>
      </c>
    </row>
    <row r="314" spans="1:10" ht="18" customHeight="1">
      <c r="A314" s="108"/>
      <c r="B314" s="204" t="s">
        <v>334</v>
      </c>
      <c r="C314" s="182" t="s">
        <v>181</v>
      </c>
      <c r="D314" s="112">
        <v>812</v>
      </c>
      <c r="E314" s="112">
        <v>0</v>
      </c>
      <c r="F314" s="112">
        <v>0</v>
      </c>
      <c r="G314" s="112">
        <f aca="true" t="shared" si="87" ref="G314:G320">D314+E314-F314</f>
        <v>812</v>
      </c>
      <c r="H314" s="112">
        <v>0</v>
      </c>
      <c r="I314" s="187">
        <f aca="true" t="shared" si="88" ref="I314:I320">G314-H314</f>
        <v>812</v>
      </c>
      <c r="J314" s="187">
        <v>0</v>
      </c>
    </row>
    <row r="315" spans="1:10" ht="17.25" customHeight="1">
      <c r="A315" s="108"/>
      <c r="B315" s="208" t="s">
        <v>201</v>
      </c>
      <c r="C315" s="182" t="s">
        <v>368</v>
      </c>
      <c r="D315" s="112">
        <v>2415</v>
      </c>
      <c r="E315" s="112">
        <v>0</v>
      </c>
      <c r="F315" s="112">
        <v>0</v>
      </c>
      <c r="G315" s="112">
        <f t="shared" si="87"/>
        <v>2415</v>
      </c>
      <c r="H315" s="112">
        <v>0</v>
      </c>
      <c r="I315" s="187">
        <f t="shared" si="88"/>
        <v>2415</v>
      </c>
      <c r="J315" s="187">
        <v>0</v>
      </c>
    </row>
    <row r="316" spans="1:10" ht="19.5" customHeight="1">
      <c r="A316" s="108"/>
      <c r="B316" s="208" t="s">
        <v>338</v>
      </c>
      <c r="C316" s="182" t="s">
        <v>339</v>
      </c>
      <c r="D316" s="112">
        <v>343</v>
      </c>
      <c r="E316" s="112">
        <v>0</v>
      </c>
      <c r="F316" s="112">
        <v>0</v>
      </c>
      <c r="G316" s="112">
        <f t="shared" si="87"/>
        <v>343</v>
      </c>
      <c r="H316" s="112">
        <v>0</v>
      </c>
      <c r="I316" s="187">
        <f t="shared" si="88"/>
        <v>343</v>
      </c>
      <c r="J316" s="187">
        <v>0</v>
      </c>
    </row>
    <row r="317" spans="1:10" ht="18.75" customHeight="1">
      <c r="A317" s="108"/>
      <c r="B317" s="204" t="s">
        <v>369</v>
      </c>
      <c r="C317" s="182" t="s">
        <v>340</v>
      </c>
      <c r="D317" s="112">
        <v>0</v>
      </c>
      <c r="E317" s="112">
        <v>0</v>
      </c>
      <c r="F317" s="112">
        <v>0</v>
      </c>
      <c r="G317" s="112">
        <f t="shared" si="87"/>
        <v>0</v>
      </c>
      <c r="H317" s="112">
        <v>0</v>
      </c>
      <c r="I317" s="187">
        <f t="shared" si="88"/>
        <v>0</v>
      </c>
      <c r="J317" s="187">
        <v>0</v>
      </c>
    </row>
    <row r="318" spans="1:10" ht="19.5" customHeight="1">
      <c r="A318" s="108"/>
      <c r="B318" s="204" t="s">
        <v>326</v>
      </c>
      <c r="C318" s="182" t="s">
        <v>327</v>
      </c>
      <c r="D318" s="112">
        <v>487</v>
      </c>
      <c r="E318" s="112">
        <v>0</v>
      </c>
      <c r="F318" s="112">
        <v>0</v>
      </c>
      <c r="G318" s="112">
        <f t="shared" si="87"/>
        <v>487</v>
      </c>
      <c r="H318" s="112">
        <v>0</v>
      </c>
      <c r="I318" s="187">
        <f t="shared" si="88"/>
        <v>487</v>
      </c>
      <c r="J318" s="187">
        <v>0</v>
      </c>
    </row>
    <row r="319" spans="1:10" ht="19.5" customHeight="1">
      <c r="A319" s="108"/>
      <c r="B319" s="204" t="s">
        <v>413</v>
      </c>
      <c r="C319" s="182" t="s">
        <v>344</v>
      </c>
      <c r="D319" s="112">
        <v>18930</v>
      </c>
      <c r="E319" s="112">
        <v>0</v>
      </c>
      <c r="F319" s="112">
        <v>0</v>
      </c>
      <c r="G319" s="112">
        <f>D319+E319-F319</f>
        <v>18930</v>
      </c>
      <c r="H319" s="112">
        <v>0</v>
      </c>
      <c r="I319" s="187">
        <f>G319-H319</f>
        <v>18930</v>
      </c>
      <c r="J319" s="187">
        <v>0</v>
      </c>
    </row>
    <row r="320" spans="1:10" ht="18.75" customHeight="1">
      <c r="A320" s="108"/>
      <c r="B320" s="204" t="s">
        <v>371</v>
      </c>
      <c r="C320" s="182" t="s">
        <v>345</v>
      </c>
      <c r="D320" s="112">
        <v>415</v>
      </c>
      <c r="E320" s="112">
        <v>0</v>
      </c>
      <c r="F320" s="112">
        <v>0</v>
      </c>
      <c r="G320" s="112">
        <f t="shared" si="87"/>
        <v>415</v>
      </c>
      <c r="H320" s="112">
        <v>0</v>
      </c>
      <c r="I320" s="187">
        <f t="shared" si="88"/>
        <v>415</v>
      </c>
      <c r="J320" s="187">
        <v>0</v>
      </c>
    </row>
    <row r="321" spans="1:10" s="119" customFormat="1" ht="15.75" customHeight="1">
      <c r="A321" s="271" t="s">
        <v>435</v>
      </c>
      <c r="B321" s="271"/>
      <c r="C321" s="255" t="s">
        <v>436</v>
      </c>
      <c r="D321" s="253">
        <f>D322+D323+D324+D325+D326+D327+D328+D329+D330+D331+D332+D333</f>
        <v>628305</v>
      </c>
      <c r="E321" s="253">
        <f aca="true" t="shared" si="89" ref="E321:J321">E322+E323+E324+E325+E326+E327+E328+E329+E330+E331+E332+E333</f>
        <v>0</v>
      </c>
      <c r="F321" s="253">
        <f t="shared" si="89"/>
        <v>0</v>
      </c>
      <c r="G321" s="253">
        <f t="shared" si="89"/>
        <v>628305</v>
      </c>
      <c r="H321" s="253">
        <f t="shared" si="89"/>
        <v>0</v>
      </c>
      <c r="I321" s="253">
        <f t="shared" si="89"/>
        <v>628305</v>
      </c>
      <c r="J321" s="253">
        <f t="shared" si="89"/>
        <v>0</v>
      </c>
    </row>
    <row r="322" spans="1:10" ht="22.5" customHeight="1">
      <c r="A322" s="204"/>
      <c r="B322" s="204" t="s">
        <v>330</v>
      </c>
      <c r="C322" s="182" t="s">
        <v>331</v>
      </c>
      <c r="D322" s="112">
        <v>381342</v>
      </c>
      <c r="E322" s="112">
        <v>0</v>
      </c>
      <c r="F322" s="112">
        <v>0</v>
      </c>
      <c r="G322" s="112">
        <f aca="true" t="shared" si="90" ref="G322:G333">D322+E322-F322</f>
        <v>381342</v>
      </c>
      <c r="H322" s="112">
        <v>0</v>
      </c>
      <c r="I322" s="187">
        <f aca="true" t="shared" si="91" ref="I322:I333">G322-H322</f>
        <v>381342</v>
      </c>
      <c r="J322" s="187">
        <v>0</v>
      </c>
    </row>
    <row r="323" spans="1:10" ht="15" customHeight="1">
      <c r="A323" s="107"/>
      <c r="B323" s="204" t="s">
        <v>334</v>
      </c>
      <c r="C323" s="182" t="s">
        <v>181</v>
      </c>
      <c r="D323" s="115">
        <v>33080</v>
      </c>
      <c r="E323" s="115">
        <v>0</v>
      </c>
      <c r="F323" s="115">
        <v>0</v>
      </c>
      <c r="G323" s="112">
        <f t="shared" si="90"/>
        <v>33080</v>
      </c>
      <c r="H323" s="112">
        <v>0</v>
      </c>
      <c r="I323" s="187">
        <f t="shared" si="91"/>
        <v>33080</v>
      </c>
      <c r="J323" s="187">
        <v>0</v>
      </c>
    </row>
    <row r="324" spans="1:10" ht="12.75" customHeight="1">
      <c r="A324" s="108"/>
      <c r="B324" s="208" t="s">
        <v>201</v>
      </c>
      <c r="C324" s="182" t="s">
        <v>368</v>
      </c>
      <c r="D324" s="112">
        <v>68163</v>
      </c>
      <c r="E324" s="112">
        <v>0</v>
      </c>
      <c r="F324" s="112">
        <v>0</v>
      </c>
      <c r="G324" s="112">
        <f t="shared" si="90"/>
        <v>68163</v>
      </c>
      <c r="H324" s="112">
        <v>0</v>
      </c>
      <c r="I324" s="187">
        <f t="shared" si="91"/>
        <v>68163</v>
      </c>
      <c r="J324" s="187">
        <v>0</v>
      </c>
    </row>
    <row r="325" spans="1:10" ht="14.25" customHeight="1">
      <c r="A325" s="204"/>
      <c r="B325" s="208" t="s">
        <v>338</v>
      </c>
      <c r="C325" s="182" t="s">
        <v>339</v>
      </c>
      <c r="D325" s="112">
        <v>11521</v>
      </c>
      <c r="E325" s="112">
        <v>0</v>
      </c>
      <c r="F325" s="112">
        <v>0</v>
      </c>
      <c r="G325" s="112">
        <f t="shared" si="90"/>
        <v>11521</v>
      </c>
      <c r="H325" s="112">
        <v>0</v>
      </c>
      <c r="I325" s="187">
        <f t="shared" si="91"/>
        <v>11521</v>
      </c>
      <c r="J325" s="187">
        <v>0</v>
      </c>
    </row>
    <row r="326" spans="1:10" ht="12.75" customHeight="1">
      <c r="A326" s="204"/>
      <c r="B326" s="204" t="s">
        <v>369</v>
      </c>
      <c r="C326" s="182" t="s">
        <v>245</v>
      </c>
      <c r="D326" s="112">
        <v>13611</v>
      </c>
      <c r="E326" s="112">
        <v>0</v>
      </c>
      <c r="F326" s="112">
        <v>0</v>
      </c>
      <c r="G326" s="112">
        <f t="shared" si="90"/>
        <v>13611</v>
      </c>
      <c r="H326" s="112">
        <v>0</v>
      </c>
      <c r="I326" s="187">
        <f t="shared" si="91"/>
        <v>13611</v>
      </c>
      <c r="J326" s="187">
        <v>0</v>
      </c>
    </row>
    <row r="327" spans="1:10" ht="11.25" customHeight="1">
      <c r="A327" s="204"/>
      <c r="B327" s="204" t="s">
        <v>352</v>
      </c>
      <c r="C327" s="182" t="s">
        <v>341</v>
      </c>
      <c r="D327" s="112">
        <v>30465</v>
      </c>
      <c r="E327" s="112">
        <v>0</v>
      </c>
      <c r="F327" s="112">
        <v>0</v>
      </c>
      <c r="G327" s="112">
        <f t="shared" si="90"/>
        <v>30465</v>
      </c>
      <c r="H327" s="112">
        <v>0</v>
      </c>
      <c r="I327" s="187">
        <f t="shared" si="91"/>
        <v>30465</v>
      </c>
      <c r="J327" s="187">
        <v>0</v>
      </c>
    </row>
    <row r="328" spans="1:10" ht="15" customHeight="1">
      <c r="A328" s="204"/>
      <c r="B328" s="204" t="s">
        <v>326</v>
      </c>
      <c r="C328" s="182" t="s">
        <v>327</v>
      </c>
      <c r="D328" s="112">
        <v>30015</v>
      </c>
      <c r="E328" s="112">
        <v>0</v>
      </c>
      <c r="F328" s="112">
        <v>0</v>
      </c>
      <c r="G328" s="112">
        <f t="shared" si="90"/>
        <v>30015</v>
      </c>
      <c r="H328" s="112">
        <v>0</v>
      </c>
      <c r="I328" s="187">
        <f t="shared" si="91"/>
        <v>30015</v>
      </c>
      <c r="J328" s="187">
        <v>0</v>
      </c>
    </row>
    <row r="329" spans="1:10" ht="14.25" customHeight="1">
      <c r="A329" s="204"/>
      <c r="B329" s="204" t="s">
        <v>370</v>
      </c>
      <c r="C329" s="182" t="s">
        <v>343</v>
      </c>
      <c r="D329" s="112">
        <v>1500</v>
      </c>
      <c r="E329" s="112">
        <v>0</v>
      </c>
      <c r="F329" s="112">
        <v>0</v>
      </c>
      <c r="G329" s="112">
        <f t="shared" si="90"/>
        <v>1500</v>
      </c>
      <c r="H329" s="112">
        <v>0</v>
      </c>
      <c r="I329" s="187">
        <f t="shared" si="91"/>
        <v>1500</v>
      </c>
      <c r="J329" s="187">
        <v>0</v>
      </c>
    </row>
    <row r="330" spans="1:10" ht="14.25" customHeight="1">
      <c r="A330" s="204"/>
      <c r="B330" s="204" t="s">
        <v>413</v>
      </c>
      <c r="C330" s="182" t="s">
        <v>344</v>
      </c>
      <c r="D330" s="112">
        <v>1250</v>
      </c>
      <c r="E330" s="112">
        <v>0</v>
      </c>
      <c r="F330" s="112">
        <v>0</v>
      </c>
      <c r="G330" s="112">
        <f t="shared" si="90"/>
        <v>1250</v>
      </c>
      <c r="H330" s="112">
        <v>0</v>
      </c>
      <c r="I330" s="187">
        <f t="shared" si="91"/>
        <v>1250</v>
      </c>
      <c r="J330" s="187">
        <v>0</v>
      </c>
    </row>
    <row r="331" spans="1:10" ht="14.25" customHeight="1">
      <c r="A331" s="204"/>
      <c r="B331" s="204" t="s">
        <v>371</v>
      </c>
      <c r="C331" s="182" t="s">
        <v>345</v>
      </c>
      <c r="D331" s="112">
        <v>13218</v>
      </c>
      <c r="E331" s="112">
        <v>0</v>
      </c>
      <c r="F331" s="112">
        <v>0</v>
      </c>
      <c r="G331" s="112">
        <f t="shared" si="90"/>
        <v>13218</v>
      </c>
      <c r="H331" s="112">
        <v>0</v>
      </c>
      <c r="I331" s="187">
        <f t="shared" si="91"/>
        <v>13218</v>
      </c>
      <c r="J331" s="187">
        <v>0</v>
      </c>
    </row>
    <row r="332" spans="1:10" ht="12.75" customHeight="1">
      <c r="A332" s="204"/>
      <c r="B332" s="204" t="s">
        <v>353</v>
      </c>
      <c r="C332" s="182" t="s">
        <v>354</v>
      </c>
      <c r="D332" s="112">
        <v>2140</v>
      </c>
      <c r="E332" s="112">
        <v>0</v>
      </c>
      <c r="F332" s="112">
        <v>0</v>
      </c>
      <c r="G332" s="112">
        <f t="shared" si="90"/>
        <v>2140</v>
      </c>
      <c r="H332" s="112">
        <v>0</v>
      </c>
      <c r="I332" s="187">
        <f t="shared" si="91"/>
        <v>2140</v>
      </c>
      <c r="J332" s="187">
        <v>0</v>
      </c>
    </row>
    <row r="333" spans="1:10" ht="15" customHeight="1">
      <c r="A333" s="204"/>
      <c r="B333" s="204" t="s">
        <v>374</v>
      </c>
      <c r="C333" s="182" t="s">
        <v>8</v>
      </c>
      <c r="D333" s="112">
        <v>42000</v>
      </c>
      <c r="E333" s="112">
        <v>0</v>
      </c>
      <c r="F333" s="112">
        <v>0</v>
      </c>
      <c r="G333" s="112">
        <f t="shared" si="90"/>
        <v>42000</v>
      </c>
      <c r="H333" s="112">
        <v>0</v>
      </c>
      <c r="I333" s="187">
        <f t="shared" si="91"/>
        <v>42000</v>
      </c>
      <c r="J333" s="187">
        <v>0</v>
      </c>
    </row>
    <row r="334" spans="1:10" s="119" customFormat="1" ht="27" customHeight="1">
      <c r="A334" s="284" t="s">
        <v>87</v>
      </c>
      <c r="B334" s="284"/>
      <c r="C334" s="210" t="s">
        <v>273</v>
      </c>
      <c r="D334" s="166">
        <f>D335+D348+D362+D375+D377+D381</f>
        <v>2499324</v>
      </c>
      <c r="E334" s="166">
        <f aca="true" t="shared" si="92" ref="E334:J334">E335+E348+E362+E375+E377+E381</f>
        <v>0</v>
      </c>
      <c r="F334" s="166">
        <f t="shared" si="92"/>
        <v>0</v>
      </c>
      <c r="G334" s="166">
        <f t="shared" si="92"/>
        <v>2499324</v>
      </c>
      <c r="H334" s="166">
        <f t="shared" si="92"/>
        <v>0</v>
      </c>
      <c r="I334" s="166">
        <f t="shared" si="92"/>
        <v>2497824</v>
      </c>
      <c r="J334" s="166">
        <f t="shared" si="92"/>
        <v>1500</v>
      </c>
    </row>
    <row r="335" spans="1:10" ht="26.25" customHeight="1">
      <c r="A335" s="271" t="s">
        <v>89</v>
      </c>
      <c r="B335" s="285"/>
      <c r="C335" s="255" t="s">
        <v>88</v>
      </c>
      <c r="D335" s="253">
        <f>D336+D337+D338+D339+D340+D341+D342+D343+D344+D345+D346+D347</f>
        <v>1058608</v>
      </c>
      <c r="E335" s="253">
        <f aca="true" t="shared" si="93" ref="E335:J335">E336+E337+E338+E339+E340+E341+E342+E343+E344+E345+E346+E347</f>
        <v>0</v>
      </c>
      <c r="F335" s="253">
        <f t="shared" si="93"/>
        <v>0</v>
      </c>
      <c r="G335" s="253">
        <f t="shared" si="93"/>
        <v>1058608</v>
      </c>
      <c r="H335" s="253">
        <f t="shared" si="93"/>
        <v>0</v>
      </c>
      <c r="I335" s="253">
        <f t="shared" si="93"/>
        <v>1058608</v>
      </c>
      <c r="J335" s="253">
        <f t="shared" si="93"/>
        <v>0</v>
      </c>
    </row>
    <row r="336" spans="1:10" s="118" customFormat="1" ht="18.75" customHeight="1">
      <c r="A336" s="108"/>
      <c r="B336" s="108" t="s">
        <v>388</v>
      </c>
      <c r="C336" s="182" t="s">
        <v>232</v>
      </c>
      <c r="D336" s="115">
        <v>0</v>
      </c>
      <c r="E336" s="115">
        <v>0</v>
      </c>
      <c r="F336" s="115">
        <v>0</v>
      </c>
      <c r="G336" s="112">
        <f aca="true" t="shared" si="94" ref="G336:G347">D336+E336-F336</f>
        <v>0</v>
      </c>
      <c r="H336" s="115">
        <v>0</v>
      </c>
      <c r="I336" s="187">
        <f aca="true" t="shared" si="95" ref="I336:I347">G336</f>
        <v>0</v>
      </c>
      <c r="J336" s="115">
        <v>0</v>
      </c>
    </row>
    <row r="337" spans="1:10" ht="22.5" customHeight="1">
      <c r="A337" s="204"/>
      <c r="B337" s="204" t="s">
        <v>330</v>
      </c>
      <c r="C337" s="182" t="s">
        <v>331</v>
      </c>
      <c r="D337" s="112">
        <v>625514</v>
      </c>
      <c r="E337" s="112">
        <v>0</v>
      </c>
      <c r="F337" s="112">
        <v>0</v>
      </c>
      <c r="G337" s="112">
        <f t="shared" si="94"/>
        <v>625514</v>
      </c>
      <c r="H337" s="112">
        <v>0</v>
      </c>
      <c r="I337" s="187">
        <f t="shared" si="95"/>
        <v>625514</v>
      </c>
      <c r="J337" s="187">
        <v>0</v>
      </c>
    </row>
    <row r="338" spans="1:10" ht="15" customHeight="1">
      <c r="A338" s="204"/>
      <c r="B338" s="204" t="s">
        <v>334</v>
      </c>
      <c r="C338" s="182" t="s">
        <v>181</v>
      </c>
      <c r="D338" s="112">
        <v>46137</v>
      </c>
      <c r="E338" s="112">
        <v>0</v>
      </c>
      <c r="F338" s="112">
        <v>0</v>
      </c>
      <c r="G338" s="112">
        <f t="shared" si="94"/>
        <v>46137</v>
      </c>
      <c r="H338" s="112">
        <v>0</v>
      </c>
      <c r="I338" s="187">
        <f t="shared" si="95"/>
        <v>46137</v>
      </c>
      <c r="J338" s="187">
        <v>0</v>
      </c>
    </row>
    <row r="339" spans="1:10" ht="17.25" customHeight="1">
      <c r="A339" s="204"/>
      <c r="B339" s="208" t="s">
        <v>336</v>
      </c>
      <c r="C339" s="182" t="s">
        <v>368</v>
      </c>
      <c r="D339" s="112">
        <v>118900</v>
      </c>
      <c r="E339" s="112">
        <v>0</v>
      </c>
      <c r="F339" s="112">
        <v>0</v>
      </c>
      <c r="G339" s="112">
        <f t="shared" si="94"/>
        <v>118900</v>
      </c>
      <c r="H339" s="112">
        <v>0</v>
      </c>
      <c r="I339" s="187">
        <f t="shared" si="95"/>
        <v>118900</v>
      </c>
      <c r="J339" s="187">
        <v>0</v>
      </c>
    </row>
    <row r="340" spans="1:10" ht="17.25" customHeight="1">
      <c r="A340" s="204"/>
      <c r="B340" s="208" t="s">
        <v>338</v>
      </c>
      <c r="C340" s="182" t="s">
        <v>339</v>
      </c>
      <c r="D340" s="112">
        <v>16250</v>
      </c>
      <c r="E340" s="112">
        <v>0</v>
      </c>
      <c r="F340" s="112">
        <v>0</v>
      </c>
      <c r="G340" s="112">
        <f t="shared" si="94"/>
        <v>16250</v>
      </c>
      <c r="H340" s="112">
        <v>0</v>
      </c>
      <c r="I340" s="187">
        <f t="shared" si="95"/>
        <v>16250</v>
      </c>
      <c r="J340" s="187">
        <v>0</v>
      </c>
    </row>
    <row r="341" spans="1:10" ht="15" customHeight="1">
      <c r="A341" s="204"/>
      <c r="B341" s="208" t="s">
        <v>369</v>
      </c>
      <c r="C341" s="182" t="s">
        <v>245</v>
      </c>
      <c r="D341" s="112">
        <v>123500</v>
      </c>
      <c r="E341" s="112">
        <v>0</v>
      </c>
      <c r="F341" s="112">
        <v>0</v>
      </c>
      <c r="G341" s="112">
        <f t="shared" si="94"/>
        <v>123500</v>
      </c>
      <c r="H341" s="112">
        <v>0</v>
      </c>
      <c r="I341" s="187">
        <f t="shared" si="95"/>
        <v>123500</v>
      </c>
      <c r="J341" s="187">
        <v>0</v>
      </c>
    </row>
    <row r="342" spans="1:10" ht="14.25" customHeight="1">
      <c r="A342" s="204"/>
      <c r="B342" s="208" t="s">
        <v>401</v>
      </c>
      <c r="C342" s="182" t="s">
        <v>268</v>
      </c>
      <c r="D342" s="112">
        <v>58000</v>
      </c>
      <c r="E342" s="112">
        <v>0</v>
      </c>
      <c r="F342" s="112">
        <v>0</v>
      </c>
      <c r="G342" s="112">
        <f t="shared" si="94"/>
        <v>58000</v>
      </c>
      <c r="H342" s="112">
        <v>0</v>
      </c>
      <c r="I342" s="187">
        <f t="shared" si="95"/>
        <v>58000</v>
      </c>
      <c r="J342" s="187">
        <v>0</v>
      </c>
    </row>
    <row r="343" spans="1:10" ht="13.5" customHeight="1">
      <c r="A343" s="204"/>
      <c r="B343" s="208" t="s">
        <v>352</v>
      </c>
      <c r="C343" s="182" t="s">
        <v>341</v>
      </c>
      <c r="D343" s="112">
        <v>14000</v>
      </c>
      <c r="E343" s="112">
        <v>0</v>
      </c>
      <c r="F343" s="112">
        <v>0</v>
      </c>
      <c r="G343" s="112">
        <f t="shared" si="94"/>
        <v>14000</v>
      </c>
      <c r="H343" s="112">
        <v>0</v>
      </c>
      <c r="I343" s="187">
        <f t="shared" si="95"/>
        <v>14000</v>
      </c>
      <c r="J343" s="187">
        <v>0</v>
      </c>
    </row>
    <row r="344" spans="1:10" ht="15.75" customHeight="1">
      <c r="A344" s="204"/>
      <c r="B344" s="208" t="s">
        <v>326</v>
      </c>
      <c r="C344" s="182" t="s">
        <v>327</v>
      </c>
      <c r="D344" s="112">
        <v>21062</v>
      </c>
      <c r="E344" s="112">
        <v>0</v>
      </c>
      <c r="F344" s="112">
        <v>0</v>
      </c>
      <c r="G344" s="112">
        <f t="shared" si="94"/>
        <v>21062</v>
      </c>
      <c r="H344" s="112">
        <v>0</v>
      </c>
      <c r="I344" s="187">
        <f t="shared" si="95"/>
        <v>21062</v>
      </c>
      <c r="J344" s="187">
        <v>0</v>
      </c>
    </row>
    <row r="345" spans="1:10" ht="14.25" customHeight="1">
      <c r="A345" s="204"/>
      <c r="B345" s="208" t="s">
        <v>370</v>
      </c>
      <c r="C345" s="182" t="s">
        <v>343</v>
      </c>
      <c r="D345" s="112">
        <v>570</v>
      </c>
      <c r="E345" s="112">
        <v>0</v>
      </c>
      <c r="F345" s="112">
        <v>0</v>
      </c>
      <c r="G345" s="112">
        <f t="shared" si="94"/>
        <v>570</v>
      </c>
      <c r="H345" s="112">
        <v>0</v>
      </c>
      <c r="I345" s="187">
        <f t="shared" si="95"/>
        <v>570</v>
      </c>
      <c r="J345" s="187">
        <v>0</v>
      </c>
    </row>
    <row r="346" spans="1:10" ht="15" customHeight="1">
      <c r="A346" s="204"/>
      <c r="B346" s="208" t="s">
        <v>413</v>
      </c>
      <c r="C346" s="182" t="s">
        <v>344</v>
      </c>
      <c r="D346" s="112">
        <v>568</v>
      </c>
      <c r="E346" s="112">
        <v>0</v>
      </c>
      <c r="F346" s="112">
        <v>0</v>
      </c>
      <c r="G346" s="112">
        <f t="shared" si="94"/>
        <v>568</v>
      </c>
      <c r="H346" s="112">
        <v>0</v>
      </c>
      <c r="I346" s="187">
        <f t="shared" si="95"/>
        <v>568</v>
      </c>
      <c r="J346" s="187">
        <v>0</v>
      </c>
    </row>
    <row r="347" spans="1:10" ht="15.75" customHeight="1">
      <c r="A347" s="204"/>
      <c r="B347" s="208" t="s">
        <v>371</v>
      </c>
      <c r="C347" s="182" t="s">
        <v>345</v>
      </c>
      <c r="D347" s="112">
        <v>34107</v>
      </c>
      <c r="E347" s="112">
        <v>0</v>
      </c>
      <c r="F347" s="112">
        <v>0</v>
      </c>
      <c r="G347" s="112">
        <f t="shared" si="94"/>
        <v>34107</v>
      </c>
      <c r="H347" s="112">
        <v>0</v>
      </c>
      <c r="I347" s="187">
        <f t="shared" si="95"/>
        <v>34107</v>
      </c>
      <c r="J347" s="187">
        <v>0</v>
      </c>
    </row>
    <row r="348" spans="1:10" ht="18" customHeight="1">
      <c r="A348" s="271" t="s">
        <v>91</v>
      </c>
      <c r="B348" s="285"/>
      <c r="C348" s="255" t="s">
        <v>274</v>
      </c>
      <c r="D348" s="253">
        <f>D349+D350+D351+D352+D353+D354+D355+D356+D357+D358+D359+D360+D361</f>
        <v>399010</v>
      </c>
      <c r="E348" s="253">
        <f aca="true" t="shared" si="96" ref="E348:J348">E349+E350+E351+E352+E353+E354+E355+E356+E357+E358+E359+E360+E361</f>
        <v>0</v>
      </c>
      <c r="F348" s="253">
        <f t="shared" si="96"/>
        <v>0</v>
      </c>
      <c r="G348" s="253">
        <f t="shared" si="96"/>
        <v>399010</v>
      </c>
      <c r="H348" s="253">
        <f t="shared" si="96"/>
        <v>0</v>
      </c>
      <c r="I348" s="253">
        <f t="shared" si="96"/>
        <v>399010</v>
      </c>
      <c r="J348" s="253">
        <f t="shared" si="96"/>
        <v>0</v>
      </c>
    </row>
    <row r="349" spans="1:10" s="118" customFormat="1" ht="18" customHeight="1">
      <c r="A349" s="108"/>
      <c r="B349" s="108" t="s">
        <v>388</v>
      </c>
      <c r="C349" s="182" t="s">
        <v>232</v>
      </c>
      <c r="D349" s="115">
        <v>1900</v>
      </c>
      <c r="E349" s="115">
        <v>0</v>
      </c>
      <c r="F349" s="115">
        <v>0</v>
      </c>
      <c r="G349" s="112">
        <f aca="true" t="shared" si="97" ref="G349:G361">D349+E349-F349</f>
        <v>1900</v>
      </c>
      <c r="H349" s="115">
        <v>0</v>
      </c>
      <c r="I349" s="187">
        <f aca="true" t="shared" si="98" ref="I349:I361">G349</f>
        <v>1900</v>
      </c>
      <c r="J349" s="115">
        <v>0</v>
      </c>
    </row>
    <row r="350" spans="1:10" ht="16.5" customHeight="1">
      <c r="A350" s="204"/>
      <c r="B350" s="204" t="s">
        <v>330</v>
      </c>
      <c r="C350" s="182" t="s">
        <v>199</v>
      </c>
      <c r="D350" s="115">
        <v>262943</v>
      </c>
      <c r="E350" s="115">
        <v>0</v>
      </c>
      <c r="F350" s="115">
        <v>0</v>
      </c>
      <c r="G350" s="112">
        <f t="shared" si="97"/>
        <v>262943</v>
      </c>
      <c r="H350" s="112">
        <v>0</v>
      </c>
      <c r="I350" s="187">
        <f t="shared" si="98"/>
        <v>262943</v>
      </c>
      <c r="J350" s="187">
        <v>0</v>
      </c>
    </row>
    <row r="351" spans="1:10" ht="15.75" customHeight="1">
      <c r="A351" s="204"/>
      <c r="B351" s="204" t="s">
        <v>334</v>
      </c>
      <c r="C351" s="182" t="s">
        <v>181</v>
      </c>
      <c r="D351" s="112">
        <v>19983</v>
      </c>
      <c r="E351" s="112">
        <v>0</v>
      </c>
      <c r="F351" s="112">
        <v>0</v>
      </c>
      <c r="G351" s="112">
        <f t="shared" si="97"/>
        <v>19983</v>
      </c>
      <c r="H351" s="112">
        <v>0</v>
      </c>
      <c r="I351" s="187">
        <f t="shared" si="98"/>
        <v>19983</v>
      </c>
      <c r="J351" s="187">
        <v>0</v>
      </c>
    </row>
    <row r="352" spans="1:10" ht="17.25" customHeight="1">
      <c r="A352" s="204"/>
      <c r="B352" s="208" t="s">
        <v>201</v>
      </c>
      <c r="C352" s="182" t="s">
        <v>368</v>
      </c>
      <c r="D352" s="112">
        <v>49264</v>
      </c>
      <c r="E352" s="112">
        <v>0</v>
      </c>
      <c r="F352" s="112">
        <v>0</v>
      </c>
      <c r="G352" s="112">
        <f t="shared" si="97"/>
        <v>49264</v>
      </c>
      <c r="H352" s="112">
        <v>0</v>
      </c>
      <c r="I352" s="187">
        <f t="shared" si="98"/>
        <v>49264</v>
      </c>
      <c r="J352" s="187">
        <v>0</v>
      </c>
    </row>
    <row r="353" spans="1:10" ht="14.25" customHeight="1">
      <c r="A353" s="204"/>
      <c r="B353" s="208" t="s">
        <v>338</v>
      </c>
      <c r="C353" s="182" t="s">
        <v>339</v>
      </c>
      <c r="D353" s="112">
        <v>6808</v>
      </c>
      <c r="E353" s="112">
        <v>0</v>
      </c>
      <c r="F353" s="112">
        <v>0</v>
      </c>
      <c r="G353" s="112">
        <f t="shared" si="97"/>
        <v>6808</v>
      </c>
      <c r="H353" s="112">
        <v>0</v>
      </c>
      <c r="I353" s="187">
        <f t="shared" si="98"/>
        <v>6808</v>
      </c>
      <c r="J353" s="187">
        <v>0</v>
      </c>
    </row>
    <row r="354" spans="1:10" ht="15.75" customHeight="1">
      <c r="A354" s="204"/>
      <c r="B354" s="208" t="s">
        <v>369</v>
      </c>
      <c r="C354" s="182" t="s">
        <v>245</v>
      </c>
      <c r="D354" s="112">
        <v>23650</v>
      </c>
      <c r="E354" s="112">
        <v>0</v>
      </c>
      <c r="F354" s="112">
        <v>0</v>
      </c>
      <c r="G354" s="112">
        <f t="shared" si="97"/>
        <v>23650</v>
      </c>
      <c r="H354" s="112">
        <v>0</v>
      </c>
      <c r="I354" s="187">
        <f t="shared" si="98"/>
        <v>23650</v>
      </c>
      <c r="J354" s="187">
        <v>0</v>
      </c>
    </row>
    <row r="355" spans="1:10" ht="16.5" customHeight="1">
      <c r="A355" s="204"/>
      <c r="B355" s="208" t="s">
        <v>257</v>
      </c>
      <c r="C355" s="182" t="s">
        <v>275</v>
      </c>
      <c r="D355" s="112">
        <v>1500</v>
      </c>
      <c r="E355" s="112">
        <v>0</v>
      </c>
      <c r="F355" s="112">
        <v>0</v>
      </c>
      <c r="G355" s="112">
        <f t="shared" si="97"/>
        <v>1500</v>
      </c>
      <c r="H355" s="112">
        <v>0</v>
      </c>
      <c r="I355" s="187">
        <f t="shared" si="98"/>
        <v>1500</v>
      </c>
      <c r="J355" s="187">
        <v>0</v>
      </c>
    </row>
    <row r="356" spans="1:10" ht="14.25" customHeight="1">
      <c r="A356" s="204"/>
      <c r="B356" s="208" t="s">
        <v>352</v>
      </c>
      <c r="C356" s="182" t="s">
        <v>341</v>
      </c>
      <c r="D356" s="112">
        <v>4000</v>
      </c>
      <c r="E356" s="112">
        <v>0</v>
      </c>
      <c r="F356" s="112">
        <v>0</v>
      </c>
      <c r="G356" s="112">
        <f t="shared" si="97"/>
        <v>4000</v>
      </c>
      <c r="H356" s="112">
        <v>0</v>
      </c>
      <c r="I356" s="187">
        <f t="shared" si="98"/>
        <v>4000</v>
      </c>
      <c r="J356" s="187">
        <v>0</v>
      </c>
    </row>
    <row r="357" spans="1:10" ht="16.5" customHeight="1">
      <c r="A357" s="204"/>
      <c r="B357" s="208" t="s">
        <v>326</v>
      </c>
      <c r="C357" s="182" t="s">
        <v>327</v>
      </c>
      <c r="D357" s="112">
        <v>8100</v>
      </c>
      <c r="E357" s="112">
        <v>0</v>
      </c>
      <c r="F357" s="112">
        <v>0</v>
      </c>
      <c r="G357" s="112">
        <f t="shared" si="97"/>
        <v>8100</v>
      </c>
      <c r="H357" s="112">
        <v>0</v>
      </c>
      <c r="I357" s="187">
        <f t="shared" si="98"/>
        <v>8100</v>
      </c>
      <c r="J357" s="187">
        <v>0</v>
      </c>
    </row>
    <row r="358" spans="1:10" ht="15.75" customHeight="1">
      <c r="A358" s="204"/>
      <c r="B358" s="208" t="s">
        <v>370</v>
      </c>
      <c r="C358" s="182" t="s">
        <v>343</v>
      </c>
      <c r="D358" s="112">
        <v>3000</v>
      </c>
      <c r="E358" s="112">
        <v>0</v>
      </c>
      <c r="F358" s="112">
        <v>0</v>
      </c>
      <c r="G358" s="112">
        <f t="shared" si="97"/>
        <v>3000</v>
      </c>
      <c r="H358" s="112">
        <v>0</v>
      </c>
      <c r="I358" s="187">
        <f t="shared" si="98"/>
        <v>3000</v>
      </c>
      <c r="J358" s="187">
        <v>0</v>
      </c>
    </row>
    <row r="359" spans="1:10" ht="15" customHeight="1">
      <c r="A359" s="204"/>
      <c r="B359" s="204" t="s">
        <v>413</v>
      </c>
      <c r="C359" s="142" t="s">
        <v>344</v>
      </c>
      <c r="D359" s="112">
        <v>700</v>
      </c>
      <c r="E359" s="112">
        <v>0</v>
      </c>
      <c r="F359" s="112">
        <v>0</v>
      </c>
      <c r="G359" s="112">
        <f t="shared" si="97"/>
        <v>700</v>
      </c>
      <c r="H359" s="112">
        <v>0</v>
      </c>
      <c r="I359" s="187">
        <f t="shared" si="98"/>
        <v>700</v>
      </c>
      <c r="J359" s="187">
        <v>0</v>
      </c>
    </row>
    <row r="360" spans="1:10" ht="15" customHeight="1">
      <c r="A360" s="204"/>
      <c r="B360" s="204" t="s">
        <v>371</v>
      </c>
      <c r="C360" s="142" t="s">
        <v>345</v>
      </c>
      <c r="D360" s="112">
        <v>16219</v>
      </c>
      <c r="E360" s="112">
        <v>0</v>
      </c>
      <c r="F360" s="112">
        <v>0</v>
      </c>
      <c r="G360" s="112">
        <f t="shared" si="97"/>
        <v>16219</v>
      </c>
      <c r="H360" s="112">
        <v>0</v>
      </c>
      <c r="I360" s="187">
        <f t="shared" si="98"/>
        <v>16219</v>
      </c>
      <c r="J360" s="187">
        <v>0</v>
      </c>
    </row>
    <row r="361" spans="1:10" ht="14.25" customHeight="1">
      <c r="A361" s="204"/>
      <c r="B361" s="204" t="s">
        <v>353</v>
      </c>
      <c r="C361" s="142" t="s">
        <v>354</v>
      </c>
      <c r="D361" s="112">
        <v>943</v>
      </c>
      <c r="E361" s="112">
        <v>0</v>
      </c>
      <c r="F361" s="112">
        <v>0</v>
      </c>
      <c r="G361" s="112">
        <f t="shared" si="97"/>
        <v>943</v>
      </c>
      <c r="H361" s="112">
        <v>0</v>
      </c>
      <c r="I361" s="187">
        <f t="shared" si="98"/>
        <v>943</v>
      </c>
      <c r="J361" s="187">
        <v>0</v>
      </c>
    </row>
    <row r="362" spans="1:10" ht="15" customHeight="1">
      <c r="A362" s="271" t="s">
        <v>93</v>
      </c>
      <c r="B362" s="271"/>
      <c r="C362" s="255" t="s">
        <v>92</v>
      </c>
      <c r="D362" s="253">
        <f aca="true" t="shared" si="99" ref="D362:J362">D363+D364+D365+D366+D367+D369+D370+D371+D372+D373+D368+D374</f>
        <v>1008776</v>
      </c>
      <c r="E362" s="253">
        <f t="shared" si="99"/>
        <v>0</v>
      </c>
      <c r="F362" s="253">
        <f t="shared" si="99"/>
        <v>0</v>
      </c>
      <c r="G362" s="253">
        <f t="shared" si="99"/>
        <v>1008776</v>
      </c>
      <c r="H362" s="253">
        <f t="shared" si="99"/>
        <v>0</v>
      </c>
      <c r="I362" s="253">
        <f t="shared" si="99"/>
        <v>1008776</v>
      </c>
      <c r="J362" s="253">
        <f t="shared" si="99"/>
        <v>0</v>
      </c>
    </row>
    <row r="363" spans="1:10" s="118" customFormat="1" ht="12.75" customHeight="1">
      <c r="A363" s="108"/>
      <c r="B363" s="108" t="s">
        <v>388</v>
      </c>
      <c r="C363" s="142" t="s">
        <v>267</v>
      </c>
      <c r="D363" s="115">
        <v>1292</v>
      </c>
      <c r="E363" s="115">
        <v>0</v>
      </c>
      <c r="F363" s="115">
        <v>0</v>
      </c>
      <c r="G363" s="112">
        <f aca="true" t="shared" si="100" ref="G363:G376">D363+E363-F363</f>
        <v>1292</v>
      </c>
      <c r="H363" s="115">
        <v>0</v>
      </c>
      <c r="I363" s="187">
        <f aca="true" t="shared" si="101" ref="I363:I373">G363</f>
        <v>1292</v>
      </c>
      <c r="J363" s="115">
        <v>0</v>
      </c>
    </row>
    <row r="364" spans="1:10" ht="22.5" customHeight="1">
      <c r="A364" s="204"/>
      <c r="B364" s="204" t="s">
        <v>330</v>
      </c>
      <c r="C364" s="142" t="s">
        <v>331</v>
      </c>
      <c r="D364" s="112">
        <v>436766</v>
      </c>
      <c r="E364" s="112">
        <v>0</v>
      </c>
      <c r="F364" s="112">
        <v>0</v>
      </c>
      <c r="G364" s="112">
        <f t="shared" si="100"/>
        <v>436766</v>
      </c>
      <c r="H364" s="112">
        <v>0</v>
      </c>
      <c r="I364" s="187">
        <f t="shared" si="101"/>
        <v>436766</v>
      </c>
      <c r="J364" s="187">
        <v>0</v>
      </c>
    </row>
    <row r="365" spans="1:10" ht="15" customHeight="1">
      <c r="A365" s="204"/>
      <c r="B365" s="204" t="s">
        <v>334</v>
      </c>
      <c r="C365" s="142" t="s">
        <v>181</v>
      </c>
      <c r="D365" s="115">
        <v>34643</v>
      </c>
      <c r="E365" s="115">
        <v>0</v>
      </c>
      <c r="F365" s="115">
        <v>0</v>
      </c>
      <c r="G365" s="112">
        <f t="shared" si="100"/>
        <v>34643</v>
      </c>
      <c r="H365" s="112">
        <v>0</v>
      </c>
      <c r="I365" s="187">
        <f t="shared" si="101"/>
        <v>34643</v>
      </c>
      <c r="J365" s="187">
        <v>0</v>
      </c>
    </row>
    <row r="366" spans="1:10" ht="16.5" customHeight="1">
      <c r="A366" s="204"/>
      <c r="B366" s="208" t="s">
        <v>201</v>
      </c>
      <c r="C366" s="142" t="s">
        <v>190</v>
      </c>
      <c r="D366" s="115">
        <v>85148</v>
      </c>
      <c r="E366" s="115">
        <v>0</v>
      </c>
      <c r="F366" s="115">
        <v>0</v>
      </c>
      <c r="G366" s="112">
        <f t="shared" si="100"/>
        <v>85148</v>
      </c>
      <c r="H366" s="112">
        <v>0</v>
      </c>
      <c r="I366" s="187">
        <f t="shared" si="101"/>
        <v>85148</v>
      </c>
      <c r="J366" s="187">
        <v>0</v>
      </c>
    </row>
    <row r="367" spans="1:10" ht="13.5" customHeight="1">
      <c r="A367" s="204"/>
      <c r="B367" s="208" t="s">
        <v>338</v>
      </c>
      <c r="C367" s="142" t="s">
        <v>339</v>
      </c>
      <c r="D367" s="115">
        <v>11599</v>
      </c>
      <c r="E367" s="115">
        <v>0</v>
      </c>
      <c r="F367" s="115">
        <v>0</v>
      </c>
      <c r="G367" s="112">
        <f t="shared" si="100"/>
        <v>11599</v>
      </c>
      <c r="H367" s="112">
        <v>0</v>
      </c>
      <c r="I367" s="187">
        <f t="shared" si="101"/>
        <v>11599</v>
      </c>
      <c r="J367" s="187">
        <v>0</v>
      </c>
    </row>
    <row r="368" spans="1:10" ht="13.5" customHeight="1">
      <c r="A368" s="204"/>
      <c r="B368" s="208" t="s">
        <v>192</v>
      </c>
      <c r="C368" s="142" t="s">
        <v>193</v>
      </c>
      <c r="D368" s="115">
        <v>1500</v>
      </c>
      <c r="E368" s="115">
        <v>0</v>
      </c>
      <c r="F368" s="115">
        <v>0</v>
      </c>
      <c r="G368" s="112">
        <f t="shared" si="100"/>
        <v>1500</v>
      </c>
      <c r="H368" s="112">
        <v>0</v>
      </c>
      <c r="I368" s="187">
        <f t="shared" si="101"/>
        <v>1500</v>
      </c>
      <c r="J368" s="187">
        <v>0</v>
      </c>
    </row>
    <row r="369" spans="1:10" ht="13.5" customHeight="1">
      <c r="A369" s="204"/>
      <c r="B369" s="208" t="s">
        <v>369</v>
      </c>
      <c r="C369" s="142" t="s">
        <v>245</v>
      </c>
      <c r="D369" s="115">
        <v>258248</v>
      </c>
      <c r="E369" s="115">
        <v>0</v>
      </c>
      <c r="F369" s="115">
        <v>0</v>
      </c>
      <c r="G369" s="112">
        <f t="shared" si="100"/>
        <v>258248</v>
      </c>
      <c r="H369" s="112">
        <v>0</v>
      </c>
      <c r="I369" s="187">
        <f t="shared" si="101"/>
        <v>258248</v>
      </c>
      <c r="J369" s="187">
        <v>0</v>
      </c>
    </row>
    <row r="370" spans="1:10" ht="15.75" customHeight="1">
      <c r="A370" s="204"/>
      <c r="B370" s="208" t="s">
        <v>352</v>
      </c>
      <c r="C370" s="142" t="s">
        <v>341</v>
      </c>
      <c r="D370" s="115">
        <v>71704</v>
      </c>
      <c r="E370" s="115">
        <v>0</v>
      </c>
      <c r="F370" s="115">
        <v>0</v>
      </c>
      <c r="G370" s="112">
        <f t="shared" si="100"/>
        <v>71704</v>
      </c>
      <c r="H370" s="112">
        <v>0</v>
      </c>
      <c r="I370" s="187">
        <f t="shared" si="101"/>
        <v>71704</v>
      </c>
      <c r="J370" s="187">
        <v>0</v>
      </c>
    </row>
    <row r="371" spans="1:10" ht="17.25" customHeight="1">
      <c r="A371" s="204"/>
      <c r="B371" s="208" t="s">
        <v>326</v>
      </c>
      <c r="C371" s="142" t="s">
        <v>327</v>
      </c>
      <c r="D371" s="115">
        <v>68087</v>
      </c>
      <c r="E371" s="115">
        <v>0</v>
      </c>
      <c r="F371" s="115">
        <v>0</v>
      </c>
      <c r="G371" s="112">
        <f t="shared" si="100"/>
        <v>68087</v>
      </c>
      <c r="H371" s="112">
        <v>0</v>
      </c>
      <c r="I371" s="187">
        <f t="shared" si="101"/>
        <v>68087</v>
      </c>
      <c r="J371" s="187">
        <v>0</v>
      </c>
    </row>
    <row r="372" spans="1:10" ht="18" customHeight="1">
      <c r="A372" s="204"/>
      <c r="B372" s="204" t="s">
        <v>371</v>
      </c>
      <c r="C372" s="112" t="s">
        <v>345</v>
      </c>
      <c r="D372" s="115">
        <v>23589</v>
      </c>
      <c r="E372" s="115">
        <v>0</v>
      </c>
      <c r="F372" s="115">
        <v>0</v>
      </c>
      <c r="G372" s="112">
        <f t="shared" si="100"/>
        <v>23589</v>
      </c>
      <c r="H372" s="112">
        <v>0</v>
      </c>
      <c r="I372" s="187">
        <f t="shared" si="101"/>
        <v>23589</v>
      </c>
      <c r="J372" s="187">
        <v>0</v>
      </c>
    </row>
    <row r="373" spans="1:10" ht="17.25" customHeight="1">
      <c r="A373" s="204"/>
      <c r="B373" s="204" t="s">
        <v>353</v>
      </c>
      <c r="C373" s="112" t="s">
        <v>354</v>
      </c>
      <c r="D373" s="115">
        <v>4200</v>
      </c>
      <c r="E373" s="115">
        <v>0</v>
      </c>
      <c r="F373" s="115">
        <v>0</v>
      </c>
      <c r="G373" s="112">
        <f t="shared" si="100"/>
        <v>4200</v>
      </c>
      <c r="H373" s="112">
        <v>0</v>
      </c>
      <c r="I373" s="187">
        <f t="shared" si="101"/>
        <v>4200</v>
      </c>
      <c r="J373" s="187">
        <v>0</v>
      </c>
    </row>
    <row r="374" spans="1:10" ht="17.25" customHeight="1">
      <c r="A374" s="204"/>
      <c r="B374" s="204" t="s">
        <v>416</v>
      </c>
      <c r="C374" s="112" t="s">
        <v>555</v>
      </c>
      <c r="D374" s="115">
        <v>12000</v>
      </c>
      <c r="E374" s="115">
        <v>0</v>
      </c>
      <c r="F374" s="115">
        <v>0</v>
      </c>
      <c r="G374" s="112">
        <f>D374+E374-F374</f>
        <v>12000</v>
      </c>
      <c r="H374" s="112">
        <v>0</v>
      </c>
      <c r="I374" s="187">
        <f>G374</f>
        <v>12000</v>
      </c>
      <c r="J374" s="187">
        <v>0</v>
      </c>
    </row>
    <row r="375" spans="1:10" ht="18" customHeight="1">
      <c r="A375" s="271" t="s">
        <v>126</v>
      </c>
      <c r="B375" s="286"/>
      <c r="C375" s="255" t="s">
        <v>276</v>
      </c>
      <c r="D375" s="253">
        <f>D376</f>
        <v>17448</v>
      </c>
      <c r="E375" s="253">
        <f aca="true" t="shared" si="102" ref="E375:J375">E376</f>
        <v>0</v>
      </c>
      <c r="F375" s="253">
        <f t="shared" si="102"/>
        <v>0</v>
      </c>
      <c r="G375" s="253">
        <f t="shared" si="102"/>
        <v>17448</v>
      </c>
      <c r="H375" s="253">
        <f t="shared" si="102"/>
        <v>0</v>
      </c>
      <c r="I375" s="253">
        <f t="shared" si="102"/>
        <v>17448</v>
      </c>
      <c r="J375" s="253">
        <f t="shared" si="102"/>
        <v>0</v>
      </c>
    </row>
    <row r="376" spans="1:10" ht="24" customHeight="1">
      <c r="A376" s="204"/>
      <c r="B376" s="208" t="s">
        <v>277</v>
      </c>
      <c r="C376" s="142" t="s">
        <v>278</v>
      </c>
      <c r="D376" s="115">
        <v>17448</v>
      </c>
      <c r="E376" s="115">
        <v>0</v>
      </c>
      <c r="F376" s="115">
        <v>0</v>
      </c>
      <c r="G376" s="112">
        <f t="shared" si="100"/>
        <v>17448</v>
      </c>
      <c r="H376" s="112">
        <v>0</v>
      </c>
      <c r="I376" s="187">
        <f>G376</f>
        <v>17448</v>
      </c>
      <c r="J376" s="187">
        <v>0</v>
      </c>
    </row>
    <row r="377" spans="1:10" ht="18.75" customHeight="1">
      <c r="A377" s="271" t="s">
        <v>279</v>
      </c>
      <c r="B377" s="271"/>
      <c r="C377" s="255" t="s">
        <v>280</v>
      </c>
      <c r="D377" s="253">
        <f>D378+D379+D380</f>
        <v>3000</v>
      </c>
      <c r="E377" s="253">
        <f aca="true" t="shared" si="103" ref="E377:J377">E378+E379+E380</f>
        <v>0</v>
      </c>
      <c r="F377" s="253">
        <f t="shared" si="103"/>
        <v>0</v>
      </c>
      <c r="G377" s="253">
        <f t="shared" si="103"/>
        <v>3000</v>
      </c>
      <c r="H377" s="253">
        <f t="shared" si="103"/>
        <v>0</v>
      </c>
      <c r="I377" s="253">
        <f t="shared" si="103"/>
        <v>1500</v>
      </c>
      <c r="J377" s="253">
        <f t="shared" si="103"/>
        <v>1500</v>
      </c>
    </row>
    <row r="378" spans="1:10" ht="22.5" customHeight="1">
      <c r="A378" s="204"/>
      <c r="B378" s="204" t="s">
        <v>379</v>
      </c>
      <c r="C378" s="142" t="s">
        <v>552</v>
      </c>
      <c r="D378" s="115">
        <v>1500</v>
      </c>
      <c r="E378" s="115">
        <v>0</v>
      </c>
      <c r="F378" s="115">
        <v>0</v>
      </c>
      <c r="G378" s="112">
        <f>D378+E378-F378</f>
        <v>1500</v>
      </c>
      <c r="H378" s="112">
        <v>0</v>
      </c>
      <c r="I378" s="187">
        <v>0</v>
      </c>
      <c r="J378" s="187">
        <f>G378</f>
        <v>1500</v>
      </c>
    </row>
    <row r="379" spans="1:10" ht="15" customHeight="1">
      <c r="A379" s="204"/>
      <c r="B379" s="204" t="s">
        <v>369</v>
      </c>
      <c r="C379" s="142" t="s">
        <v>194</v>
      </c>
      <c r="D379" s="115">
        <v>300</v>
      </c>
      <c r="E379" s="115">
        <v>0</v>
      </c>
      <c r="F379" s="115">
        <v>0</v>
      </c>
      <c r="G379" s="112">
        <f>D379+E379-F379</f>
        <v>300</v>
      </c>
      <c r="H379" s="112">
        <v>0</v>
      </c>
      <c r="I379" s="187">
        <f>G379</f>
        <v>300</v>
      </c>
      <c r="J379" s="187">
        <v>0</v>
      </c>
    </row>
    <row r="380" spans="1:10" ht="15" customHeight="1">
      <c r="A380" s="204"/>
      <c r="B380" s="204" t="s">
        <v>326</v>
      </c>
      <c r="C380" s="142" t="s">
        <v>184</v>
      </c>
      <c r="D380" s="115">
        <v>1200</v>
      </c>
      <c r="E380" s="115">
        <v>0</v>
      </c>
      <c r="F380" s="115">
        <v>0</v>
      </c>
      <c r="G380" s="112">
        <f>D380+E380-F380</f>
        <v>1200</v>
      </c>
      <c r="H380" s="112">
        <v>0</v>
      </c>
      <c r="I380" s="187">
        <f>G380</f>
        <v>1200</v>
      </c>
      <c r="J380" s="187">
        <v>0</v>
      </c>
    </row>
    <row r="381" spans="1:10" ht="16.5" customHeight="1">
      <c r="A381" s="271" t="s">
        <v>127</v>
      </c>
      <c r="B381" s="271"/>
      <c r="C381" s="255" t="s">
        <v>451</v>
      </c>
      <c r="D381" s="253">
        <f>D382</f>
        <v>12482</v>
      </c>
      <c r="E381" s="253">
        <f aca="true" t="shared" si="104" ref="E381:J381">E382</f>
        <v>0</v>
      </c>
      <c r="F381" s="253">
        <f t="shared" si="104"/>
        <v>0</v>
      </c>
      <c r="G381" s="253">
        <f t="shared" si="104"/>
        <v>12482</v>
      </c>
      <c r="H381" s="253">
        <f t="shared" si="104"/>
        <v>0</v>
      </c>
      <c r="I381" s="252">
        <f t="shared" si="104"/>
        <v>12482</v>
      </c>
      <c r="J381" s="252">
        <f t="shared" si="104"/>
        <v>0</v>
      </c>
    </row>
    <row r="382" spans="1:10" ht="18" customHeight="1">
      <c r="A382" s="204"/>
      <c r="B382" s="204" t="s">
        <v>371</v>
      </c>
      <c r="C382" s="142" t="s">
        <v>345</v>
      </c>
      <c r="D382" s="187">
        <v>12482</v>
      </c>
      <c r="E382" s="187">
        <v>0</v>
      </c>
      <c r="F382" s="187">
        <v>0</v>
      </c>
      <c r="G382" s="112">
        <f>D382+E382-F382</f>
        <v>12482</v>
      </c>
      <c r="H382" s="112">
        <v>0</v>
      </c>
      <c r="I382" s="187">
        <f>G382</f>
        <v>12482</v>
      </c>
      <c r="J382" s="187">
        <v>0</v>
      </c>
    </row>
    <row r="383" spans="1:10" ht="24" customHeight="1">
      <c r="A383" s="284" t="s">
        <v>94</v>
      </c>
      <c r="B383" s="284"/>
      <c r="C383" s="210" t="s">
        <v>281</v>
      </c>
      <c r="D383" s="166">
        <f>D384+D386</f>
        <v>40100</v>
      </c>
      <c r="E383" s="166">
        <f aca="true" t="shared" si="105" ref="E383:J383">E384+E386</f>
        <v>0</v>
      </c>
      <c r="F383" s="166">
        <f t="shared" si="105"/>
        <v>0</v>
      </c>
      <c r="G383" s="166">
        <f t="shared" si="105"/>
        <v>40100</v>
      </c>
      <c r="H383" s="166">
        <f t="shared" si="105"/>
        <v>0</v>
      </c>
      <c r="I383" s="166">
        <f t="shared" si="105"/>
        <v>7100</v>
      </c>
      <c r="J383" s="166">
        <f t="shared" si="105"/>
        <v>33000</v>
      </c>
    </row>
    <row r="384" spans="1:10" ht="18.75" customHeight="1">
      <c r="A384" s="271" t="s">
        <v>282</v>
      </c>
      <c r="B384" s="271"/>
      <c r="C384" s="255" t="s">
        <v>283</v>
      </c>
      <c r="D384" s="253">
        <f>D385</f>
        <v>33000</v>
      </c>
      <c r="E384" s="253">
        <f aca="true" t="shared" si="106" ref="E384:J384">E385</f>
        <v>0</v>
      </c>
      <c r="F384" s="253">
        <f t="shared" si="106"/>
        <v>0</v>
      </c>
      <c r="G384" s="253">
        <f t="shared" si="106"/>
        <v>33000</v>
      </c>
      <c r="H384" s="253">
        <f t="shared" si="106"/>
        <v>0</v>
      </c>
      <c r="I384" s="253">
        <f t="shared" si="106"/>
        <v>0</v>
      </c>
      <c r="J384" s="253">
        <f t="shared" si="106"/>
        <v>33000</v>
      </c>
    </row>
    <row r="385" spans="1:10" ht="23.25" customHeight="1">
      <c r="A385" s="204"/>
      <c r="B385" s="204" t="s">
        <v>379</v>
      </c>
      <c r="C385" s="142" t="s">
        <v>552</v>
      </c>
      <c r="D385" s="112">
        <v>33000</v>
      </c>
      <c r="E385" s="112">
        <v>0</v>
      </c>
      <c r="F385" s="112">
        <v>0</v>
      </c>
      <c r="G385" s="112">
        <f>D385+E385-F385</f>
        <v>33000</v>
      </c>
      <c r="H385" s="112">
        <v>0</v>
      </c>
      <c r="I385" s="187">
        <v>0</v>
      </c>
      <c r="J385" s="187">
        <f>G385</f>
        <v>33000</v>
      </c>
    </row>
    <row r="386" spans="1:10" ht="18" customHeight="1">
      <c r="A386" s="271" t="s">
        <v>95</v>
      </c>
      <c r="B386" s="285"/>
      <c r="C386" s="255" t="s">
        <v>451</v>
      </c>
      <c r="D386" s="253">
        <f>D387+D388</f>
        <v>7100</v>
      </c>
      <c r="E386" s="253">
        <f aca="true" t="shared" si="107" ref="E386:J386">E387+E388</f>
        <v>0</v>
      </c>
      <c r="F386" s="253">
        <f t="shared" si="107"/>
        <v>0</v>
      </c>
      <c r="G386" s="253">
        <f t="shared" si="107"/>
        <v>7100</v>
      </c>
      <c r="H386" s="253">
        <f t="shared" si="107"/>
        <v>0</v>
      </c>
      <c r="I386" s="253">
        <f t="shared" si="107"/>
        <v>7100</v>
      </c>
      <c r="J386" s="253">
        <f t="shared" si="107"/>
        <v>0</v>
      </c>
    </row>
    <row r="387" spans="1:10" ht="15" customHeight="1">
      <c r="A387" s="107"/>
      <c r="B387" s="204" t="s">
        <v>369</v>
      </c>
      <c r="C387" s="182" t="s">
        <v>194</v>
      </c>
      <c r="D387" s="112">
        <v>4700</v>
      </c>
      <c r="E387" s="112">
        <v>0</v>
      </c>
      <c r="F387" s="112">
        <v>0</v>
      </c>
      <c r="G387" s="112">
        <f>D387+E387-F387</f>
        <v>4700</v>
      </c>
      <c r="H387" s="115">
        <v>0</v>
      </c>
      <c r="I387" s="185">
        <f>G387</f>
        <v>4700</v>
      </c>
      <c r="J387" s="185">
        <v>0</v>
      </c>
    </row>
    <row r="388" spans="1:10" ht="13.5" customHeight="1">
      <c r="A388" s="107"/>
      <c r="B388" s="204" t="s">
        <v>326</v>
      </c>
      <c r="C388" s="182" t="s">
        <v>184</v>
      </c>
      <c r="D388" s="112">
        <v>2400</v>
      </c>
      <c r="E388" s="112">
        <v>0</v>
      </c>
      <c r="F388" s="112">
        <v>0</v>
      </c>
      <c r="G388" s="112">
        <f>D388+E388-F388</f>
        <v>2400</v>
      </c>
      <c r="H388" s="115">
        <v>0</v>
      </c>
      <c r="I388" s="185">
        <f>G388</f>
        <v>2400</v>
      </c>
      <c r="J388" s="185">
        <v>0</v>
      </c>
    </row>
    <row r="389" spans="1:10" ht="14.25" customHeight="1">
      <c r="A389" s="214" t="s">
        <v>284</v>
      </c>
      <c r="B389" s="214"/>
      <c r="C389" s="210" t="s">
        <v>285</v>
      </c>
      <c r="D389" s="166">
        <f>D390</f>
        <v>16000</v>
      </c>
      <c r="E389" s="166">
        <f aca="true" t="shared" si="108" ref="E389:J390">E390</f>
        <v>0</v>
      </c>
      <c r="F389" s="166">
        <f t="shared" si="108"/>
        <v>0</v>
      </c>
      <c r="G389" s="166">
        <f t="shared" si="108"/>
        <v>16000</v>
      </c>
      <c r="H389" s="166">
        <f t="shared" si="108"/>
        <v>0</v>
      </c>
      <c r="I389" s="166">
        <f t="shared" si="108"/>
        <v>16000</v>
      </c>
      <c r="J389" s="166">
        <f t="shared" si="108"/>
        <v>0</v>
      </c>
    </row>
    <row r="390" spans="1:10" ht="16.5" customHeight="1">
      <c r="A390" s="271" t="s">
        <v>286</v>
      </c>
      <c r="B390" s="272"/>
      <c r="C390" s="255" t="s">
        <v>451</v>
      </c>
      <c r="D390" s="253">
        <f>D391</f>
        <v>16000</v>
      </c>
      <c r="E390" s="253">
        <f t="shared" si="108"/>
        <v>0</v>
      </c>
      <c r="F390" s="253">
        <f t="shared" si="108"/>
        <v>0</v>
      </c>
      <c r="G390" s="253">
        <f t="shared" si="108"/>
        <v>16000</v>
      </c>
      <c r="H390" s="253">
        <f t="shared" si="108"/>
        <v>0</v>
      </c>
      <c r="I390" s="253">
        <f t="shared" si="108"/>
        <v>16000</v>
      </c>
      <c r="J390" s="253">
        <f t="shared" si="108"/>
        <v>0</v>
      </c>
    </row>
    <row r="391" spans="1:10" ht="37.5" customHeight="1">
      <c r="A391" s="107"/>
      <c r="B391" s="205" t="s">
        <v>272</v>
      </c>
      <c r="C391" s="182" t="s">
        <v>553</v>
      </c>
      <c r="D391" s="115">
        <v>16000</v>
      </c>
      <c r="E391" s="115">
        <v>0</v>
      </c>
      <c r="F391" s="115">
        <v>0</v>
      </c>
      <c r="G391" s="115">
        <f>D391+E391-F391</f>
        <v>16000</v>
      </c>
      <c r="H391" s="115">
        <v>0</v>
      </c>
      <c r="I391" s="185">
        <f>D391</f>
        <v>16000</v>
      </c>
      <c r="J391" s="185">
        <v>0</v>
      </c>
    </row>
    <row r="392" spans="1:10" ht="15" customHeight="1">
      <c r="A392" s="216"/>
      <c r="B392" s="215"/>
      <c r="C392" s="164" t="s">
        <v>287</v>
      </c>
      <c r="D392" s="166">
        <f aca="true" t="shared" si="109" ref="D392:J392">D9+D14+D20+D39+D48+D65+D114+D137+D140+D144+D238+D243+D309+D334+D383+D389</f>
        <v>23612721</v>
      </c>
      <c r="E392" s="166">
        <f t="shared" si="109"/>
        <v>24103</v>
      </c>
      <c r="F392" s="166">
        <f t="shared" si="109"/>
        <v>23053</v>
      </c>
      <c r="G392" s="166">
        <f t="shared" si="109"/>
        <v>23613771</v>
      </c>
      <c r="H392" s="166">
        <f t="shared" si="109"/>
        <v>2853244</v>
      </c>
      <c r="I392" s="166">
        <f t="shared" si="109"/>
        <v>20623390</v>
      </c>
      <c r="J392" s="166">
        <f t="shared" si="109"/>
        <v>137137</v>
      </c>
    </row>
    <row r="393" spans="1:10" ht="9.75" customHeight="1">
      <c r="A393" s="160"/>
      <c r="B393" s="357" t="s">
        <v>288</v>
      </c>
      <c r="C393" s="358"/>
      <c r="D393" s="109"/>
      <c r="E393" s="109"/>
      <c r="F393" s="109"/>
      <c r="G393" s="109"/>
      <c r="H393" s="109"/>
      <c r="I393" s="109"/>
      <c r="J393" s="109"/>
    </row>
    <row r="394" spans="1:10" ht="13.5" customHeight="1">
      <c r="A394" s="160"/>
      <c r="B394" s="354" t="s">
        <v>289</v>
      </c>
      <c r="C394" s="355"/>
      <c r="D394" s="112">
        <f>D392-D399</f>
        <v>22370859</v>
      </c>
      <c r="E394" s="112">
        <f aca="true" t="shared" si="110" ref="E394:J394">E392-E399</f>
        <v>24103</v>
      </c>
      <c r="F394" s="112">
        <f t="shared" si="110"/>
        <v>23053</v>
      </c>
      <c r="G394" s="112">
        <f t="shared" si="110"/>
        <v>22371909</v>
      </c>
      <c r="H394" s="112">
        <f t="shared" si="110"/>
        <v>2800244</v>
      </c>
      <c r="I394" s="112">
        <f t="shared" si="110"/>
        <v>19449528</v>
      </c>
      <c r="J394" s="112">
        <f t="shared" si="110"/>
        <v>122137</v>
      </c>
    </row>
    <row r="395" spans="1:10" ht="12" customHeight="1">
      <c r="A395" s="160"/>
      <c r="B395" s="354" t="s">
        <v>290</v>
      </c>
      <c r="C395" s="355"/>
      <c r="D395" s="112">
        <f aca="true" t="shared" si="111" ref="D395:J395">D24+D25+D54+D55+D56+D68+D69+D86+D87+D117+D118+D119+D120+D121+D122+D147+D148+D161+D162+D172+D173+D189+D190+D199+D200+D217+D218+D232+D247+D248+D261+D262+D286+D287+D296+D297+D313+D314+D322+D323+D337+D338+D350+D351+D364+D365</f>
        <v>11548265</v>
      </c>
      <c r="E395" s="112">
        <f t="shared" si="111"/>
        <v>15500</v>
      </c>
      <c r="F395" s="112">
        <f t="shared" si="111"/>
        <v>4096</v>
      </c>
      <c r="G395" s="112">
        <f t="shared" si="111"/>
        <v>11559669</v>
      </c>
      <c r="H395" s="112">
        <f t="shared" si="111"/>
        <v>1476417</v>
      </c>
      <c r="I395" s="112">
        <f t="shared" si="111"/>
        <v>10083252</v>
      </c>
      <c r="J395" s="112">
        <f t="shared" si="111"/>
        <v>0</v>
      </c>
    </row>
    <row r="396" spans="1:10" ht="12.75" customHeight="1">
      <c r="A396" s="160" t="s">
        <v>313</v>
      </c>
      <c r="B396" s="354" t="s">
        <v>291</v>
      </c>
      <c r="C396" s="355"/>
      <c r="D396" s="112">
        <f aca="true" t="shared" si="112" ref="D396:J396">D26+D27+D57+D58+D70+D71+D88+D89+D105+D106+D123+D124+D149+D150+D163+D164+D174+D175+D191+D192+D201+D202+D219+D220+D233+D234+D249+D250+D263+D264+D288+D289+D298+D299+D315+D316+D324+D325+D339+D340+D352+D353+D366+D367</f>
        <v>2070207</v>
      </c>
      <c r="E396" s="112">
        <f t="shared" si="112"/>
        <v>593</v>
      </c>
      <c r="F396" s="112">
        <f t="shared" si="112"/>
        <v>11997</v>
      </c>
      <c r="G396" s="112">
        <f t="shared" si="112"/>
        <v>2058803</v>
      </c>
      <c r="H396" s="112">
        <f t="shared" si="112"/>
        <v>37212</v>
      </c>
      <c r="I396" s="112">
        <f t="shared" si="112"/>
        <v>2021591</v>
      </c>
      <c r="J396" s="112">
        <f t="shared" si="112"/>
        <v>0</v>
      </c>
    </row>
    <row r="397" spans="1:10" ht="15" customHeight="1">
      <c r="A397" s="160"/>
      <c r="B397" s="361" t="s">
        <v>504</v>
      </c>
      <c r="C397" s="362"/>
      <c r="D397" s="112">
        <f aca="true" t="shared" si="113" ref="D397:J397">D13+D22+D67+D77+D157+D159+D169+D185+D213+D225+D230+D277+D278+D311+D378+D385+D391</f>
        <v>1019414</v>
      </c>
      <c r="E397" s="112">
        <f t="shared" si="113"/>
        <v>0</v>
      </c>
      <c r="F397" s="112">
        <f t="shared" si="113"/>
        <v>0</v>
      </c>
      <c r="G397" s="112">
        <f t="shared" si="113"/>
        <v>1019414</v>
      </c>
      <c r="H397" s="112">
        <f t="shared" si="113"/>
        <v>18040</v>
      </c>
      <c r="I397" s="112">
        <f t="shared" si="113"/>
        <v>879237</v>
      </c>
      <c r="J397" s="112">
        <f t="shared" si="113"/>
        <v>122137</v>
      </c>
    </row>
    <row r="398" spans="1:10" ht="12" customHeight="1">
      <c r="A398" s="160"/>
      <c r="B398" s="361" t="s">
        <v>292</v>
      </c>
      <c r="C398" s="362"/>
      <c r="D398" s="112">
        <f aca="true" t="shared" si="114" ref="D398:J398">D139</f>
        <v>618210</v>
      </c>
      <c r="E398" s="112">
        <f t="shared" si="114"/>
        <v>0</v>
      </c>
      <c r="F398" s="112">
        <f t="shared" si="114"/>
        <v>0</v>
      </c>
      <c r="G398" s="112">
        <f t="shared" si="114"/>
        <v>618210</v>
      </c>
      <c r="H398" s="112">
        <f t="shared" si="114"/>
        <v>0</v>
      </c>
      <c r="I398" s="112">
        <f t="shared" si="114"/>
        <v>618210</v>
      </c>
      <c r="J398" s="112">
        <f t="shared" si="114"/>
        <v>0</v>
      </c>
    </row>
    <row r="399" spans="1:10" ht="12.75" customHeight="1">
      <c r="A399" s="160"/>
      <c r="B399" s="354" t="s">
        <v>293</v>
      </c>
      <c r="C399" s="355"/>
      <c r="D399" s="112">
        <f aca="true" t="shared" si="115" ref="D399:J399">D36+D37+D38+D64+D101+D102+D240+D275+D333+D374</f>
        <v>1241862</v>
      </c>
      <c r="E399" s="112">
        <f t="shared" si="115"/>
        <v>0</v>
      </c>
      <c r="F399" s="112">
        <f t="shared" si="115"/>
        <v>0</v>
      </c>
      <c r="G399" s="112">
        <f t="shared" si="115"/>
        <v>1241862</v>
      </c>
      <c r="H399" s="112">
        <f t="shared" si="115"/>
        <v>53000</v>
      </c>
      <c r="I399" s="112">
        <f t="shared" si="115"/>
        <v>1173862</v>
      </c>
      <c r="J399" s="112">
        <f t="shared" si="115"/>
        <v>15000</v>
      </c>
    </row>
    <row r="400" spans="1:10" ht="20.25" customHeight="1">
      <c r="A400" s="132"/>
      <c r="B400" s="326" t="s">
        <v>545</v>
      </c>
      <c r="C400" s="314"/>
      <c r="D400" s="112">
        <f aca="true" t="shared" si="116" ref="D400:J400">D36+D37+D64+D101+D102+D240+D275+D333+D374</f>
        <v>1226862</v>
      </c>
      <c r="E400" s="112">
        <f t="shared" si="116"/>
        <v>0</v>
      </c>
      <c r="F400" s="112">
        <f t="shared" si="116"/>
        <v>0</v>
      </c>
      <c r="G400" s="112">
        <f t="shared" si="116"/>
        <v>1226862</v>
      </c>
      <c r="H400" s="112">
        <f t="shared" si="116"/>
        <v>53000</v>
      </c>
      <c r="I400" s="112">
        <f t="shared" si="116"/>
        <v>1173862</v>
      </c>
      <c r="J400" s="112">
        <f t="shared" si="116"/>
        <v>0</v>
      </c>
    </row>
    <row r="401" spans="1:10" ht="20.25" customHeight="1">
      <c r="A401" s="360"/>
      <c r="B401" s="360"/>
      <c r="C401" s="360"/>
      <c r="D401" s="129"/>
      <c r="E401" s="211"/>
      <c r="G401" s="211"/>
      <c r="H401" s="129"/>
      <c r="I401" s="129"/>
      <c r="J401" s="209"/>
    </row>
    <row r="402" spans="1:6" ht="12.75" customHeight="1" hidden="1">
      <c r="A402" s="330"/>
      <c r="B402" s="330"/>
      <c r="C402" s="330"/>
      <c r="E402" t="s">
        <v>294</v>
      </c>
      <c r="F402" s="129"/>
    </row>
    <row r="403" spans="4:9" ht="18" customHeight="1">
      <c r="D403" s="159"/>
      <c r="E403" s="211"/>
      <c r="F403" s="212"/>
      <c r="G403" s="159"/>
      <c r="I403" t="s">
        <v>313</v>
      </c>
    </row>
    <row r="404" ht="12.75">
      <c r="F404" s="129"/>
    </row>
    <row r="405" ht="12.75">
      <c r="F405" s="129"/>
    </row>
  </sheetData>
  <mergeCells count="26">
    <mergeCell ref="B399:C399"/>
    <mergeCell ref="B395:C395"/>
    <mergeCell ref="B396:C396"/>
    <mergeCell ref="B398:C398"/>
    <mergeCell ref="B397:C397"/>
    <mergeCell ref="K2:Q2"/>
    <mergeCell ref="B2:J2"/>
    <mergeCell ref="C3:J3"/>
    <mergeCell ref="E5:E7"/>
    <mergeCell ref="H4:J6"/>
    <mergeCell ref="G4:G7"/>
    <mergeCell ref="C4:C7"/>
    <mergeCell ref="H1:J1"/>
    <mergeCell ref="A401:C402"/>
    <mergeCell ref="B4:B7"/>
    <mergeCell ref="A4:A7"/>
    <mergeCell ref="F5:F7"/>
    <mergeCell ref="E4:F4"/>
    <mergeCell ref="D4:D7"/>
    <mergeCell ref="A286:A289"/>
    <mergeCell ref="A172:A183"/>
    <mergeCell ref="B400:C400"/>
    <mergeCell ref="A24:A27"/>
    <mergeCell ref="B394:C394"/>
    <mergeCell ref="B14:B15"/>
    <mergeCell ref="B393:C393"/>
  </mergeCells>
  <printOptions/>
  <pageMargins left="0.984251968503937" right="0.7874015748031497" top="0.1968503937007874" bottom="0.7874015748031497" header="0.5118110236220472" footer="0.5118110236220472"/>
  <pageSetup horizontalDpi="600" verticalDpi="600" orientation="landscape" paperSize="9" scale="98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workbookViewId="0" topLeftCell="A46">
      <selection activeCell="A5" sqref="A5:G5"/>
    </sheetView>
  </sheetViews>
  <sheetFormatPr defaultColWidth="9.00390625" defaultRowHeight="12.75"/>
  <cols>
    <col min="1" max="1" width="6.375" style="1" customWidth="1"/>
    <col min="2" max="2" width="10.00390625" style="1" customWidth="1"/>
    <col min="3" max="3" width="5.875" style="1" customWidth="1"/>
    <col min="4" max="4" width="30.00390625" style="1" customWidth="1"/>
    <col min="5" max="5" width="16.625" style="1" customWidth="1"/>
    <col min="6" max="6" width="10.75390625" style="1" customWidth="1"/>
    <col min="7" max="7" width="14.75390625" style="1" customWidth="1"/>
    <col min="8" max="16384" width="9.125" style="1" customWidth="1"/>
  </cols>
  <sheetData>
    <row r="1" spans="5:7" ht="24" customHeight="1">
      <c r="E1" s="364" t="s">
        <v>565</v>
      </c>
      <c r="F1" s="364"/>
      <c r="G1" s="364"/>
    </row>
    <row r="2" ht="3" customHeight="1" hidden="1"/>
    <row r="3" ht="12" hidden="1"/>
    <row r="4" ht="12" hidden="1"/>
    <row r="5" spans="1:7" ht="17.25" customHeight="1">
      <c r="A5" s="378" t="s">
        <v>449</v>
      </c>
      <c r="B5" s="378"/>
      <c r="C5" s="378"/>
      <c r="D5" s="378"/>
      <c r="E5" s="378"/>
      <c r="F5" s="378"/>
      <c r="G5" s="378"/>
    </row>
    <row r="6" ht="12.75" thickBot="1"/>
    <row r="7" spans="1:7" ht="12.75" thickBot="1">
      <c r="A7" s="370" t="s">
        <v>303</v>
      </c>
      <c r="B7" s="374"/>
      <c r="C7" s="375"/>
      <c r="D7" s="370" t="s">
        <v>304</v>
      </c>
      <c r="E7" s="376" t="s">
        <v>305</v>
      </c>
      <c r="F7" s="372" t="s">
        <v>306</v>
      </c>
      <c r="G7" s="368" t="s">
        <v>307</v>
      </c>
    </row>
    <row r="8" spans="1:7" ht="42.75" customHeight="1">
      <c r="A8" s="3" t="s">
        <v>308</v>
      </c>
      <c r="B8" s="3" t="s">
        <v>309</v>
      </c>
      <c r="C8" s="4" t="s">
        <v>310</v>
      </c>
      <c r="D8" s="371"/>
      <c r="E8" s="377"/>
      <c r="F8" s="373"/>
      <c r="G8" s="369"/>
    </row>
    <row r="9" spans="1:7" ht="12.75" thickBot="1">
      <c r="A9" s="5">
        <v>1</v>
      </c>
      <c r="B9" s="6">
        <v>2</v>
      </c>
      <c r="C9" s="6">
        <v>3</v>
      </c>
      <c r="D9" s="7">
        <v>4</v>
      </c>
      <c r="E9" s="8">
        <v>5</v>
      </c>
      <c r="F9" s="8">
        <v>6</v>
      </c>
      <c r="G9" s="8">
        <v>7</v>
      </c>
    </row>
    <row r="10" spans="1:8" ht="18" customHeight="1">
      <c r="A10" s="54" t="s">
        <v>311</v>
      </c>
      <c r="B10" s="55"/>
      <c r="C10" s="55"/>
      <c r="D10" s="56" t="s">
        <v>312</v>
      </c>
      <c r="E10" s="57">
        <v>0</v>
      </c>
      <c r="F10" s="57">
        <v>0</v>
      </c>
      <c r="G10" s="57">
        <f>G11+G12+G13+G14</f>
        <v>144000</v>
      </c>
      <c r="H10" s="1" t="s">
        <v>313</v>
      </c>
    </row>
    <row r="11" spans="1:7" ht="12" hidden="1">
      <c r="A11" s="10" t="s">
        <v>314</v>
      </c>
      <c r="B11" s="10" t="s">
        <v>315</v>
      </c>
      <c r="C11" s="10" t="s">
        <v>316</v>
      </c>
      <c r="D11" s="8" t="s">
        <v>317</v>
      </c>
      <c r="E11" s="11" t="s">
        <v>313</v>
      </c>
      <c r="F11" s="11">
        <v>0</v>
      </c>
      <c r="G11" s="11">
        <v>0</v>
      </c>
    </row>
    <row r="12" spans="1:7" ht="24">
      <c r="A12" s="8">
        <v>700</v>
      </c>
      <c r="B12" s="8">
        <v>70005</v>
      </c>
      <c r="C12" s="8">
        <v>2350</v>
      </c>
      <c r="D12" s="12" t="s">
        <v>318</v>
      </c>
      <c r="E12" s="11">
        <v>0</v>
      </c>
      <c r="F12" s="11">
        <v>0</v>
      </c>
      <c r="G12" s="11">
        <v>144000</v>
      </c>
    </row>
    <row r="13" spans="1:7" ht="12" hidden="1">
      <c r="A13" s="8">
        <v>754</v>
      </c>
      <c r="B13" s="8">
        <v>75411</v>
      </c>
      <c r="C13" s="8">
        <v>235</v>
      </c>
      <c r="D13" s="8" t="s">
        <v>319</v>
      </c>
      <c r="E13" s="11">
        <v>0</v>
      </c>
      <c r="F13" s="11">
        <v>0</v>
      </c>
      <c r="G13" s="11">
        <v>0</v>
      </c>
    </row>
    <row r="14" spans="1:7" ht="12" hidden="1">
      <c r="A14" s="13">
        <v>851</v>
      </c>
      <c r="B14" s="13">
        <v>85132</v>
      </c>
      <c r="C14" s="13">
        <v>235</v>
      </c>
      <c r="D14" s="13" t="s">
        <v>320</v>
      </c>
      <c r="E14" s="14">
        <v>0</v>
      </c>
      <c r="F14" s="14">
        <v>0</v>
      </c>
      <c r="G14" s="14">
        <v>0</v>
      </c>
    </row>
    <row r="15" spans="1:7" ht="12">
      <c r="A15" s="15" t="s">
        <v>321</v>
      </c>
      <c r="B15" s="363" t="s">
        <v>322</v>
      </c>
      <c r="C15" s="363"/>
      <c r="D15" s="363"/>
      <c r="E15" s="363"/>
      <c r="F15" s="363"/>
      <c r="G15" s="16"/>
    </row>
    <row r="16" spans="1:7" ht="24">
      <c r="A16" s="58" t="s">
        <v>314</v>
      </c>
      <c r="B16" s="58" t="s">
        <v>323</v>
      </c>
      <c r="C16" s="58" t="s">
        <v>324</v>
      </c>
      <c r="D16" s="59" t="s">
        <v>325</v>
      </c>
      <c r="E16" s="53">
        <f>'[1]Z 1'!T330</f>
        <v>50000</v>
      </c>
      <c r="F16" s="53">
        <f>F17</f>
        <v>50000</v>
      </c>
      <c r="G16" s="60">
        <v>0</v>
      </c>
    </row>
    <row r="17" spans="1:7" ht="12">
      <c r="A17" s="19"/>
      <c r="B17" s="19"/>
      <c r="C17" s="19" t="s">
        <v>326</v>
      </c>
      <c r="D17" s="20" t="s">
        <v>327</v>
      </c>
      <c r="E17" s="21">
        <v>0</v>
      </c>
      <c r="F17" s="21">
        <v>50000</v>
      </c>
      <c r="G17" s="22">
        <v>0</v>
      </c>
    </row>
    <row r="18" spans="1:7" ht="12" hidden="1">
      <c r="A18" s="23" t="s">
        <v>314</v>
      </c>
      <c r="B18" s="23" t="s">
        <v>315</v>
      </c>
      <c r="C18" s="24" t="s">
        <v>328</v>
      </c>
      <c r="D18" s="25" t="s">
        <v>329</v>
      </c>
      <c r="E18" s="25">
        <f>'[1]Z 1'!S331</f>
        <v>43600</v>
      </c>
      <c r="F18" s="25">
        <f>F19+F20+F21+F22+F24+F23+F25+F26+F27+F28+F29+F30</f>
        <v>0</v>
      </c>
      <c r="G18" s="9">
        <v>0</v>
      </c>
    </row>
    <row r="19" spans="1:7" ht="24" hidden="1">
      <c r="A19" s="26"/>
      <c r="B19" s="27"/>
      <c r="C19" s="28" t="s">
        <v>330</v>
      </c>
      <c r="D19" s="29" t="s">
        <v>331</v>
      </c>
      <c r="E19" s="30">
        <v>0</v>
      </c>
      <c r="F19" s="30">
        <v>0</v>
      </c>
      <c r="G19" s="11">
        <v>0</v>
      </c>
    </row>
    <row r="20" spans="1:7" ht="24" hidden="1">
      <c r="A20" s="31"/>
      <c r="B20" s="32"/>
      <c r="C20" s="28" t="s">
        <v>332</v>
      </c>
      <c r="D20" s="29" t="s">
        <v>333</v>
      </c>
      <c r="E20" s="30">
        <v>0</v>
      </c>
      <c r="F20" s="30">
        <v>0</v>
      </c>
      <c r="G20" s="11">
        <v>0</v>
      </c>
    </row>
    <row r="21" spans="1:7" ht="12" hidden="1">
      <c r="A21" s="31"/>
      <c r="B21" s="32"/>
      <c r="C21" s="28" t="s">
        <v>334</v>
      </c>
      <c r="D21" s="30" t="s">
        <v>335</v>
      </c>
      <c r="E21" s="30">
        <v>0</v>
      </c>
      <c r="F21" s="30">
        <v>0</v>
      </c>
      <c r="G21" s="11">
        <v>0</v>
      </c>
    </row>
    <row r="22" spans="1:7" ht="12" hidden="1">
      <c r="A22" s="31"/>
      <c r="B22" s="32"/>
      <c r="C22" s="33" t="s">
        <v>336</v>
      </c>
      <c r="D22" s="29" t="s">
        <v>337</v>
      </c>
      <c r="E22" s="30">
        <v>0</v>
      </c>
      <c r="F22" s="30">
        <v>0</v>
      </c>
      <c r="G22" s="11">
        <v>0</v>
      </c>
    </row>
    <row r="23" spans="1:7" ht="12" hidden="1">
      <c r="A23" s="31"/>
      <c r="B23" s="32"/>
      <c r="C23" s="33" t="s">
        <v>338</v>
      </c>
      <c r="D23" s="29" t="s">
        <v>339</v>
      </c>
      <c r="E23" s="30">
        <v>0</v>
      </c>
      <c r="F23" s="30">
        <v>0</v>
      </c>
      <c r="G23" s="11">
        <v>0</v>
      </c>
    </row>
    <row r="24" spans="1:7" ht="12" hidden="1">
      <c r="A24" s="31"/>
      <c r="B24" s="32"/>
      <c r="C24" s="34">
        <v>4210</v>
      </c>
      <c r="D24" s="35" t="s">
        <v>340</v>
      </c>
      <c r="E24" s="30">
        <v>0</v>
      </c>
      <c r="F24" s="30">
        <v>0</v>
      </c>
      <c r="G24" s="11">
        <v>0</v>
      </c>
    </row>
    <row r="25" spans="1:7" ht="12" hidden="1">
      <c r="A25" s="31"/>
      <c r="B25" s="32"/>
      <c r="C25" s="34">
        <v>4260</v>
      </c>
      <c r="D25" s="35" t="s">
        <v>341</v>
      </c>
      <c r="E25" s="30">
        <v>0</v>
      </c>
      <c r="F25" s="30">
        <v>0</v>
      </c>
      <c r="G25" s="11">
        <v>0</v>
      </c>
    </row>
    <row r="26" spans="1:7" ht="12" hidden="1">
      <c r="A26" s="31"/>
      <c r="B26" s="32"/>
      <c r="C26" s="34">
        <v>4270</v>
      </c>
      <c r="D26" s="35" t="s">
        <v>342</v>
      </c>
      <c r="E26" s="30">
        <v>0</v>
      </c>
      <c r="F26" s="30">
        <v>0</v>
      </c>
      <c r="G26" s="11">
        <v>0</v>
      </c>
    </row>
    <row r="27" spans="1:7" ht="12" hidden="1">
      <c r="A27" s="31"/>
      <c r="B27" s="32"/>
      <c r="C27" s="34">
        <v>4300</v>
      </c>
      <c r="D27" s="35" t="s">
        <v>327</v>
      </c>
      <c r="E27" s="30">
        <v>0</v>
      </c>
      <c r="F27" s="30">
        <v>0</v>
      </c>
      <c r="G27" s="11">
        <v>0</v>
      </c>
    </row>
    <row r="28" spans="1:7" ht="12" hidden="1">
      <c r="A28" s="31"/>
      <c r="B28" s="32"/>
      <c r="C28" s="34">
        <v>4410</v>
      </c>
      <c r="D28" s="35" t="s">
        <v>343</v>
      </c>
      <c r="E28" s="30">
        <v>0</v>
      </c>
      <c r="F28" s="30">
        <v>0</v>
      </c>
      <c r="G28" s="11">
        <v>0</v>
      </c>
    </row>
    <row r="29" spans="1:7" ht="12" hidden="1">
      <c r="A29" s="31"/>
      <c r="B29" s="32"/>
      <c r="C29" s="34">
        <v>4430</v>
      </c>
      <c r="D29" s="35" t="s">
        <v>344</v>
      </c>
      <c r="E29" s="30">
        <v>0</v>
      </c>
      <c r="F29" s="30">
        <v>0</v>
      </c>
      <c r="G29" s="11">
        <v>0</v>
      </c>
    </row>
    <row r="30" spans="1:7" ht="12" hidden="1">
      <c r="A30" s="36"/>
      <c r="B30" s="19"/>
      <c r="C30" s="34">
        <v>4440</v>
      </c>
      <c r="D30" s="35" t="s">
        <v>345</v>
      </c>
      <c r="E30" s="30">
        <v>0</v>
      </c>
      <c r="F30" s="30">
        <v>0</v>
      </c>
      <c r="G30" s="11">
        <v>0</v>
      </c>
    </row>
    <row r="31" spans="1:7" ht="15.75" customHeight="1" hidden="1">
      <c r="A31" s="17" t="s">
        <v>346</v>
      </c>
      <c r="B31" s="17" t="s">
        <v>347</v>
      </c>
      <c r="C31" s="24" t="s">
        <v>328</v>
      </c>
      <c r="D31" s="25" t="s">
        <v>348</v>
      </c>
      <c r="E31" s="25">
        <v>0</v>
      </c>
      <c r="F31" s="25">
        <f>F32</f>
        <v>0</v>
      </c>
      <c r="G31" s="9">
        <v>0</v>
      </c>
    </row>
    <row r="32" spans="1:7" ht="15" customHeight="1" hidden="1">
      <c r="A32" s="35"/>
      <c r="B32" s="35"/>
      <c r="C32" s="35"/>
      <c r="D32" s="30" t="s">
        <v>349</v>
      </c>
      <c r="E32" s="30"/>
      <c r="F32" s="30">
        <v>0</v>
      </c>
      <c r="G32" s="11">
        <v>0</v>
      </c>
    </row>
    <row r="33" spans="1:7" ht="24">
      <c r="A33" s="61" t="s">
        <v>350</v>
      </c>
      <c r="B33" s="61" t="s">
        <v>351</v>
      </c>
      <c r="C33" s="61" t="s">
        <v>324</v>
      </c>
      <c r="D33" s="62" t="s">
        <v>318</v>
      </c>
      <c r="E33" s="63">
        <f>'[1]Z 1'!T336</f>
        <v>30000</v>
      </c>
      <c r="F33" s="63">
        <f>F34+F35+F36+F38+F39+F37</f>
        <v>30000</v>
      </c>
      <c r="G33" s="63">
        <v>0</v>
      </c>
    </row>
    <row r="34" spans="1:7" ht="12">
      <c r="A34" s="35"/>
      <c r="B34" s="35"/>
      <c r="C34" s="35" t="s">
        <v>352</v>
      </c>
      <c r="D34" s="29" t="s">
        <v>341</v>
      </c>
      <c r="E34" s="30">
        <v>0</v>
      </c>
      <c r="F34" s="30">
        <v>3266</v>
      </c>
      <c r="G34" s="30">
        <v>0</v>
      </c>
    </row>
    <row r="35" spans="1:7" ht="12">
      <c r="A35" s="24"/>
      <c r="B35" s="24"/>
      <c r="C35" s="35" t="s">
        <v>326</v>
      </c>
      <c r="D35" s="29" t="s">
        <v>327</v>
      </c>
      <c r="E35" s="30">
        <v>0</v>
      </c>
      <c r="F35" s="30">
        <v>11805</v>
      </c>
      <c r="G35" s="11">
        <v>0</v>
      </c>
    </row>
    <row r="36" spans="1:7" ht="12">
      <c r="A36" s="24"/>
      <c r="B36" s="24"/>
      <c r="C36" s="35" t="s">
        <v>353</v>
      </c>
      <c r="D36" s="29" t="s">
        <v>354</v>
      </c>
      <c r="E36" s="30">
        <v>0</v>
      </c>
      <c r="F36" s="30">
        <v>13140</v>
      </c>
      <c r="G36" s="11">
        <v>0</v>
      </c>
    </row>
    <row r="37" spans="1:7" ht="12">
      <c r="A37" s="24"/>
      <c r="B37" s="24"/>
      <c r="C37" s="35" t="s">
        <v>355</v>
      </c>
      <c r="D37" s="29" t="s">
        <v>356</v>
      </c>
      <c r="E37" s="30">
        <v>0</v>
      </c>
      <c r="F37" s="30">
        <v>1789</v>
      </c>
      <c r="G37" s="11">
        <v>0</v>
      </c>
    </row>
    <row r="38" spans="1:7" ht="12" hidden="1">
      <c r="A38" s="24"/>
      <c r="B38" s="24"/>
      <c r="C38" s="35" t="s">
        <v>357</v>
      </c>
      <c r="D38" s="29" t="s">
        <v>358</v>
      </c>
      <c r="E38" s="30">
        <v>0</v>
      </c>
      <c r="F38" s="30">
        <v>0</v>
      </c>
      <c r="G38" s="11">
        <v>0</v>
      </c>
    </row>
    <row r="39" spans="1:7" ht="12" hidden="1">
      <c r="A39" s="24"/>
      <c r="B39" s="24"/>
      <c r="C39" s="35" t="s">
        <v>359</v>
      </c>
      <c r="D39" s="29" t="s">
        <v>360</v>
      </c>
      <c r="E39" s="30">
        <v>0</v>
      </c>
      <c r="F39" s="30">
        <v>0</v>
      </c>
      <c r="G39" s="11">
        <v>0</v>
      </c>
    </row>
    <row r="40" spans="1:7" ht="24">
      <c r="A40" s="61" t="s">
        <v>361</v>
      </c>
      <c r="B40" s="61" t="s">
        <v>362</v>
      </c>
      <c r="C40" s="61" t="s">
        <v>324</v>
      </c>
      <c r="D40" s="62" t="s">
        <v>363</v>
      </c>
      <c r="E40" s="63">
        <f>'[1]Z 1'!T338</f>
        <v>41000</v>
      </c>
      <c r="F40" s="63">
        <f>F41</f>
        <v>41000</v>
      </c>
      <c r="G40" s="57">
        <v>0</v>
      </c>
    </row>
    <row r="41" spans="1:7" ht="12">
      <c r="A41" s="24"/>
      <c r="B41" s="24"/>
      <c r="C41" s="35" t="s">
        <v>326</v>
      </c>
      <c r="D41" s="29" t="s">
        <v>327</v>
      </c>
      <c r="E41" s="30">
        <v>0</v>
      </c>
      <c r="F41" s="30">
        <f>'[1]Z 2'!M75</f>
        <v>41000</v>
      </c>
      <c r="G41" s="9">
        <v>0</v>
      </c>
    </row>
    <row r="42" spans="1:7" ht="24">
      <c r="A42" s="61" t="s">
        <v>361</v>
      </c>
      <c r="B42" s="61" t="s">
        <v>364</v>
      </c>
      <c r="C42" s="61" t="s">
        <v>324</v>
      </c>
      <c r="D42" s="62" t="s">
        <v>365</v>
      </c>
      <c r="E42" s="63">
        <f>'[1]Z 1'!T339</f>
        <v>5000</v>
      </c>
      <c r="F42" s="63">
        <f>F43</f>
        <v>5000</v>
      </c>
      <c r="G42" s="57">
        <v>0</v>
      </c>
    </row>
    <row r="43" spans="1:7" ht="12">
      <c r="A43" s="35"/>
      <c r="B43" s="35"/>
      <c r="C43" s="35" t="s">
        <v>326</v>
      </c>
      <c r="D43" s="29" t="s">
        <v>327</v>
      </c>
      <c r="E43" s="30">
        <v>0</v>
      </c>
      <c r="F43" s="30">
        <f>'[1]Z 2'!M77</f>
        <v>5000</v>
      </c>
      <c r="G43" s="11">
        <v>0</v>
      </c>
    </row>
    <row r="44" spans="1:7" ht="12">
      <c r="A44" s="61" t="s">
        <v>361</v>
      </c>
      <c r="B44" s="61" t="s">
        <v>366</v>
      </c>
      <c r="C44" s="61" t="s">
        <v>324</v>
      </c>
      <c r="D44" s="63" t="s">
        <v>367</v>
      </c>
      <c r="E44" s="63">
        <v>141017</v>
      </c>
      <c r="F44" s="63">
        <f>F45+F47+F48+F50+F49+F51+F52+F54+F46+F53</f>
        <v>141017</v>
      </c>
      <c r="G44" s="57">
        <v>0</v>
      </c>
    </row>
    <row r="45" spans="1:7" ht="24">
      <c r="A45" s="35"/>
      <c r="B45" s="24"/>
      <c r="C45" s="35" t="s">
        <v>330</v>
      </c>
      <c r="D45" s="29" t="s">
        <v>331</v>
      </c>
      <c r="E45" s="30">
        <v>0</v>
      </c>
      <c r="F45" s="30">
        <v>48000</v>
      </c>
      <c r="G45" s="11">
        <v>0</v>
      </c>
    </row>
    <row r="46" spans="1:7" ht="24">
      <c r="A46" s="35"/>
      <c r="B46" s="24"/>
      <c r="C46" s="35" t="s">
        <v>332</v>
      </c>
      <c r="D46" s="29" t="s">
        <v>333</v>
      </c>
      <c r="E46" s="30">
        <v>0</v>
      </c>
      <c r="F46" s="30">
        <v>52700</v>
      </c>
      <c r="G46" s="11"/>
    </row>
    <row r="47" spans="1:7" ht="12">
      <c r="A47" s="26"/>
      <c r="B47" s="23"/>
      <c r="C47" s="28" t="s">
        <v>334</v>
      </c>
      <c r="D47" s="30" t="s">
        <v>335</v>
      </c>
      <c r="E47" s="30">
        <v>0</v>
      </c>
      <c r="F47" s="30">
        <v>5098</v>
      </c>
      <c r="G47" s="11">
        <v>0</v>
      </c>
    </row>
    <row r="48" spans="1:7" ht="12">
      <c r="A48" s="31"/>
      <c r="B48" s="38"/>
      <c r="C48" s="33" t="s">
        <v>336</v>
      </c>
      <c r="D48" s="29" t="s">
        <v>368</v>
      </c>
      <c r="E48" s="30">
        <v>0</v>
      </c>
      <c r="F48" s="30">
        <v>18567</v>
      </c>
      <c r="G48" s="11">
        <v>0</v>
      </c>
    </row>
    <row r="49" spans="1:7" ht="13.5" customHeight="1">
      <c r="A49" s="31"/>
      <c r="B49" s="38"/>
      <c r="C49" s="33" t="s">
        <v>338</v>
      </c>
      <c r="D49" s="29" t="s">
        <v>339</v>
      </c>
      <c r="E49" s="30">
        <v>0</v>
      </c>
      <c r="F49" s="30">
        <v>2501</v>
      </c>
      <c r="G49" s="11">
        <v>0</v>
      </c>
    </row>
    <row r="50" spans="1:7" ht="15" customHeight="1">
      <c r="A50" s="31"/>
      <c r="B50" s="38"/>
      <c r="C50" s="28" t="s">
        <v>369</v>
      </c>
      <c r="D50" s="30" t="s">
        <v>340</v>
      </c>
      <c r="E50" s="30">
        <v>0</v>
      </c>
      <c r="F50" s="30">
        <v>5093</v>
      </c>
      <c r="G50" s="11">
        <v>0</v>
      </c>
    </row>
    <row r="51" spans="1:7" ht="15" customHeight="1">
      <c r="A51" s="31"/>
      <c r="B51" s="38"/>
      <c r="C51" s="28" t="s">
        <v>326</v>
      </c>
      <c r="D51" s="30" t="s">
        <v>327</v>
      </c>
      <c r="E51" s="30">
        <v>0</v>
      </c>
      <c r="F51" s="30">
        <v>4140</v>
      </c>
      <c r="G51" s="11">
        <v>0</v>
      </c>
    </row>
    <row r="52" spans="1:7" ht="15" customHeight="1">
      <c r="A52" s="31"/>
      <c r="B52" s="38"/>
      <c r="C52" s="28" t="s">
        <v>370</v>
      </c>
      <c r="D52" s="30" t="s">
        <v>343</v>
      </c>
      <c r="E52" s="30">
        <v>0</v>
      </c>
      <c r="F52" s="30">
        <v>1059</v>
      </c>
      <c r="G52" s="11">
        <v>0</v>
      </c>
    </row>
    <row r="53" spans="1:7" ht="15" customHeight="1">
      <c r="A53" s="31"/>
      <c r="B53" s="38"/>
      <c r="C53" s="28" t="s">
        <v>413</v>
      </c>
      <c r="D53" s="30" t="s">
        <v>344</v>
      </c>
      <c r="E53" s="30">
        <v>0</v>
      </c>
      <c r="F53" s="30">
        <v>1250</v>
      </c>
      <c r="G53" s="11"/>
    </row>
    <row r="54" spans="1:7" ht="15" customHeight="1">
      <c r="A54" s="36"/>
      <c r="B54" s="17"/>
      <c r="C54" s="28" t="s">
        <v>371</v>
      </c>
      <c r="D54" s="30" t="s">
        <v>345</v>
      </c>
      <c r="E54" s="30">
        <v>0</v>
      </c>
      <c r="F54" s="30">
        <v>2609</v>
      </c>
      <c r="G54" s="11">
        <v>0</v>
      </c>
    </row>
    <row r="55" spans="1:7" ht="42" customHeight="1">
      <c r="A55" s="61" t="s">
        <v>361</v>
      </c>
      <c r="B55" s="61" t="s">
        <v>366</v>
      </c>
      <c r="C55" s="61" t="s">
        <v>372</v>
      </c>
      <c r="D55" s="62" t="s">
        <v>373</v>
      </c>
      <c r="E55" s="63">
        <f>'[1]Z 1'!T341</f>
        <v>53000</v>
      </c>
      <c r="F55" s="63">
        <f>F56</f>
        <v>53000</v>
      </c>
      <c r="G55" s="57">
        <v>0</v>
      </c>
    </row>
    <row r="56" spans="1:7" ht="15" customHeight="1">
      <c r="A56" s="31"/>
      <c r="B56" s="38"/>
      <c r="C56" s="65" t="s">
        <v>374</v>
      </c>
      <c r="D56" s="66" t="s">
        <v>375</v>
      </c>
      <c r="E56" s="67"/>
      <c r="F56" s="67">
        <f>'[1]Z 2'!M89</f>
        <v>53000</v>
      </c>
      <c r="G56" s="68">
        <v>0</v>
      </c>
    </row>
    <row r="57" spans="1:7" ht="12">
      <c r="A57" s="61" t="s">
        <v>376</v>
      </c>
      <c r="B57" s="61" t="s">
        <v>377</v>
      </c>
      <c r="C57" s="61" t="s">
        <v>324</v>
      </c>
      <c r="D57" s="63" t="s">
        <v>378</v>
      </c>
      <c r="E57" s="63">
        <f>'[1]Z 1'!T343</f>
        <v>91988</v>
      </c>
      <c r="F57" s="63">
        <f>F59+F60+F61+F63+F62+F64+F65+F66+F58</f>
        <v>91988</v>
      </c>
      <c r="G57" s="57">
        <v>0</v>
      </c>
    </row>
    <row r="58" spans="1:7" ht="12">
      <c r="A58" s="23"/>
      <c r="B58" s="23"/>
      <c r="C58" s="28" t="s">
        <v>379</v>
      </c>
      <c r="D58" s="30" t="s">
        <v>380</v>
      </c>
      <c r="E58" s="30">
        <v>0</v>
      </c>
      <c r="F58" s="30">
        <f>'[1]Z 2'!O98</f>
        <v>10000</v>
      </c>
      <c r="G58" s="11">
        <v>0</v>
      </c>
    </row>
    <row r="59" spans="1:7" ht="24">
      <c r="A59" s="32"/>
      <c r="B59" s="38"/>
      <c r="C59" s="28" t="s">
        <v>330</v>
      </c>
      <c r="D59" s="29" t="s">
        <v>331</v>
      </c>
      <c r="E59" s="30">
        <v>0</v>
      </c>
      <c r="F59" s="30">
        <f>'[1]Z 2'!M92</f>
        <v>54000</v>
      </c>
      <c r="G59" s="11">
        <v>0</v>
      </c>
    </row>
    <row r="60" spans="1:7" ht="12">
      <c r="A60" s="32"/>
      <c r="B60" s="38"/>
      <c r="C60" s="28" t="s">
        <v>334</v>
      </c>
      <c r="D60" s="30" t="s">
        <v>335</v>
      </c>
      <c r="E60" s="30">
        <v>0</v>
      </c>
      <c r="F60" s="30">
        <f>'[1]Z 2'!M93</f>
        <v>4386</v>
      </c>
      <c r="G60" s="11">
        <v>0</v>
      </c>
    </row>
    <row r="61" spans="1:7" ht="12">
      <c r="A61" s="32"/>
      <c r="B61" s="38"/>
      <c r="C61" s="33" t="s">
        <v>336</v>
      </c>
      <c r="D61" s="29" t="s">
        <v>368</v>
      </c>
      <c r="E61" s="30">
        <v>0</v>
      </c>
      <c r="F61" s="30">
        <f>'[1]Z 2'!M94</f>
        <v>10060</v>
      </c>
      <c r="G61" s="11">
        <v>0</v>
      </c>
    </row>
    <row r="62" spans="1:7" ht="12">
      <c r="A62" s="32"/>
      <c r="B62" s="38"/>
      <c r="C62" s="33" t="s">
        <v>338</v>
      </c>
      <c r="D62" s="29" t="s">
        <v>339</v>
      </c>
      <c r="E62" s="30">
        <v>0</v>
      </c>
      <c r="F62" s="30">
        <f>'[1]Z 2'!M95</f>
        <v>1431</v>
      </c>
      <c r="G62" s="11">
        <v>0</v>
      </c>
    </row>
    <row r="63" spans="1:7" ht="12">
      <c r="A63" s="32"/>
      <c r="B63" s="38"/>
      <c r="C63" s="28" t="s">
        <v>369</v>
      </c>
      <c r="D63" s="30" t="s">
        <v>340</v>
      </c>
      <c r="E63" s="30">
        <v>0</v>
      </c>
      <c r="F63" s="30">
        <v>800</v>
      </c>
      <c r="G63" s="11">
        <v>0</v>
      </c>
    </row>
    <row r="64" spans="1:7" ht="12">
      <c r="A64" s="32"/>
      <c r="B64" s="38"/>
      <c r="C64" s="28" t="s">
        <v>326</v>
      </c>
      <c r="D64" s="30" t="s">
        <v>327</v>
      </c>
      <c r="E64" s="30">
        <v>0</v>
      </c>
      <c r="F64" s="30">
        <v>8747</v>
      </c>
      <c r="G64" s="11">
        <v>0</v>
      </c>
    </row>
    <row r="65" spans="1:7" ht="12">
      <c r="A65" s="32"/>
      <c r="B65" s="38"/>
      <c r="C65" s="28" t="s">
        <v>370</v>
      </c>
      <c r="D65" s="30" t="s">
        <v>343</v>
      </c>
      <c r="E65" s="30">
        <v>0</v>
      </c>
      <c r="F65" s="30">
        <v>839</v>
      </c>
      <c r="G65" s="11">
        <v>0</v>
      </c>
    </row>
    <row r="66" spans="1:7" ht="12">
      <c r="A66" s="19"/>
      <c r="B66" s="17"/>
      <c r="C66" s="28" t="s">
        <v>371</v>
      </c>
      <c r="D66" s="30" t="s">
        <v>345</v>
      </c>
      <c r="E66" s="30">
        <v>0</v>
      </c>
      <c r="F66" s="30">
        <f>'[1]Z 2'!M97</f>
        <v>1725</v>
      </c>
      <c r="G66" s="11">
        <v>0</v>
      </c>
    </row>
    <row r="67" spans="1:7" ht="15.75" customHeight="1">
      <c r="A67" s="64" t="s">
        <v>376</v>
      </c>
      <c r="B67" s="64" t="s">
        <v>381</v>
      </c>
      <c r="C67" s="61" t="s">
        <v>324</v>
      </c>
      <c r="D67" s="63" t="s">
        <v>382</v>
      </c>
      <c r="E67" s="63">
        <v>16056</v>
      </c>
      <c r="F67" s="63">
        <f>F68+F69+F70+F71+F72+F73</f>
        <v>16056</v>
      </c>
      <c r="G67" s="57">
        <v>0</v>
      </c>
    </row>
    <row r="68" spans="1:7" ht="15.75" customHeight="1">
      <c r="A68" s="40"/>
      <c r="B68" s="23"/>
      <c r="C68" s="28" t="s">
        <v>383</v>
      </c>
      <c r="D68" s="30" t="s">
        <v>384</v>
      </c>
      <c r="E68" s="30">
        <v>0</v>
      </c>
      <c r="F68" s="30">
        <v>6307</v>
      </c>
      <c r="G68" s="11">
        <v>0</v>
      </c>
    </row>
    <row r="69" spans="1:7" ht="15.75" customHeight="1">
      <c r="A69" s="39"/>
      <c r="B69" s="38"/>
      <c r="C69" s="28" t="s">
        <v>336</v>
      </c>
      <c r="D69" s="30" t="s">
        <v>368</v>
      </c>
      <c r="E69" s="30">
        <v>0</v>
      </c>
      <c r="F69" s="30">
        <v>560</v>
      </c>
      <c r="G69" s="11">
        <v>0</v>
      </c>
    </row>
    <row r="70" spans="1:7" ht="15.75" customHeight="1">
      <c r="A70" s="39"/>
      <c r="B70" s="38"/>
      <c r="C70" s="28" t="s">
        <v>338</v>
      </c>
      <c r="D70" s="30" t="s">
        <v>339</v>
      </c>
      <c r="E70" s="30">
        <v>0</v>
      </c>
      <c r="F70" s="30">
        <v>80</v>
      </c>
      <c r="G70" s="11">
        <v>0</v>
      </c>
    </row>
    <row r="71" spans="1:7" ht="15.75" customHeight="1">
      <c r="A71" s="39"/>
      <c r="B71" s="38"/>
      <c r="C71" s="28" t="s">
        <v>369</v>
      </c>
      <c r="D71" s="30" t="s">
        <v>340</v>
      </c>
      <c r="E71" s="30">
        <v>0</v>
      </c>
      <c r="F71" s="30">
        <v>2469</v>
      </c>
      <c r="G71" s="11">
        <v>0</v>
      </c>
    </row>
    <row r="72" spans="1:7" ht="15.75" customHeight="1">
      <c r="A72" s="39"/>
      <c r="B72" s="38"/>
      <c r="C72" s="28" t="s">
        <v>326</v>
      </c>
      <c r="D72" s="30" t="s">
        <v>327</v>
      </c>
      <c r="E72" s="30">
        <v>0</v>
      </c>
      <c r="F72" s="30">
        <v>6418</v>
      </c>
      <c r="G72" s="11">
        <v>0</v>
      </c>
    </row>
    <row r="73" spans="1:7" ht="15.75" customHeight="1">
      <c r="A73" s="41"/>
      <c r="B73" s="17"/>
      <c r="C73" s="28" t="s">
        <v>370</v>
      </c>
      <c r="D73" s="30" t="s">
        <v>343</v>
      </c>
      <c r="E73" s="30">
        <v>0</v>
      </c>
      <c r="F73" s="30">
        <v>222</v>
      </c>
      <c r="G73" s="11">
        <v>0</v>
      </c>
    </row>
    <row r="74" spans="1:7" ht="12" hidden="1">
      <c r="A74" s="38" t="s">
        <v>385</v>
      </c>
      <c r="B74" s="38" t="s">
        <v>386</v>
      </c>
      <c r="C74" s="24" t="s">
        <v>328</v>
      </c>
      <c r="D74" s="25" t="s">
        <v>387</v>
      </c>
      <c r="E74" s="25">
        <v>0</v>
      </c>
      <c r="F74" s="25">
        <f>F77+F79+F80+F81+F82+F84+F85+F86+F78+F87+F88+F89+F90+F91+F92+F93+F94+F75+F76+F83</f>
        <v>0</v>
      </c>
      <c r="G74" s="9">
        <v>0</v>
      </c>
    </row>
    <row r="75" spans="1:7" ht="12" hidden="1">
      <c r="A75" s="40"/>
      <c r="B75" s="23"/>
      <c r="C75" s="28" t="s">
        <v>388</v>
      </c>
      <c r="D75" s="30" t="s">
        <v>389</v>
      </c>
      <c r="E75" s="30">
        <v>0</v>
      </c>
      <c r="F75" s="30">
        <v>0</v>
      </c>
      <c r="G75" s="11">
        <v>0</v>
      </c>
    </row>
    <row r="76" spans="1:7" ht="12" hidden="1">
      <c r="A76" s="39"/>
      <c r="B76" s="38"/>
      <c r="C76" s="28" t="s">
        <v>383</v>
      </c>
      <c r="D76" s="30" t="s">
        <v>384</v>
      </c>
      <c r="E76" s="30">
        <v>0</v>
      </c>
      <c r="F76" s="30">
        <v>0</v>
      </c>
      <c r="G76" s="11">
        <v>0</v>
      </c>
    </row>
    <row r="77" spans="1:7" ht="24" hidden="1">
      <c r="A77" s="31"/>
      <c r="B77" s="32"/>
      <c r="C77" s="28" t="s">
        <v>330</v>
      </c>
      <c r="D77" s="29" t="s">
        <v>331</v>
      </c>
      <c r="E77" s="30">
        <v>0</v>
      </c>
      <c r="F77" s="30">
        <v>0</v>
      </c>
      <c r="G77" s="11">
        <v>0</v>
      </c>
    </row>
    <row r="78" spans="1:7" ht="24" hidden="1">
      <c r="A78" s="31"/>
      <c r="B78" s="32"/>
      <c r="C78" s="28" t="s">
        <v>332</v>
      </c>
      <c r="D78" s="29" t="s">
        <v>390</v>
      </c>
      <c r="E78" s="30">
        <v>0</v>
      </c>
      <c r="F78" s="30">
        <v>0</v>
      </c>
      <c r="G78" s="11">
        <v>0</v>
      </c>
    </row>
    <row r="79" spans="1:7" ht="12" hidden="1">
      <c r="A79" s="31"/>
      <c r="B79" s="32"/>
      <c r="C79" s="28" t="s">
        <v>334</v>
      </c>
      <c r="D79" s="29" t="s">
        <v>391</v>
      </c>
      <c r="E79" s="30">
        <v>0</v>
      </c>
      <c r="F79" s="30">
        <v>0</v>
      </c>
      <c r="G79" s="11">
        <v>0</v>
      </c>
    </row>
    <row r="80" spans="1:7" ht="24" hidden="1">
      <c r="A80" s="31"/>
      <c r="B80" s="32"/>
      <c r="C80" s="28" t="s">
        <v>392</v>
      </c>
      <c r="D80" s="29" t="s">
        <v>393</v>
      </c>
      <c r="E80" s="30">
        <v>0</v>
      </c>
      <c r="F80" s="30">
        <v>0</v>
      </c>
      <c r="G80" s="11">
        <v>0</v>
      </c>
    </row>
    <row r="81" spans="1:7" ht="12" hidden="1">
      <c r="A81" s="31"/>
      <c r="B81" s="32"/>
      <c r="C81" s="28" t="s">
        <v>394</v>
      </c>
      <c r="D81" s="30" t="s">
        <v>395</v>
      </c>
      <c r="E81" s="30">
        <v>0</v>
      </c>
      <c r="F81" s="30">
        <v>0</v>
      </c>
      <c r="G81" s="11">
        <v>0</v>
      </c>
    </row>
    <row r="82" spans="1:7" ht="12" hidden="1">
      <c r="A82" s="31"/>
      <c r="B82" s="32"/>
      <c r="C82" s="28" t="s">
        <v>396</v>
      </c>
      <c r="D82" s="30" t="s">
        <v>397</v>
      </c>
      <c r="E82" s="30">
        <v>0</v>
      </c>
      <c r="F82" s="30">
        <v>0</v>
      </c>
      <c r="G82" s="11">
        <v>0</v>
      </c>
    </row>
    <row r="83" spans="1:7" ht="36" hidden="1">
      <c r="A83" s="31"/>
      <c r="B83" s="32"/>
      <c r="C83" s="28" t="s">
        <v>398</v>
      </c>
      <c r="D83" s="29" t="s">
        <v>399</v>
      </c>
      <c r="E83" s="30">
        <v>0</v>
      </c>
      <c r="F83" s="30">
        <v>0</v>
      </c>
      <c r="G83" s="11"/>
    </row>
    <row r="84" spans="1:7" ht="12" hidden="1">
      <c r="A84" s="31"/>
      <c r="B84" s="32"/>
      <c r="C84" s="28" t="s">
        <v>336</v>
      </c>
      <c r="D84" s="29" t="s">
        <v>400</v>
      </c>
      <c r="E84" s="30">
        <v>0</v>
      </c>
      <c r="F84" s="30">
        <v>0</v>
      </c>
      <c r="G84" s="11">
        <v>0</v>
      </c>
    </row>
    <row r="85" spans="1:7" ht="18" customHeight="1" hidden="1">
      <c r="A85" s="31"/>
      <c r="B85" s="32"/>
      <c r="C85" s="33" t="s">
        <v>338</v>
      </c>
      <c r="D85" s="29" t="s">
        <v>339</v>
      </c>
      <c r="E85" s="30">
        <v>0</v>
      </c>
      <c r="F85" s="30">
        <v>0</v>
      </c>
      <c r="G85" s="11">
        <v>0</v>
      </c>
    </row>
    <row r="86" spans="1:7" ht="12" hidden="1">
      <c r="A86" s="31"/>
      <c r="B86" s="32"/>
      <c r="C86" s="28" t="s">
        <v>369</v>
      </c>
      <c r="D86" s="30" t="s">
        <v>340</v>
      </c>
      <c r="E86" s="30">
        <v>0</v>
      </c>
      <c r="F86" s="30">
        <v>0</v>
      </c>
      <c r="G86" s="11">
        <v>0</v>
      </c>
    </row>
    <row r="87" spans="1:7" ht="12" hidden="1">
      <c r="A87" s="31"/>
      <c r="B87" s="32"/>
      <c r="C87" s="28" t="s">
        <v>401</v>
      </c>
      <c r="D87" s="30" t="s">
        <v>402</v>
      </c>
      <c r="E87" s="30">
        <v>0</v>
      </c>
      <c r="F87" s="30">
        <v>0</v>
      </c>
      <c r="G87" s="11">
        <v>0</v>
      </c>
    </row>
    <row r="88" spans="1:7" ht="12" hidden="1">
      <c r="A88" s="31"/>
      <c r="B88" s="32"/>
      <c r="C88" s="28" t="s">
        <v>403</v>
      </c>
      <c r="D88" s="30" t="s">
        <v>404</v>
      </c>
      <c r="E88" s="30">
        <v>0</v>
      </c>
      <c r="F88" s="30">
        <v>0</v>
      </c>
      <c r="G88" s="11">
        <v>0</v>
      </c>
    </row>
    <row r="89" spans="1:7" ht="12" hidden="1">
      <c r="A89" s="31"/>
      <c r="B89" s="32"/>
      <c r="C89" s="28" t="s">
        <v>352</v>
      </c>
      <c r="D89" s="30" t="s">
        <v>341</v>
      </c>
      <c r="E89" s="30">
        <v>0</v>
      </c>
      <c r="F89" s="30">
        <v>0</v>
      </c>
      <c r="G89" s="11">
        <v>0</v>
      </c>
    </row>
    <row r="90" spans="1:7" ht="12" hidden="1">
      <c r="A90" s="31"/>
      <c r="B90" s="32"/>
      <c r="C90" s="28" t="s">
        <v>405</v>
      </c>
      <c r="D90" s="30" t="s">
        <v>342</v>
      </c>
      <c r="E90" s="30">
        <v>0</v>
      </c>
      <c r="F90" s="30">
        <v>0</v>
      </c>
      <c r="G90" s="11">
        <v>0</v>
      </c>
    </row>
    <row r="91" spans="1:7" ht="12" hidden="1">
      <c r="A91" s="31"/>
      <c r="B91" s="32"/>
      <c r="C91" s="28" t="s">
        <v>326</v>
      </c>
      <c r="D91" s="30" t="s">
        <v>327</v>
      </c>
      <c r="E91" s="30">
        <v>0</v>
      </c>
      <c r="F91" s="30">
        <v>0</v>
      </c>
      <c r="G91" s="11">
        <v>0</v>
      </c>
    </row>
    <row r="92" spans="1:7" ht="12" hidden="1">
      <c r="A92" s="31"/>
      <c r="B92" s="32"/>
      <c r="C92" s="42" t="s">
        <v>370</v>
      </c>
      <c r="D92" s="43" t="s">
        <v>343</v>
      </c>
      <c r="E92" s="43">
        <v>0</v>
      </c>
      <c r="F92" s="43">
        <v>0</v>
      </c>
      <c r="G92" s="14">
        <v>0</v>
      </c>
    </row>
    <row r="93" spans="1:7" ht="12" hidden="1">
      <c r="A93" s="35"/>
      <c r="B93" s="35"/>
      <c r="C93" s="35" t="s">
        <v>371</v>
      </c>
      <c r="D93" s="30" t="s">
        <v>345</v>
      </c>
      <c r="E93" s="30">
        <v>0</v>
      </c>
      <c r="F93" s="30">
        <v>0</v>
      </c>
      <c r="G93" s="11">
        <v>0</v>
      </c>
    </row>
    <row r="94" spans="1:7" ht="12" hidden="1">
      <c r="A94" s="35"/>
      <c r="B94" s="35"/>
      <c r="C94" s="35" t="s">
        <v>353</v>
      </c>
      <c r="D94" s="30" t="s">
        <v>354</v>
      </c>
      <c r="E94" s="30">
        <v>0</v>
      </c>
      <c r="F94" s="30">
        <v>0</v>
      </c>
      <c r="G94" s="11">
        <v>0</v>
      </c>
    </row>
    <row r="95" spans="1:7" ht="24.75" customHeight="1">
      <c r="A95" s="58" t="s">
        <v>385</v>
      </c>
      <c r="B95" s="58" t="s">
        <v>406</v>
      </c>
      <c r="C95" s="61" t="s">
        <v>324</v>
      </c>
      <c r="D95" s="62" t="s">
        <v>407</v>
      </c>
      <c r="E95" s="63">
        <v>1917501</v>
      </c>
      <c r="F95" s="63">
        <f>F96+F97+F98+F99+F100+F101+F102+F104+F103+F111+F113+F114+F115+F117+F118+F119+F120+F121+F122+F123+F112+F116</f>
        <v>1917501</v>
      </c>
      <c r="G95" s="57">
        <v>0</v>
      </c>
    </row>
    <row r="96" spans="1:7" ht="24.75" customHeight="1">
      <c r="A96" s="24"/>
      <c r="B96" s="35"/>
      <c r="C96" s="35" t="s">
        <v>332</v>
      </c>
      <c r="D96" s="29" t="s">
        <v>408</v>
      </c>
      <c r="E96" s="30">
        <v>0</v>
      </c>
      <c r="F96" s="30">
        <f>'[1]Z 2'!M170</f>
        <v>18000</v>
      </c>
      <c r="G96" s="11">
        <v>0</v>
      </c>
    </row>
    <row r="97" spans="1:7" ht="24.75" customHeight="1">
      <c r="A97" s="40"/>
      <c r="B97" s="27"/>
      <c r="C97" s="28" t="s">
        <v>334</v>
      </c>
      <c r="D97" s="29" t="s">
        <v>391</v>
      </c>
      <c r="E97" s="30">
        <v>0</v>
      </c>
      <c r="F97" s="30">
        <f>'[1]Z 2'!M171</f>
        <v>1445</v>
      </c>
      <c r="G97" s="11">
        <v>0</v>
      </c>
    </row>
    <row r="98" spans="1:7" ht="24.75" customHeight="1">
      <c r="A98" s="39"/>
      <c r="B98" s="32"/>
      <c r="C98" s="28" t="s">
        <v>392</v>
      </c>
      <c r="D98" s="29" t="s">
        <v>393</v>
      </c>
      <c r="E98" s="30">
        <v>0</v>
      </c>
      <c r="F98" s="30">
        <v>1158188</v>
      </c>
      <c r="G98" s="11">
        <v>0</v>
      </c>
    </row>
    <row r="99" spans="1:7" ht="17.25" customHeight="1">
      <c r="A99" s="39"/>
      <c r="B99" s="32"/>
      <c r="C99" s="28" t="s">
        <v>394</v>
      </c>
      <c r="D99" s="30" t="s">
        <v>395</v>
      </c>
      <c r="E99" s="30">
        <v>0</v>
      </c>
      <c r="F99" s="30">
        <v>39932</v>
      </c>
      <c r="G99" s="11">
        <v>0</v>
      </c>
    </row>
    <row r="100" spans="1:7" ht="14.25" customHeight="1">
      <c r="A100" s="39"/>
      <c r="B100" s="32"/>
      <c r="C100" s="28" t="s">
        <v>396</v>
      </c>
      <c r="D100" s="30" t="s">
        <v>397</v>
      </c>
      <c r="E100" s="30">
        <v>0</v>
      </c>
      <c r="F100" s="30">
        <v>94668</v>
      </c>
      <c r="G100" s="11">
        <v>0</v>
      </c>
    </row>
    <row r="101" spans="1:7" ht="39" customHeight="1">
      <c r="A101" s="39"/>
      <c r="B101" s="32"/>
      <c r="C101" s="28" t="s">
        <v>398</v>
      </c>
      <c r="D101" s="29" t="s">
        <v>399</v>
      </c>
      <c r="E101" s="30">
        <v>0</v>
      </c>
      <c r="F101" s="30">
        <v>0</v>
      </c>
      <c r="G101" s="11">
        <v>0</v>
      </c>
    </row>
    <row r="102" spans="1:7" ht="17.25" customHeight="1">
      <c r="A102" s="39"/>
      <c r="B102" s="32"/>
      <c r="C102" s="33" t="s">
        <v>336</v>
      </c>
      <c r="D102" s="29" t="s">
        <v>400</v>
      </c>
      <c r="E102" s="30">
        <v>0</v>
      </c>
      <c r="F102" s="30">
        <v>3537</v>
      </c>
      <c r="G102" s="11">
        <v>0</v>
      </c>
    </row>
    <row r="103" spans="1:7" ht="16.5" customHeight="1">
      <c r="A103" s="39"/>
      <c r="B103" s="32"/>
      <c r="C103" s="33" t="s">
        <v>338</v>
      </c>
      <c r="D103" s="29" t="s">
        <v>339</v>
      </c>
      <c r="E103" s="30">
        <v>0</v>
      </c>
      <c r="F103" s="30">
        <v>476</v>
      </c>
      <c r="G103" s="11">
        <v>0</v>
      </c>
    </row>
    <row r="104" spans="1:7" ht="19.5" customHeight="1">
      <c r="A104" s="39"/>
      <c r="B104" s="32"/>
      <c r="C104" s="28" t="s">
        <v>388</v>
      </c>
      <c r="D104" s="29" t="s">
        <v>389</v>
      </c>
      <c r="E104" s="30">
        <v>0</v>
      </c>
      <c r="F104" s="30">
        <v>227200</v>
      </c>
      <c r="G104" s="11">
        <v>0</v>
      </c>
    </row>
    <row r="105" spans="1:7" ht="14.25" customHeight="1" hidden="1">
      <c r="A105" s="39" t="s">
        <v>409</v>
      </c>
      <c r="B105" s="38" t="s">
        <v>410</v>
      </c>
      <c r="C105" s="44" t="s">
        <v>328</v>
      </c>
      <c r="D105" s="25" t="s">
        <v>320</v>
      </c>
      <c r="E105" s="25">
        <v>0</v>
      </c>
      <c r="F105" s="25">
        <f>F106+F107+F108+F110+F109</f>
        <v>0</v>
      </c>
      <c r="G105" s="45">
        <v>0</v>
      </c>
    </row>
    <row r="106" spans="1:7" ht="24" customHeight="1" hidden="1">
      <c r="A106" s="39"/>
      <c r="B106" s="38"/>
      <c r="C106" s="28" t="s">
        <v>330</v>
      </c>
      <c r="D106" s="29" t="s">
        <v>331</v>
      </c>
      <c r="E106" s="30">
        <v>0</v>
      </c>
      <c r="F106" s="30">
        <v>0</v>
      </c>
      <c r="G106" s="46">
        <v>0</v>
      </c>
    </row>
    <row r="107" spans="1:7" ht="21.75" customHeight="1" hidden="1">
      <c r="A107" s="39"/>
      <c r="B107" s="38"/>
      <c r="C107" s="28" t="s">
        <v>334</v>
      </c>
      <c r="D107" s="30" t="s">
        <v>335</v>
      </c>
      <c r="E107" s="30">
        <v>0</v>
      </c>
      <c r="F107" s="30">
        <v>0</v>
      </c>
      <c r="G107" s="46">
        <v>0</v>
      </c>
    </row>
    <row r="108" spans="1:7" ht="24.75" customHeight="1" hidden="1">
      <c r="A108" s="39"/>
      <c r="B108" s="38"/>
      <c r="C108" s="33" t="s">
        <v>336</v>
      </c>
      <c r="D108" s="29" t="s">
        <v>368</v>
      </c>
      <c r="E108" s="30">
        <v>0</v>
      </c>
      <c r="F108" s="30">
        <v>0</v>
      </c>
      <c r="G108" s="46">
        <v>0</v>
      </c>
    </row>
    <row r="109" spans="1:7" ht="24.75" customHeight="1" hidden="1">
      <c r="A109" s="39"/>
      <c r="B109" s="38"/>
      <c r="C109" s="33" t="s">
        <v>338</v>
      </c>
      <c r="D109" s="29" t="s">
        <v>339</v>
      </c>
      <c r="E109" s="30">
        <v>0</v>
      </c>
      <c r="F109" s="30">
        <v>0</v>
      </c>
      <c r="G109" s="46">
        <v>0</v>
      </c>
    </row>
    <row r="110" spans="1:7" ht="21.75" customHeight="1" hidden="1">
      <c r="A110" s="39"/>
      <c r="B110" s="38"/>
      <c r="C110" s="28"/>
      <c r="D110" s="30" t="s">
        <v>349</v>
      </c>
      <c r="E110" s="30">
        <v>0</v>
      </c>
      <c r="F110" s="30">
        <v>0</v>
      </c>
      <c r="G110" s="46">
        <v>0</v>
      </c>
    </row>
    <row r="111" spans="1:7" ht="21.75" customHeight="1">
      <c r="A111" s="39"/>
      <c r="B111" s="38"/>
      <c r="C111" s="28" t="s">
        <v>369</v>
      </c>
      <c r="D111" s="30" t="s">
        <v>340</v>
      </c>
      <c r="E111" s="30">
        <v>0</v>
      </c>
      <c r="F111" s="30">
        <v>231723</v>
      </c>
      <c r="G111" s="46">
        <v>0</v>
      </c>
    </row>
    <row r="112" spans="1:7" ht="21.75" customHeight="1">
      <c r="A112" s="39"/>
      <c r="B112" s="38"/>
      <c r="C112" s="28" t="s">
        <v>401</v>
      </c>
      <c r="D112" s="30" t="s">
        <v>402</v>
      </c>
      <c r="E112" s="30">
        <v>0</v>
      </c>
      <c r="F112" s="30">
        <v>500</v>
      </c>
      <c r="G112" s="46"/>
    </row>
    <row r="113" spans="1:7" ht="21.75" customHeight="1">
      <c r="A113" s="39"/>
      <c r="B113" s="38"/>
      <c r="C113" s="42" t="s">
        <v>403</v>
      </c>
      <c r="D113" s="43" t="s">
        <v>404</v>
      </c>
      <c r="E113" s="43">
        <v>0</v>
      </c>
      <c r="F113" s="43">
        <f>'[1]Z 2'!M181</f>
        <v>28500</v>
      </c>
      <c r="G113" s="47">
        <v>0</v>
      </c>
    </row>
    <row r="114" spans="1:7" ht="21.75" customHeight="1">
      <c r="A114" s="24"/>
      <c r="B114" s="24"/>
      <c r="C114" s="35" t="s">
        <v>352</v>
      </c>
      <c r="D114" s="30" t="s">
        <v>341</v>
      </c>
      <c r="E114" s="30">
        <v>0</v>
      </c>
      <c r="F114" s="30">
        <v>17500</v>
      </c>
      <c r="G114" s="46">
        <v>0</v>
      </c>
    </row>
    <row r="115" spans="1:7" ht="21.75" customHeight="1">
      <c r="A115" s="24"/>
      <c r="B115" s="24"/>
      <c r="C115" s="35" t="s">
        <v>405</v>
      </c>
      <c r="D115" s="30" t="s">
        <v>342</v>
      </c>
      <c r="E115" s="30">
        <v>0</v>
      </c>
      <c r="F115" s="30">
        <v>18500</v>
      </c>
      <c r="G115" s="46">
        <v>0</v>
      </c>
    </row>
    <row r="116" spans="1:7" ht="21.75" customHeight="1">
      <c r="A116" s="39"/>
      <c r="B116" s="38"/>
      <c r="C116" s="48" t="s">
        <v>411</v>
      </c>
      <c r="D116" s="21" t="s">
        <v>412</v>
      </c>
      <c r="E116" s="21">
        <v>0</v>
      </c>
      <c r="F116" s="21">
        <v>8390</v>
      </c>
      <c r="G116" s="49"/>
    </row>
    <row r="117" spans="1:7" ht="21.75" customHeight="1">
      <c r="A117" s="39"/>
      <c r="B117" s="38"/>
      <c r="C117" s="48" t="s">
        <v>326</v>
      </c>
      <c r="D117" s="21" t="s">
        <v>327</v>
      </c>
      <c r="E117" s="21">
        <v>0</v>
      </c>
      <c r="F117" s="21">
        <v>46000</v>
      </c>
      <c r="G117" s="49">
        <v>0</v>
      </c>
    </row>
    <row r="118" spans="1:7" ht="21.75" customHeight="1">
      <c r="A118" s="39"/>
      <c r="B118" s="38"/>
      <c r="C118" s="28" t="s">
        <v>370</v>
      </c>
      <c r="D118" s="30" t="s">
        <v>343</v>
      </c>
      <c r="E118" s="30">
        <v>0</v>
      </c>
      <c r="F118" s="30">
        <f>'[1]Z 2'!M186</f>
        <v>7000</v>
      </c>
      <c r="G118" s="46">
        <v>0</v>
      </c>
    </row>
    <row r="119" spans="1:7" ht="17.25" customHeight="1">
      <c r="A119" s="39"/>
      <c r="B119" s="38"/>
      <c r="C119" s="28" t="s">
        <v>413</v>
      </c>
      <c r="D119" s="30" t="s">
        <v>344</v>
      </c>
      <c r="E119" s="30">
        <v>0</v>
      </c>
      <c r="F119" s="30">
        <v>6000</v>
      </c>
      <c r="G119" s="46">
        <v>0</v>
      </c>
    </row>
    <row r="120" spans="1:7" ht="18" customHeight="1">
      <c r="A120" s="39"/>
      <c r="B120" s="38"/>
      <c r="C120" s="28" t="s">
        <v>371</v>
      </c>
      <c r="D120" s="30" t="s">
        <v>345</v>
      </c>
      <c r="E120" s="30">
        <v>0</v>
      </c>
      <c r="F120" s="30">
        <v>696</v>
      </c>
      <c r="G120" s="46">
        <v>0</v>
      </c>
    </row>
    <row r="121" spans="1:7" ht="18.75" customHeight="1">
      <c r="A121" s="39"/>
      <c r="B121" s="38"/>
      <c r="C121" s="28" t="s">
        <v>353</v>
      </c>
      <c r="D121" s="30" t="s">
        <v>354</v>
      </c>
      <c r="E121" s="30">
        <v>0</v>
      </c>
      <c r="F121" s="30">
        <v>9086</v>
      </c>
      <c r="G121" s="46">
        <v>0</v>
      </c>
    </row>
    <row r="122" spans="1:7" ht="15.75" customHeight="1">
      <c r="A122" s="39"/>
      <c r="B122" s="38"/>
      <c r="C122" s="28" t="s">
        <v>414</v>
      </c>
      <c r="D122" s="30" t="s">
        <v>415</v>
      </c>
      <c r="E122" s="30">
        <v>0</v>
      </c>
      <c r="F122" s="30">
        <f>'[1]Z 2'!M191</f>
        <v>160</v>
      </c>
      <c r="G122" s="46">
        <v>0</v>
      </c>
    </row>
    <row r="123" spans="1:7" ht="21.75" customHeight="1" hidden="1">
      <c r="A123" s="41"/>
      <c r="B123" s="17"/>
      <c r="C123" s="28" t="s">
        <v>416</v>
      </c>
      <c r="D123" s="30" t="s">
        <v>417</v>
      </c>
      <c r="E123" s="30">
        <v>0</v>
      </c>
      <c r="F123" s="30">
        <v>0</v>
      </c>
      <c r="G123" s="46">
        <v>0</v>
      </c>
    </row>
    <row r="124" spans="1:7" ht="28.5" customHeight="1">
      <c r="A124" s="61" t="s">
        <v>409</v>
      </c>
      <c r="B124" s="61" t="s">
        <v>418</v>
      </c>
      <c r="C124" s="61" t="s">
        <v>324</v>
      </c>
      <c r="D124" s="62" t="s">
        <v>419</v>
      </c>
      <c r="E124" s="63">
        <v>451521</v>
      </c>
      <c r="F124" s="63">
        <f>F125</f>
        <v>451521</v>
      </c>
      <c r="G124" s="69">
        <v>0</v>
      </c>
    </row>
    <row r="125" spans="1:7" ht="20.25" customHeight="1">
      <c r="A125" s="24"/>
      <c r="B125" s="24"/>
      <c r="C125" s="35" t="s">
        <v>420</v>
      </c>
      <c r="D125" s="29" t="s">
        <v>423</v>
      </c>
      <c r="E125" s="30">
        <v>0</v>
      </c>
      <c r="F125" s="30">
        <v>451521</v>
      </c>
      <c r="G125" s="46">
        <v>0</v>
      </c>
    </row>
    <row r="126" spans="1:7" ht="56.25" customHeight="1">
      <c r="A126" s="61" t="s">
        <v>297</v>
      </c>
      <c r="B126" s="61" t="s">
        <v>238</v>
      </c>
      <c r="C126" s="61" t="s">
        <v>324</v>
      </c>
      <c r="D126" s="210" t="s">
        <v>239</v>
      </c>
      <c r="E126" s="63">
        <v>10460</v>
      </c>
      <c r="F126" s="63">
        <f>F127</f>
        <v>10460</v>
      </c>
      <c r="G126" s="63">
        <f>G127</f>
        <v>0</v>
      </c>
    </row>
    <row r="127" spans="1:7" ht="18.75" customHeight="1">
      <c r="A127" s="35"/>
      <c r="B127" s="35"/>
      <c r="C127" s="35" t="s">
        <v>427</v>
      </c>
      <c r="D127" s="29" t="s">
        <v>428</v>
      </c>
      <c r="E127" s="30"/>
      <c r="F127" s="30">
        <v>10460</v>
      </c>
      <c r="G127" s="46"/>
    </row>
    <row r="128" spans="1:7" ht="24">
      <c r="A128" s="61" t="s">
        <v>297</v>
      </c>
      <c r="B128" s="61" t="s">
        <v>425</v>
      </c>
      <c r="C128" s="61" t="s">
        <v>324</v>
      </c>
      <c r="D128" s="62" t="s">
        <v>426</v>
      </c>
      <c r="E128" s="63">
        <v>6661</v>
      </c>
      <c r="F128" s="63">
        <f>F129</f>
        <v>6661</v>
      </c>
      <c r="G128" s="57">
        <v>0</v>
      </c>
    </row>
    <row r="129" spans="1:7" ht="12">
      <c r="A129" s="24"/>
      <c r="B129" s="24"/>
      <c r="C129" s="35" t="s">
        <v>427</v>
      </c>
      <c r="D129" s="29" t="s">
        <v>428</v>
      </c>
      <c r="E129" s="30">
        <v>0</v>
      </c>
      <c r="F129" s="30">
        <v>6661</v>
      </c>
      <c r="G129" s="11">
        <v>0</v>
      </c>
    </row>
    <row r="130" spans="1:7" ht="24" hidden="1">
      <c r="A130" s="23" t="s">
        <v>424</v>
      </c>
      <c r="B130" s="23" t="s">
        <v>429</v>
      </c>
      <c r="C130" s="24" t="s">
        <v>328</v>
      </c>
      <c r="D130" s="37" t="s">
        <v>430</v>
      </c>
      <c r="E130" s="25">
        <f>'[1]Z 1'!S358</f>
        <v>0</v>
      </c>
      <c r="F130" s="25">
        <f>F131+F133+F132+F134+F135+F136+F137+F138+F139</f>
        <v>0</v>
      </c>
      <c r="G130" s="9">
        <v>0</v>
      </c>
    </row>
    <row r="131" spans="1:7" ht="24" hidden="1">
      <c r="A131" s="27"/>
      <c r="B131" s="50"/>
      <c r="C131" s="28" t="s">
        <v>330</v>
      </c>
      <c r="D131" s="29" t="s">
        <v>331</v>
      </c>
      <c r="E131" s="30">
        <v>0</v>
      </c>
      <c r="F131" s="30">
        <v>0</v>
      </c>
      <c r="G131" s="11">
        <v>0</v>
      </c>
    </row>
    <row r="132" spans="1:7" ht="12" hidden="1">
      <c r="A132" s="32"/>
      <c r="B132" s="51"/>
      <c r="C132" s="28" t="s">
        <v>334</v>
      </c>
      <c r="D132" s="29" t="s">
        <v>335</v>
      </c>
      <c r="E132" s="30">
        <v>0</v>
      </c>
      <c r="F132" s="30">
        <v>0</v>
      </c>
      <c r="G132" s="11">
        <v>0</v>
      </c>
    </row>
    <row r="133" spans="1:7" ht="12" hidden="1">
      <c r="A133" s="32"/>
      <c r="B133" s="51"/>
      <c r="C133" s="33" t="s">
        <v>336</v>
      </c>
      <c r="D133" s="29" t="s">
        <v>368</v>
      </c>
      <c r="E133" s="30">
        <v>0</v>
      </c>
      <c r="F133" s="30">
        <v>0</v>
      </c>
      <c r="G133" s="11">
        <v>0</v>
      </c>
    </row>
    <row r="134" spans="1:7" ht="12" hidden="1">
      <c r="A134" s="32"/>
      <c r="B134" s="51"/>
      <c r="C134" s="33" t="s">
        <v>338</v>
      </c>
      <c r="D134" s="29" t="s">
        <v>339</v>
      </c>
      <c r="E134" s="30">
        <v>0</v>
      </c>
      <c r="F134" s="30">
        <v>0</v>
      </c>
      <c r="G134" s="11">
        <v>0</v>
      </c>
    </row>
    <row r="135" spans="1:7" ht="13.5" customHeight="1" hidden="1">
      <c r="A135" s="32"/>
      <c r="B135" s="51"/>
      <c r="C135" s="33" t="s">
        <v>369</v>
      </c>
      <c r="D135" s="29" t="s">
        <v>340</v>
      </c>
      <c r="E135" s="30">
        <v>0</v>
      </c>
      <c r="F135" s="30">
        <v>0</v>
      </c>
      <c r="G135" s="11">
        <v>0</v>
      </c>
    </row>
    <row r="136" spans="1:7" ht="12" hidden="1">
      <c r="A136" s="35"/>
      <c r="B136" s="24"/>
      <c r="C136" s="33" t="s">
        <v>352</v>
      </c>
      <c r="D136" s="29" t="s">
        <v>341</v>
      </c>
      <c r="E136" s="30">
        <v>0</v>
      </c>
      <c r="F136" s="30">
        <v>0</v>
      </c>
      <c r="G136" s="11">
        <v>0</v>
      </c>
    </row>
    <row r="137" spans="1:7" ht="12" hidden="1">
      <c r="A137" s="35"/>
      <c r="B137" s="24"/>
      <c r="C137" s="33" t="s">
        <v>326</v>
      </c>
      <c r="D137" s="29" t="s">
        <v>327</v>
      </c>
      <c r="E137" s="30">
        <v>0</v>
      </c>
      <c r="F137" s="30">
        <v>0</v>
      </c>
      <c r="G137" s="11">
        <v>0</v>
      </c>
    </row>
    <row r="138" spans="1:7" ht="12" hidden="1">
      <c r="A138" s="32"/>
      <c r="B138" s="51"/>
      <c r="C138" s="33" t="s">
        <v>370</v>
      </c>
      <c r="D138" s="29" t="s">
        <v>343</v>
      </c>
      <c r="E138" s="30">
        <v>0</v>
      </c>
      <c r="F138" s="30">
        <v>0</v>
      </c>
      <c r="G138" s="11">
        <v>0</v>
      </c>
    </row>
    <row r="139" spans="1:7" ht="12" hidden="1">
      <c r="A139" s="19"/>
      <c r="B139" s="52"/>
      <c r="C139" s="33" t="s">
        <v>371</v>
      </c>
      <c r="D139" s="29" t="s">
        <v>345</v>
      </c>
      <c r="E139" s="30">
        <v>0</v>
      </c>
      <c r="F139" s="30">
        <v>0</v>
      </c>
      <c r="G139" s="11">
        <v>0</v>
      </c>
    </row>
    <row r="140" spans="1:7" ht="24">
      <c r="A140" s="58" t="s">
        <v>424</v>
      </c>
      <c r="B140" s="58" t="s">
        <v>431</v>
      </c>
      <c r="C140" s="61" t="s">
        <v>324</v>
      </c>
      <c r="D140" s="62" t="s">
        <v>432</v>
      </c>
      <c r="E140" s="63">
        <v>8040</v>
      </c>
      <c r="F140" s="63">
        <f>F141</f>
        <v>8040</v>
      </c>
      <c r="G140" s="57">
        <v>0</v>
      </c>
    </row>
    <row r="141" spans="1:7" ht="24">
      <c r="A141" s="35"/>
      <c r="B141" s="24"/>
      <c r="C141" s="35" t="s">
        <v>433</v>
      </c>
      <c r="D141" s="29" t="s">
        <v>434</v>
      </c>
      <c r="E141" s="30">
        <v>0</v>
      </c>
      <c r="F141" s="30">
        <v>8040</v>
      </c>
      <c r="G141" s="11">
        <v>0</v>
      </c>
    </row>
    <row r="142" spans="1:7" ht="12" hidden="1">
      <c r="A142" s="23" t="s">
        <v>424</v>
      </c>
      <c r="B142" s="23" t="s">
        <v>435</v>
      </c>
      <c r="C142" s="24" t="s">
        <v>328</v>
      </c>
      <c r="D142" s="25" t="s">
        <v>436</v>
      </c>
      <c r="E142" s="25">
        <f>'[1]Z 1'!S363</f>
        <v>0</v>
      </c>
      <c r="F142" s="25">
        <f>F143+F144+F145+F146+F147+F148+F150+F151+F152+F153+F154</f>
        <v>62000</v>
      </c>
      <c r="G142" s="9">
        <v>0</v>
      </c>
    </row>
    <row r="143" spans="1:7" ht="24" hidden="1">
      <c r="A143" s="26"/>
      <c r="B143" s="23"/>
      <c r="C143" s="28" t="s">
        <v>330</v>
      </c>
      <c r="D143" s="29" t="s">
        <v>331</v>
      </c>
      <c r="E143" s="30">
        <v>0</v>
      </c>
      <c r="F143" s="30">
        <v>0</v>
      </c>
      <c r="G143" s="11">
        <v>0</v>
      </c>
    </row>
    <row r="144" spans="1:7" ht="12" hidden="1">
      <c r="A144" s="31"/>
      <c r="B144" s="38"/>
      <c r="C144" s="42" t="s">
        <v>334</v>
      </c>
      <c r="D144" s="43" t="s">
        <v>335</v>
      </c>
      <c r="E144" s="43">
        <v>0</v>
      </c>
      <c r="F144" s="43">
        <v>0</v>
      </c>
      <c r="G144" s="14">
        <v>0</v>
      </c>
    </row>
    <row r="145" spans="1:7" ht="18" customHeight="1">
      <c r="A145" s="61" t="s">
        <v>297</v>
      </c>
      <c r="B145" s="61" t="s">
        <v>421</v>
      </c>
      <c r="C145" s="224" t="s">
        <v>422</v>
      </c>
      <c r="D145" s="62" t="s">
        <v>451</v>
      </c>
      <c r="E145" s="63">
        <v>31000</v>
      </c>
      <c r="F145" s="63">
        <f>F146+F147+F148</f>
        <v>31000</v>
      </c>
      <c r="G145" s="63">
        <f>G146+G147+G148</f>
        <v>0</v>
      </c>
    </row>
    <row r="146" spans="1:7" ht="14.25" customHeight="1">
      <c r="A146" s="31"/>
      <c r="B146" s="38"/>
      <c r="C146" s="223" t="s">
        <v>369</v>
      </c>
      <c r="D146" s="20" t="s">
        <v>340</v>
      </c>
      <c r="E146" s="21">
        <v>0</v>
      </c>
      <c r="F146" s="21">
        <v>25260</v>
      </c>
      <c r="G146" s="22">
        <v>0</v>
      </c>
    </row>
    <row r="147" spans="1:7" ht="17.25" customHeight="1">
      <c r="A147" s="31"/>
      <c r="B147" s="32"/>
      <c r="C147" s="28" t="s">
        <v>352</v>
      </c>
      <c r="D147" s="30" t="s">
        <v>341</v>
      </c>
      <c r="E147" s="30">
        <v>0</v>
      </c>
      <c r="F147" s="30">
        <v>540</v>
      </c>
      <c r="G147" s="11">
        <v>0</v>
      </c>
    </row>
    <row r="148" spans="1:7" ht="18" customHeight="1" thickBot="1">
      <c r="A148" s="31"/>
      <c r="B148" s="32"/>
      <c r="C148" s="28" t="s">
        <v>326</v>
      </c>
      <c r="D148" s="30" t="s">
        <v>327</v>
      </c>
      <c r="E148" s="30">
        <v>0</v>
      </c>
      <c r="F148" s="30">
        <v>5200</v>
      </c>
      <c r="G148" s="11">
        <v>0</v>
      </c>
    </row>
    <row r="149" spans="1:7" ht="18" customHeight="1" hidden="1">
      <c r="A149" s="31"/>
      <c r="B149" s="32"/>
      <c r="C149" s="28"/>
      <c r="D149" s="30"/>
      <c r="E149" s="30"/>
      <c r="F149" s="30"/>
      <c r="G149" s="11"/>
    </row>
    <row r="150" spans="1:7" ht="20.25" customHeight="1" hidden="1">
      <c r="A150" s="31"/>
      <c r="B150" s="32"/>
      <c r="C150" s="28"/>
      <c r="D150" s="30"/>
      <c r="E150" s="30"/>
      <c r="F150" s="30"/>
      <c r="G150" s="11"/>
    </row>
    <row r="151" spans="1:7" ht="21" customHeight="1" hidden="1">
      <c r="A151" s="31"/>
      <c r="B151" s="32"/>
      <c r="C151" s="28"/>
      <c r="D151" s="30"/>
      <c r="E151" s="30"/>
      <c r="F151" s="30"/>
      <c r="G151" s="11"/>
    </row>
    <row r="152" spans="1:7" ht="21" customHeight="1" hidden="1">
      <c r="A152" s="31"/>
      <c r="B152" s="32"/>
      <c r="C152" s="28"/>
      <c r="D152" s="30"/>
      <c r="E152" s="30"/>
      <c r="F152" s="30"/>
      <c r="G152" s="11"/>
    </row>
    <row r="153" spans="1:7" ht="19.5" customHeight="1" hidden="1">
      <c r="A153" s="31"/>
      <c r="B153" s="32"/>
      <c r="C153" s="28"/>
      <c r="D153" s="30"/>
      <c r="E153" s="30"/>
      <c r="F153" s="30"/>
      <c r="G153" s="11"/>
    </row>
    <row r="154" spans="1:7" ht="20.25" customHeight="1" hidden="1">
      <c r="A154" s="31"/>
      <c r="B154" s="32"/>
      <c r="C154" s="42"/>
      <c r="D154" s="43"/>
      <c r="E154" s="43"/>
      <c r="F154" s="43"/>
      <c r="G154" s="14"/>
    </row>
    <row r="155" spans="1:7" ht="21" customHeight="1" thickBot="1">
      <c r="A155" s="365" t="s">
        <v>437</v>
      </c>
      <c r="B155" s="366"/>
      <c r="C155" s="366"/>
      <c r="D155" s="367"/>
      <c r="E155" s="222">
        <f>E16+E33+E40+E42+E44+E55+E57+E67+E95+E124+E128+E140+E126+E145</f>
        <v>2853244</v>
      </c>
      <c r="F155" s="222">
        <f>F16+F33+F40+F42+F44+F55+F57+F67+F95+F124+F128+F140+F126+F145</f>
        <v>2853244</v>
      </c>
      <c r="G155" s="222">
        <f>G16+G33+G40+G42+G44+G55+G57+G67+G95+G124+G128+G140+G126</f>
        <v>0</v>
      </c>
    </row>
    <row r="156" ht="24.75" customHeight="1">
      <c r="E156" s="211"/>
    </row>
    <row r="157" ht="12.75">
      <c r="E157" s="211"/>
    </row>
  </sheetData>
  <mergeCells count="9">
    <mergeCell ref="B15:F15"/>
    <mergeCell ref="E1:G1"/>
    <mergeCell ref="A155:D155"/>
    <mergeCell ref="G7:G8"/>
    <mergeCell ref="D7:D8"/>
    <mergeCell ref="F7:F8"/>
    <mergeCell ref="A7:C7"/>
    <mergeCell ref="E7:E8"/>
    <mergeCell ref="A5:G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55"/>
  <sheetViews>
    <sheetView workbookViewId="0" topLeftCell="A1">
      <selection activeCell="E3" sqref="E3"/>
    </sheetView>
  </sheetViews>
  <sheetFormatPr defaultColWidth="9.00390625" defaultRowHeight="12.75"/>
  <cols>
    <col min="1" max="1" width="6.875" style="1" customWidth="1"/>
    <col min="2" max="2" width="8.75390625" style="1" customWidth="1"/>
    <col min="3" max="3" width="6.25390625" style="1" customWidth="1"/>
    <col min="4" max="4" width="31.625" style="1" customWidth="1"/>
    <col min="5" max="5" width="16.375" style="1" customWidth="1"/>
    <col min="6" max="6" width="16.875" style="1" customWidth="1"/>
    <col min="7" max="7" width="9.625" style="1" bestFit="1" customWidth="1"/>
    <col min="8" max="16384" width="9.125" style="1" customWidth="1"/>
  </cols>
  <sheetData>
    <row r="1" ht="4.5" customHeight="1"/>
    <row r="2" spans="4:6" ht="38.25" customHeight="1">
      <c r="D2" s="2"/>
      <c r="E2" s="379" t="s">
        <v>566</v>
      </c>
      <c r="F2" s="379"/>
    </row>
    <row r="3" spans="5:6" ht="12">
      <c r="E3" s="2"/>
      <c r="F3" s="2"/>
    </row>
    <row r="4" spans="1:6" ht="12.75" thickBot="1">
      <c r="A4" s="384" t="s">
        <v>438</v>
      </c>
      <c r="B4" s="384"/>
      <c r="C4" s="384"/>
      <c r="D4" s="384"/>
      <c r="E4" s="384"/>
      <c r="F4" s="384"/>
    </row>
    <row r="5" spans="1:6" ht="12.75" thickBot="1">
      <c r="A5" s="385" t="s">
        <v>303</v>
      </c>
      <c r="B5" s="386"/>
      <c r="C5" s="387"/>
      <c r="D5" s="388" t="s">
        <v>304</v>
      </c>
      <c r="E5" s="390" t="s">
        <v>439</v>
      </c>
      <c r="F5" s="392" t="s">
        <v>306</v>
      </c>
    </row>
    <row r="6" spans="1:6" ht="12.75" thickBot="1">
      <c r="A6" s="70" t="s">
        <v>308</v>
      </c>
      <c r="B6" s="71" t="s">
        <v>309</v>
      </c>
      <c r="C6" s="70" t="s">
        <v>310</v>
      </c>
      <c r="D6" s="389"/>
      <c r="E6" s="391"/>
      <c r="F6" s="393"/>
    </row>
    <row r="7" spans="1:6" ht="12">
      <c r="A7" s="72">
        <v>1</v>
      </c>
      <c r="B7" s="73">
        <v>2</v>
      </c>
      <c r="C7" s="73">
        <v>3</v>
      </c>
      <c r="D7" s="74">
        <v>4</v>
      </c>
      <c r="E7" s="73">
        <v>5</v>
      </c>
      <c r="F7" s="75">
        <v>6</v>
      </c>
    </row>
    <row r="8" spans="1:6" ht="15" customHeight="1">
      <c r="A8" s="97">
        <v>801</v>
      </c>
      <c r="B8" s="98">
        <v>80145</v>
      </c>
      <c r="C8" s="57">
        <v>2130</v>
      </c>
      <c r="D8" s="99" t="s">
        <v>562</v>
      </c>
      <c r="E8" s="100">
        <v>1050</v>
      </c>
      <c r="F8" s="101">
        <f>F9+F10</f>
        <v>1050</v>
      </c>
    </row>
    <row r="9" spans="1:6" ht="12">
      <c r="A9" s="83"/>
      <c r="B9" s="84"/>
      <c r="C9" s="85">
        <v>4210</v>
      </c>
      <c r="D9" s="79" t="s">
        <v>340</v>
      </c>
      <c r="E9" s="80">
        <v>0</v>
      </c>
      <c r="F9" s="81">
        <v>100</v>
      </c>
    </row>
    <row r="10" spans="1:7" ht="12">
      <c r="A10" s="83"/>
      <c r="B10" s="84"/>
      <c r="C10" s="78">
        <v>4300</v>
      </c>
      <c r="D10" s="79" t="s">
        <v>327</v>
      </c>
      <c r="E10" s="80">
        <v>0</v>
      </c>
      <c r="F10" s="81">
        <v>950</v>
      </c>
      <c r="G10" s="82"/>
    </row>
    <row r="11" spans="1:6" ht="15" customHeight="1">
      <c r="A11" s="97">
        <v>852</v>
      </c>
      <c r="B11" s="98">
        <v>85201</v>
      </c>
      <c r="C11" s="57">
        <v>2130</v>
      </c>
      <c r="D11" s="99" t="s">
        <v>440</v>
      </c>
      <c r="E11" s="100">
        <v>706478</v>
      </c>
      <c r="F11" s="101">
        <f>F12+F13+F14+F15+F16+F17+F18+F19+F21+F22+F23+F24+F25+F26+F27+F20</f>
        <v>706478</v>
      </c>
    </row>
    <row r="12" spans="1:7" ht="24">
      <c r="A12" s="77"/>
      <c r="B12" s="76"/>
      <c r="C12" s="78">
        <v>4010</v>
      </c>
      <c r="D12" s="79" t="s">
        <v>331</v>
      </c>
      <c r="E12" s="80">
        <v>0</v>
      </c>
      <c r="F12" s="81">
        <v>309500</v>
      </c>
      <c r="G12" s="82"/>
    </row>
    <row r="13" spans="1:7" ht="12">
      <c r="A13" s="83"/>
      <c r="B13" s="84"/>
      <c r="C13" s="78">
        <v>4040</v>
      </c>
      <c r="D13" s="79" t="s">
        <v>391</v>
      </c>
      <c r="E13" s="80">
        <v>0</v>
      </c>
      <c r="F13" s="81">
        <v>22000</v>
      </c>
      <c r="G13" s="82"/>
    </row>
    <row r="14" spans="1:6" ht="12">
      <c r="A14" s="83"/>
      <c r="B14" s="84"/>
      <c r="C14" s="85">
        <v>4110</v>
      </c>
      <c r="D14" s="79" t="s">
        <v>441</v>
      </c>
      <c r="E14" s="80">
        <v>0</v>
      </c>
      <c r="F14" s="81">
        <v>59497</v>
      </c>
    </row>
    <row r="15" spans="1:6" ht="12">
      <c r="A15" s="83"/>
      <c r="B15" s="84"/>
      <c r="C15" s="85">
        <v>4120</v>
      </c>
      <c r="D15" s="79" t="s">
        <v>339</v>
      </c>
      <c r="E15" s="80">
        <v>0</v>
      </c>
      <c r="F15" s="81">
        <v>8460</v>
      </c>
    </row>
    <row r="16" spans="1:6" ht="12">
      <c r="A16" s="83"/>
      <c r="B16" s="84"/>
      <c r="C16" s="78">
        <v>3020</v>
      </c>
      <c r="D16" s="79" t="s">
        <v>442</v>
      </c>
      <c r="E16" s="80">
        <v>0</v>
      </c>
      <c r="F16" s="81">
        <v>852</v>
      </c>
    </row>
    <row r="17" spans="1:6" ht="12">
      <c r="A17" s="83"/>
      <c r="B17" s="84"/>
      <c r="C17" s="78">
        <v>3110</v>
      </c>
      <c r="D17" s="79" t="s">
        <v>428</v>
      </c>
      <c r="E17" s="80">
        <v>0</v>
      </c>
      <c r="F17" s="81">
        <v>43853</v>
      </c>
    </row>
    <row r="18" spans="1:6" ht="12">
      <c r="A18" s="83"/>
      <c r="B18" s="84"/>
      <c r="C18" s="78">
        <v>4210</v>
      </c>
      <c r="D18" s="79" t="s">
        <v>340</v>
      </c>
      <c r="E18" s="80">
        <v>0</v>
      </c>
      <c r="F18" s="81">
        <v>111958</v>
      </c>
    </row>
    <row r="19" spans="1:6" ht="12">
      <c r="A19" s="83"/>
      <c r="B19" s="84"/>
      <c r="C19" s="78">
        <v>4220</v>
      </c>
      <c r="D19" s="79" t="s">
        <v>443</v>
      </c>
      <c r="E19" s="80">
        <v>0</v>
      </c>
      <c r="F19" s="81">
        <v>59050</v>
      </c>
    </row>
    <row r="20" spans="1:6" ht="12">
      <c r="A20" s="83"/>
      <c r="B20" s="84"/>
      <c r="C20" s="78">
        <v>4230</v>
      </c>
      <c r="D20" s="79" t="s">
        <v>444</v>
      </c>
      <c r="E20" s="80">
        <v>0</v>
      </c>
      <c r="F20" s="81">
        <v>500</v>
      </c>
    </row>
    <row r="21" spans="1:6" ht="12" hidden="1">
      <c r="A21" s="83"/>
      <c r="B21" s="84"/>
      <c r="C21" s="78">
        <v>4240</v>
      </c>
      <c r="D21" s="79" t="s">
        <v>445</v>
      </c>
      <c r="E21" s="80">
        <v>0</v>
      </c>
      <c r="F21" s="81">
        <v>0</v>
      </c>
    </row>
    <row r="22" spans="1:6" ht="12">
      <c r="A22" s="83"/>
      <c r="B22" s="84"/>
      <c r="C22" s="78">
        <v>4260</v>
      </c>
      <c r="D22" s="79" t="s">
        <v>341</v>
      </c>
      <c r="E22" s="80">
        <v>0</v>
      </c>
      <c r="F22" s="81">
        <v>60097</v>
      </c>
    </row>
    <row r="23" spans="1:6" ht="12">
      <c r="A23" s="83"/>
      <c r="B23" s="84"/>
      <c r="C23" s="78">
        <v>4300</v>
      </c>
      <c r="D23" s="79" t="s">
        <v>327</v>
      </c>
      <c r="E23" s="80">
        <v>0</v>
      </c>
      <c r="F23" s="81">
        <v>14711</v>
      </c>
    </row>
    <row r="24" spans="1:6" ht="12">
      <c r="A24" s="83"/>
      <c r="B24" s="84"/>
      <c r="C24" s="78">
        <v>4410</v>
      </c>
      <c r="D24" s="79" t="s">
        <v>343</v>
      </c>
      <c r="E24" s="80">
        <v>0</v>
      </c>
      <c r="F24" s="81">
        <v>1300</v>
      </c>
    </row>
    <row r="25" spans="1:6" ht="12">
      <c r="A25" s="83"/>
      <c r="B25" s="84"/>
      <c r="C25" s="78">
        <v>4430</v>
      </c>
      <c r="D25" s="79" t="s">
        <v>344</v>
      </c>
      <c r="E25" s="80">
        <v>0</v>
      </c>
      <c r="F25" s="81">
        <v>700</v>
      </c>
    </row>
    <row r="26" spans="1:6" ht="12">
      <c r="A26" s="83"/>
      <c r="B26" s="84"/>
      <c r="C26" s="78">
        <v>4440</v>
      </c>
      <c r="D26" s="79" t="s">
        <v>345</v>
      </c>
      <c r="E26" s="80">
        <v>0</v>
      </c>
      <c r="F26" s="81">
        <v>14000</v>
      </c>
    </row>
    <row r="27" spans="1:6" ht="24" hidden="1">
      <c r="A27" s="86"/>
      <c r="B27" s="18"/>
      <c r="C27" s="87">
        <v>2830</v>
      </c>
      <c r="D27" s="79" t="s">
        <v>446</v>
      </c>
      <c r="E27" s="80">
        <v>0</v>
      </c>
      <c r="F27" s="81">
        <v>0</v>
      </c>
    </row>
    <row r="28" spans="1:6" ht="16.5" customHeight="1">
      <c r="A28" s="57">
        <v>852</v>
      </c>
      <c r="B28" s="57">
        <v>85202</v>
      </c>
      <c r="C28" s="57">
        <v>2130</v>
      </c>
      <c r="D28" s="99" t="s">
        <v>447</v>
      </c>
      <c r="E28" s="100">
        <v>578927</v>
      </c>
      <c r="F28" s="101">
        <f>F29+F30+F31+F33+F32+F34+F35+F36+F37+F38+F39+F40+F41+F42+F43+F44+F45</f>
        <v>578927</v>
      </c>
    </row>
    <row r="29" spans="1:6" ht="24">
      <c r="A29" s="77"/>
      <c r="B29" s="76"/>
      <c r="C29" s="78">
        <v>4010</v>
      </c>
      <c r="D29" s="79" t="s">
        <v>331</v>
      </c>
      <c r="E29" s="80">
        <v>0</v>
      </c>
      <c r="F29" s="81">
        <v>256618</v>
      </c>
    </row>
    <row r="30" spans="1:6" ht="12">
      <c r="A30" s="83"/>
      <c r="B30" s="84"/>
      <c r="C30" s="78">
        <v>4040</v>
      </c>
      <c r="D30" s="79" t="s">
        <v>391</v>
      </c>
      <c r="E30" s="80">
        <v>0</v>
      </c>
      <c r="F30" s="81">
        <v>21270</v>
      </c>
    </row>
    <row r="31" spans="1:6" ht="12">
      <c r="A31" s="84"/>
      <c r="B31" s="84"/>
      <c r="C31" s="85">
        <v>4110</v>
      </c>
      <c r="D31" s="79" t="s">
        <v>368</v>
      </c>
      <c r="E31" s="80">
        <v>0</v>
      </c>
      <c r="F31" s="81">
        <v>46318</v>
      </c>
    </row>
    <row r="32" spans="1:6" ht="12">
      <c r="A32" s="84"/>
      <c r="B32" s="84"/>
      <c r="C32" s="85">
        <v>4120</v>
      </c>
      <c r="D32" s="79" t="s">
        <v>339</v>
      </c>
      <c r="E32" s="80">
        <v>0</v>
      </c>
      <c r="F32" s="81">
        <v>6766</v>
      </c>
    </row>
    <row r="33" spans="1:6" ht="12" customHeight="1" hidden="1">
      <c r="A33" s="84"/>
      <c r="B33" s="84"/>
      <c r="C33" s="78">
        <v>3020</v>
      </c>
      <c r="D33" s="79" t="s">
        <v>442</v>
      </c>
      <c r="E33" s="80">
        <v>0</v>
      </c>
      <c r="F33" s="81">
        <v>0</v>
      </c>
    </row>
    <row r="34" spans="1:6" ht="12" customHeight="1" hidden="1">
      <c r="A34" s="84"/>
      <c r="B34" s="84"/>
      <c r="C34" s="78">
        <v>3030</v>
      </c>
      <c r="D34" s="79" t="s">
        <v>428</v>
      </c>
      <c r="E34" s="80">
        <v>0</v>
      </c>
      <c r="F34" s="81">
        <v>0</v>
      </c>
    </row>
    <row r="35" spans="1:6" ht="12">
      <c r="A35" s="84"/>
      <c r="B35" s="313"/>
      <c r="C35" s="78">
        <v>4410</v>
      </c>
      <c r="D35" s="79" t="s">
        <v>343</v>
      </c>
      <c r="E35" s="80">
        <v>0</v>
      </c>
      <c r="F35" s="81">
        <v>850</v>
      </c>
    </row>
    <row r="36" spans="1:6" ht="12">
      <c r="A36" s="84"/>
      <c r="B36" s="313"/>
      <c r="C36" s="78">
        <v>4210</v>
      </c>
      <c r="D36" s="79" t="s">
        <v>340</v>
      </c>
      <c r="E36" s="80">
        <v>0</v>
      </c>
      <c r="F36" s="81">
        <v>35577</v>
      </c>
    </row>
    <row r="37" spans="1:6" ht="12">
      <c r="A37" s="84"/>
      <c r="B37" s="313"/>
      <c r="C37" s="88">
        <v>4220</v>
      </c>
      <c r="D37" s="89" t="s">
        <v>443</v>
      </c>
      <c r="E37" s="90">
        <v>0</v>
      </c>
      <c r="F37" s="91">
        <v>73147</v>
      </c>
    </row>
    <row r="38" spans="1:6" ht="12">
      <c r="A38" s="84"/>
      <c r="B38" s="313"/>
      <c r="C38" s="78">
        <v>4230</v>
      </c>
      <c r="D38" s="79" t="s">
        <v>444</v>
      </c>
      <c r="E38" s="80">
        <v>0</v>
      </c>
      <c r="F38" s="81">
        <v>4662</v>
      </c>
    </row>
    <row r="39" spans="1:6" ht="12">
      <c r="A39" s="84"/>
      <c r="B39" s="313"/>
      <c r="C39" s="78">
        <v>4260</v>
      </c>
      <c r="D39" s="79" t="s">
        <v>341</v>
      </c>
      <c r="E39" s="80">
        <v>0</v>
      </c>
      <c r="F39" s="81">
        <v>85583</v>
      </c>
    </row>
    <row r="40" spans="1:6" ht="12" customHeight="1" hidden="1">
      <c r="A40" s="84"/>
      <c r="B40" s="313"/>
      <c r="C40" s="92">
        <v>4270</v>
      </c>
      <c r="D40" s="93" t="s">
        <v>342</v>
      </c>
      <c r="E40" s="94">
        <v>0</v>
      </c>
      <c r="F40" s="95">
        <v>0</v>
      </c>
    </row>
    <row r="41" spans="1:6" ht="12">
      <c r="A41" s="84"/>
      <c r="B41" s="313"/>
      <c r="C41" s="78">
        <v>4300</v>
      </c>
      <c r="D41" s="79" t="s">
        <v>327</v>
      </c>
      <c r="E41" s="80">
        <v>0</v>
      </c>
      <c r="F41" s="81">
        <v>34637</v>
      </c>
    </row>
    <row r="42" spans="1:6" ht="12">
      <c r="A42" s="84"/>
      <c r="B42" s="84"/>
      <c r="C42" s="78">
        <v>4430</v>
      </c>
      <c r="D42" s="79" t="s">
        <v>344</v>
      </c>
      <c r="E42" s="80">
        <v>0</v>
      </c>
      <c r="F42" s="81">
        <v>1304</v>
      </c>
    </row>
    <row r="43" spans="1:6" ht="12">
      <c r="A43" s="83"/>
      <c r="B43" s="84"/>
      <c r="C43" s="78">
        <v>4440</v>
      </c>
      <c r="D43" s="79" t="s">
        <v>345</v>
      </c>
      <c r="E43" s="80">
        <v>0</v>
      </c>
      <c r="F43" s="81">
        <v>10582</v>
      </c>
    </row>
    <row r="44" spans="1:6" ht="12">
      <c r="A44" s="83"/>
      <c r="B44" s="84"/>
      <c r="C44" s="78">
        <v>4480</v>
      </c>
      <c r="D44" s="79" t="s">
        <v>354</v>
      </c>
      <c r="E44" s="80">
        <v>0</v>
      </c>
      <c r="F44" s="81">
        <v>1186</v>
      </c>
    </row>
    <row r="45" spans="1:6" ht="12">
      <c r="A45" s="86"/>
      <c r="B45" s="18"/>
      <c r="C45" s="78">
        <v>4520</v>
      </c>
      <c r="D45" s="79" t="s">
        <v>415</v>
      </c>
      <c r="E45" s="80">
        <v>0</v>
      </c>
      <c r="F45" s="81">
        <v>427</v>
      </c>
    </row>
    <row r="46" spans="1:6" ht="21.75" customHeight="1">
      <c r="A46" s="57">
        <v>854</v>
      </c>
      <c r="B46" s="57">
        <v>85415</v>
      </c>
      <c r="C46" s="57">
        <v>2130</v>
      </c>
      <c r="D46" s="99" t="s">
        <v>125</v>
      </c>
      <c r="E46" s="100">
        <v>11448</v>
      </c>
      <c r="F46" s="101">
        <f>F47</f>
        <v>11448</v>
      </c>
    </row>
    <row r="47" spans="1:6" ht="26.25" customHeight="1">
      <c r="A47" s="11"/>
      <c r="B47" s="11"/>
      <c r="C47" s="11">
        <v>3240</v>
      </c>
      <c r="D47" s="79" t="s">
        <v>507</v>
      </c>
      <c r="E47" s="80">
        <v>0</v>
      </c>
      <c r="F47" s="81">
        <v>11448</v>
      </c>
    </row>
    <row r="48" spans="1:6" ht="18.75" customHeight="1">
      <c r="A48" s="381" t="s">
        <v>448</v>
      </c>
      <c r="B48" s="382"/>
      <c r="C48" s="382"/>
      <c r="D48" s="383"/>
      <c r="E48" s="102">
        <f>E8+E11+E28+E46</f>
        <v>1297903</v>
      </c>
      <c r="F48" s="102">
        <f>F8+F11+F28+F46</f>
        <v>1297903</v>
      </c>
    </row>
    <row r="49" ht="12">
      <c r="C49" s="96"/>
    </row>
    <row r="50" ht="12">
      <c r="C50" s="96"/>
    </row>
    <row r="51" spans="1:6" ht="38.25" customHeight="1">
      <c r="A51" s="380"/>
      <c r="B51" s="380"/>
      <c r="C51" s="380"/>
      <c r="D51" s="380"/>
      <c r="E51" s="380"/>
      <c r="F51" s="380"/>
    </row>
    <row r="52" ht="12">
      <c r="C52" s="96"/>
    </row>
    <row r="53" ht="12">
      <c r="C53" s="96"/>
    </row>
    <row r="54" ht="12">
      <c r="C54" s="96"/>
    </row>
    <row r="55" ht="12">
      <c r="C55" s="96"/>
    </row>
  </sheetData>
  <mergeCells count="8">
    <mergeCell ref="E2:F2"/>
    <mergeCell ref="A51:F51"/>
    <mergeCell ref="A48:D48"/>
    <mergeCell ref="A4:F4"/>
    <mergeCell ref="A5:C5"/>
    <mergeCell ref="D5:D6"/>
    <mergeCell ref="E5:E6"/>
    <mergeCell ref="F5:F6"/>
  </mergeCells>
  <printOptions/>
  <pageMargins left="0.75" right="0.75" top="1.05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4"/>
  <sheetViews>
    <sheetView tabSelected="1" workbookViewId="0" topLeftCell="A1">
      <selection activeCell="A3" sqref="A3:K3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hidden="1" customWidth="1"/>
    <col min="6" max="6" width="22.625" style="0" customWidth="1"/>
    <col min="7" max="8" width="27.375" style="0" customWidth="1"/>
  </cols>
  <sheetData>
    <row r="1" ht="12.75" customHeight="1"/>
    <row r="2" spans="3:8" ht="49.5" customHeight="1">
      <c r="C2" s="315"/>
      <c r="D2" s="315"/>
      <c r="E2" s="120"/>
      <c r="F2" s="103" t="s">
        <v>567</v>
      </c>
      <c r="G2" s="120"/>
      <c r="H2" s="120"/>
    </row>
    <row r="3" spans="1:11" ht="15.75">
      <c r="A3" s="395" t="s">
        <v>455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5.7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ht="13.5" thickBot="1"/>
    <row r="6" spans="1:11" ht="24.75" customHeight="1">
      <c r="A6" s="400" t="s">
        <v>456</v>
      </c>
      <c r="B6" s="398" t="s">
        <v>457</v>
      </c>
      <c r="C6" s="396" t="s">
        <v>458</v>
      </c>
      <c r="D6" s="402" t="s">
        <v>459</v>
      </c>
      <c r="E6" s="404" t="s">
        <v>460</v>
      </c>
      <c r="F6" s="406" t="s">
        <v>461</v>
      </c>
      <c r="G6" s="117"/>
      <c r="H6" s="117"/>
      <c r="I6" s="394"/>
      <c r="J6" s="394"/>
      <c r="K6" s="394"/>
    </row>
    <row r="7" spans="1:11" ht="18.75" customHeight="1" thickBot="1">
      <c r="A7" s="401"/>
      <c r="B7" s="399"/>
      <c r="C7" s="397"/>
      <c r="D7" s="403"/>
      <c r="E7" s="405"/>
      <c r="F7" s="407"/>
      <c r="G7" s="117"/>
      <c r="H7" s="117"/>
      <c r="I7" s="394"/>
      <c r="J7" s="394"/>
      <c r="K7" s="394"/>
    </row>
    <row r="8" spans="1:8" ht="13.5" customHeight="1" thickBot="1">
      <c r="A8" s="122">
        <v>1</v>
      </c>
      <c r="B8" s="123">
        <v>2</v>
      </c>
      <c r="C8" s="124">
        <v>3</v>
      </c>
      <c r="D8" s="125">
        <v>4</v>
      </c>
      <c r="E8" s="126">
        <v>4</v>
      </c>
      <c r="F8" s="127">
        <v>5</v>
      </c>
      <c r="G8" s="128"/>
      <c r="H8" s="128"/>
    </row>
    <row r="9" spans="1:8" ht="18" customHeight="1" thickBot="1">
      <c r="A9" s="174" t="s">
        <v>462</v>
      </c>
      <c r="B9" s="175" t="s">
        <v>463</v>
      </c>
      <c r="C9" s="175"/>
      <c r="D9" s="176">
        <v>25467450</v>
      </c>
      <c r="E9" s="177">
        <f>'[1]Z 1'!S384</f>
        <v>25040631</v>
      </c>
      <c r="F9" s="178">
        <f>'Z 1'!I257</f>
        <v>23656053</v>
      </c>
      <c r="G9" s="129"/>
      <c r="H9" s="129"/>
    </row>
    <row r="10" spans="1:8" ht="18" customHeight="1" thickBot="1">
      <c r="A10" s="167" t="s">
        <v>464</v>
      </c>
      <c r="B10" s="179" t="s">
        <v>465</v>
      </c>
      <c r="C10" s="179"/>
      <c r="D10" s="180">
        <v>28296781</v>
      </c>
      <c r="E10" s="181">
        <f>'[1]Z 2'!K566</f>
        <v>31214108</v>
      </c>
      <c r="F10" s="173">
        <f>'Z 2'!G392</f>
        <v>23613771</v>
      </c>
      <c r="G10" s="129"/>
      <c r="H10" s="129"/>
    </row>
    <row r="11" spans="1:8" ht="12.75">
      <c r="A11" s="130"/>
      <c r="B11" s="131" t="s">
        <v>466</v>
      </c>
      <c r="C11" s="132"/>
      <c r="D11" s="133">
        <f>D9-D10</f>
        <v>-2829331</v>
      </c>
      <c r="E11" s="133">
        <f>E9-E10</f>
        <v>-6173477</v>
      </c>
      <c r="F11" s="132">
        <f>F9-F10</f>
        <v>42282</v>
      </c>
      <c r="G11" s="129"/>
      <c r="H11" s="129"/>
    </row>
    <row r="12" spans="1:8" ht="15.75" customHeight="1" thickBot="1">
      <c r="A12" s="134"/>
      <c r="B12" s="135" t="s">
        <v>467</v>
      </c>
      <c r="C12" s="135"/>
      <c r="D12" s="136">
        <f>D13-D21</f>
        <v>2945559</v>
      </c>
      <c r="E12" s="136">
        <f>E13-E21</f>
        <v>6173477</v>
      </c>
      <c r="F12" s="137">
        <f>F13-F21</f>
        <v>-42282</v>
      </c>
      <c r="G12" s="129"/>
      <c r="H12" s="129"/>
    </row>
    <row r="13" spans="1:8" ht="15.75" customHeight="1" thickBot="1">
      <c r="A13" s="167" t="s">
        <v>468</v>
      </c>
      <c r="B13" s="170" t="s">
        <v>469</v>
      </c>
      <c r="C13" s="173"/>
      <c r="D13" s="171">
        <f>D16+D20+D14+D18</f>
        <v>3495559</v>
      </c>
      <c r="E13" s="171">
        <f>E16+E20+E14+E18+E15</f>
        <v>7033477</v>
      </c>
      <c r="F13" s="172">
        <f>F16+F20+F14+F18+F15</f>
        <v>893502</v>
      </c>
      <c r="G13" s="138"/>
      <c r="H13" s="138"/>
    </row>
    <row r="14" spans="1:8" ht="12.75">
      <c r="A14" s="139" t="s">
        <v>470</v>
      </c>
      <c r="B14" s="131" t="s">
        <v>471</v>
      </c>
      <c r="C14" s="130" t="s">
        <v>472</v>
      </c>
      <c r="D14" s="133">
        <v>3067725</v>
      </c>
      <c r="E14" s="133">
        <v>6080000</v>
      </c>
      <c r="F14" s="132">
        <v>852543</v>
      </c>
      <c r="G14" s="129"/>
      <c r="H14" s="129"/>
    </row>
    <row r="15" spans="1:8" ht="16.5" customHeight="1">
      <c r="A15" s="140" t="s">
        <v>473</v>
      </c>
      <c r="B15" s="112" t="s">
        <v>474</v>
      </c>
      <c r="C15" s="109" t="s">
        <v>472</v>
      </c>
      <c r="D15" s="141">
        <v>0</v>
      </c>
      <c r="E15" s="141">
        <v>254000</v>
      </c>
      <c r="F15" s="112">
        <v>0</v>
      </c>
      <c r="G15" s="129"/>
      <c r="H15" s="129"/>
    </row>
    <row r="16" spans="1:8" ht="16.5" customHeight="1">
      <c r="A16" s="140" t="s">
        <v>475</v>
      </c>
      <c r="B16" s="112" t="s">
        <v>476</v>
      </c>
      <c r="C16" s="109" t="s">
        <v>477</v>
      </c>
      <c r="D16" s="141">
        <v>119000</v>
      </c>
      <c r="E16" s="141">
        <v>110000</v>
      </c>
      <c r="F16" s="112">
        <v>0</v>
      </c>
      <c r="G16" s="129"/>
      <c r="H16" s="129"/>
    </row>
    <row r="17" spans="1:8" ht="18" customHeight="1">
      <c r="A17" s="140" t="s">
        <v>478</v>
      </c>
      <c r="B17" s="112" t="s">
        <v>479</v>
      </c>
      <c r="C17" s="109" t="s">
        <v>480</v>
      </c>
      <c r="D17" s="141">
        <v>0</v>
      </c>
      <c r="E17" s="141">
        <v>0</v>
      </c>
      <c r="F17" s="112">
        <v>0</v>
      </c>
      <c r="G17" s="129"/>
      <c r="H17" s="129"/>
    </row>
    <row r="18" spans="1:8" ht="18.75" customHeight="1">
      <c r="A18" s="140" t="s">
        <v>481</v>
      </c>
      <c r="B18" s="142" t="s">
        <v>482</v>
      </c>
      <c r="C18" s="109" t="s">
        <v>483</v>
      </c>
      <c r="D18" s="141">
        <v>182463</v>
      </c>
      <c r="E18" s="141">
        <v>0</v>
      </c>
      <c r="F18" s="112">
        <v>0</v>
      </c>
      <c r="G18" s="129"/>
      <c r="H18" s="129"/>
    </row>
    <row r="19" spans="1:8" ht="18.75" customHeight="1">
      <c r="A19" s="140">
        <v>6</v>
      </c>
      <c r="B19" s="142" t="s">
        <v>484</v>
      </c>
      <c r="C19" s="109" t="s">
        <v>485</v>
      </c>
      <c r="D19" s="141">
        <v>0</v>
      </c>
      <c r="E19" s="141">
        <v>0</v>
      </c>
      <c r="F19" s="112">
        <v>0</v>
      </c>
      <c r="G19" s="129"/>
      <c r="H19" s="129"/>
    </row>
    <row r="20" spans="1:8" ht="26.25" thickBot="1">
      <c r="A20" s="143" t="s">
        <v>486</v>
      </c>
      <c r="B20" s="144" t="s">
        <v>487</v>
      </c>
      <c r="C20" s="145" t="s">
        <v>477</v>
      </c>
      <c r="D20" s="136">
        <v>126371</v>
      </c>
      <c r="E20" s="136">
        <v>589477</v>
      </c>
      <c r="F20" s="137">
        <v>40959</v>
      </c>
      <c r="G20" s="129"/>
      <c r="H20" s="129"/>
    </row>
    <row r="21" spans="1:8" ht="15.75" customHeight="1" thickBot="1">
      <c r="A21" s="167" t="s">
        <v>488</v>
      </c>
      <c r="B21" s="168" t="s">
        <v>489</v>
      </c>
      <c r="C21" s="169"/>
      <c r="D21" s="170">
        <f>D22+D25</f>
        <v>550000</v>
      </c>
      <c r="E21" s="171">
        <f>E22+E23</f>
        <v>860000</v>
      </c>
      <c r="F21" s="172">
        <f>F22+F23+F24</f>
        <v>935784</v>
      </c>
      <c r="G21" s="138"/>
      <c r="H21" s="138"/>
    </row>
    <row r="22" spans="1:8" ht="15.75" customHeight="1">
      <c r="A22" s="146" t="s">
        <v>470</v>
      </c>
      <c r="B22" s="147" t="s">
        <v>490</v>
      </c>
      <c r="C22" s="148" t="s">
        <v>491</v>
      </c>
      <c r="D22" s="149">
        <v>550000</v>
      </c>
      <c r="E22" s="149">
        <v>750000</v>
      </c>
      <c r="F22" s="150">
        <v>875784</v>
      </c>
      <c r="G22" s="129"/>
      <c r="H22" s="129"/>
    </row>
    <row r="23" spans="1:8" ht="15.75" customHeight="1">
      <c r="A23" s="140" t="s">
        <v>473</v>
      </c>
      <c r="B23" s="112" t="s">
        <v>492</v>
      </c>
      <c r="C23" s="109" t="s">
        <v>493</v>
      </c>
      <c r="D23" s="141">
        <v>0</v>
      </c>
      <c r="E23" s="141">
        <v>110000</v>
      </c>
      <c r="F23" s="151">
        <v>0</v>
      </c>
      <c r="G23" s="129"/>
      <c r="H23" s="129"/>
    </row>
    <row r="24" spans="1:8" ht="15.75" customHeight="1">
      <c r="A24" s="140" t="s">
        <v>475</v>
      </c>
      <c r="B24" s="112" t="s">
        <v>494</v>
      </c>
      <c r="C24" s="109" t="s">
        <v>491</v>
      </c>
      <c r="D24" s="141">
        <v>0</v>
      </c>
      <c r="E24" s="141">
        <v>0</v>
      </c>
      <c r="F24" s="151">
        <v>60000</v>
      </c>
      <c r="G24" s="129"/>
      <c r="H24" s="129"/>
    </row>
    <row r="25" spans="1:14" ht="15.75" customHeight="1">
      <c r="A25" s="140" t="s">
        <v>478</v>
      </c>
      <c r="B25" s="112" t="s">
        <v>495</v>
      </c>
      <c r="C25" s="109" t="s">
        <v>496</v>
      </c>
      <c r="D25" s="141">
        <v>0</v>
      </c>
      <c r="E25" s="141">
        <v>0</v>
      </c>
      <c r="F25" s="151">
        <v>0</v>
      </c>
      <c r="G25" s="129"/>
      <c r="H25" s="129"/>
      <c r="N25" s="129"/>
    </row>
    <row r="26" spans="1:8" ht="15.75" customHeight="1">
      <c r="A26" s="140" t="s">
        <v>481</v>
      </c>
      <c r="B26" s="112" t="s">
        <v>497</v>
      </c>
      <c r="C26" s="109" t="s">
        <v>498</v>
      </c>
      <c r="D26" s="141">
        <v>0</v>
      </c>
      <c r="E26" s="141">
        <v>0</v>
      </c>
      <c r="F26" s="151">
        <v>0</v>
      </c>
      <c r="G26" s="129"/>
      <c r="H26" s="129"/>
    </row>
    <row r="27" spans="1:8" ht="20.25" customHeight="1" thickBot="1">
      <c r="A27" s="152">
        <v>6</v>
      </c>
      <c r="B27" s="153" t="s">
        <v>499</v>
      </c>
      <c r="C27" s="154" t="s">
        <v>493</v>
      </c>
      <c r="D27" s="155">
        <v>0</v>
      </c>
      <c r="E27" s="155">
        <v>0</v>
      </c>
      <c r="F27" s="156">
        <v>0</v>
      </c>
      <c r="G27" s="129"/>
      <c r="H27" s="129"/>
    </row>
    <row r="31" ht="30.75" customHeight="1"/>
    <row r="34" ht="12.75">
      <c r="E34" t="s">
        <v>313</v>
      </c>
    </row>
  </sheetData>
  <mergeCells count="9">
    <mergeCell ref="C2:D2"/>
    <mergeCell ref="I6:K7"/>
    <mergeCell ref="A3:K3"/>
    <mergeCell ref="C6:C7"/>
    <mergeCell ref="B6:B7"/>
    <mergeCell ref="A6:A7"/>
    <mergeCell ref="D6:D7"/>
    <mergeCell ref="E6:E7"/>
    <mergeCell ref="F6:F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2004-11-09T10:22:34Z</cp:lastPrinted>
  <dcterms:created xsi:type="dcterms:W3CDTF">1997-02-26T13:46:56Z</dcterms:created>
  <dcterms:modified xsi:type="dcterms:W3CDTF">2004-11-17T08:00:09Z</dcterms:modified>
  <cp:category/>
  <cp:version/>
  <cp:contentType/>
  <cp:contentStatus/>
</cp:coreProperties>
</file>