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9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 6" sheetId="6" r:id="rId6"/>
    <sheet name="z7" sheetId="7" r:id="rId7"/>
    <sheet name="z 8" sheetId="8" r:id="rId8"/>
    <sheet name="z 9" sheetId="9" r:id="rId9"/>
    <sheet name="10" sheetId="10" r:id="rId10"/>
  </sheets>
  <externalReferences>
    <externalReference r:id="rId13"/>
  </externalReferences>
  <definedNames>
    <definedName name="_xlnm.Print_Area" localSheetId="9">'10'!#REF!</definedName>
    <definedName name="_xlnm.Print_Area" localSheetId="0">'Z 1'!$A$1:$I$259</definedName>
    <definedName name="_xlnm.Print_Area" localSheetId="1">'Z 2'!$A$1:$J$431</definedName>
    <definedName name="_xlnm.Print_Area" localSheetId="2">'Z 3 '!$A$1:$G$151</definedName>
    <definedName name="_xlnm.Print_Area" localSheetId="4">'Z 5 '!$A$1:$F$147</definedName>
    <definedName name="_xlnm.Print_Area" localSheetId="5">'z 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<sst xmlns="http://schemas.openxmlformats.org/spreadsheetml/2006/main" count="1985" uniqueCount="731">
  <si>
    <t>plan 2005</t>
  </si>
  <si>
    <t>Przewodniczący Rady Powiatu Wacław Sapieha</t>
  </si>
  <si>
    <t xml:space="preserve">                                                                      Przewodniczacy Rady Powiatu Wacław Sapieha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</si>
  <si>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</si>
  <si>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</si>
  <si>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</si>
  <si>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</si>
  <si>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</si>
  <si>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</si>
  <si>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</si>
  <si>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</si>
  <si>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</si>
  <si>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</si>
  <si>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</si>
  <si>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</si>
  <si>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</si>
  <si>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</si>
  <si>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</si>
  <si>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</si>
  <si>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</si>
  <si>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</si>
  <si>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</si>
  <si>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</si>
  <si>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</si>
  <si>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</si>
  <si>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</si>
  <si>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</si>
  <si>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</si>
  <si>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</si>
  <si>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</si>
  <si>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</si>
  <si>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</si>
  <si>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</si>
  <si>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</si>
  <si>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</si>
  <si>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</si>
  <si>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</si>
  <si>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</si>
  <si>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</si>
  <si>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</si>
  <si>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</si>
  <si>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</si>
  <si>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</si>
  <si>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</si>
  <si>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</si>
  <si>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</si>
  <si>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</si>
  <si>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</si>
  <si>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</si>
  <si>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</si>
  <si>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</si>
  <si>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</si>
  <si>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</si>
  <si>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</si>
  <si>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</si>
  <si>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</si>
  <si>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</si>
  <si>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</si>
  <si>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</si>
  <si>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</si>
  <si>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</si>
  <si>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</si>
  <si>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</si>
  <si>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</si>
  <si>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</si>
  <si>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</si>
  <si>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</si>
  <si>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</si>
  <si>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</si>
  <si>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</si>
  <si>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</si>
  <si>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</si>
  <si>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</si>
  <si>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</si>
  <si>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</si>
  <si>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</si>
  <si>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</si>
  <si>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</si>
  <si>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</si>
  <si>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</si>
  <si>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</si>
  <si>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</si>
  <si>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</si>
  <si>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</si>
  <si>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</si>
  <si>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</si>
  <si>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</si>
  <si>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</si>
  <si>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</si>
  <si>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</si>
  <si>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</si>
  <si>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</si>
  <si>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</si>
  <si>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</si>
  <si>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</si>
  <si>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</si>
  <si>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</si>
  <si>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</si>
  <si>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</si>
  <si>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</si>
  <si>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</si>
  <si>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</si>
  <si>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</si>
  <si>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- na zadania własne (§ 2130)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</si>
  <si>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</si>
  <si>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</si>
  <si>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</si>
  <si>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</si>
  <si>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</si>
  <si>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</si>
  <si>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</si>
  <si>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</si>
  <si>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</si>
  <si>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</si>
  <si>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</si>
  <si>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</si>
  <si>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</si>
  <si>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</si>
  <si>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</si>
  <si>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</si>
  <si>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</si>
  <si>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</si>
  <si>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</si>
  <si>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</si>
  <si>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</si>
  <si>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</si>
  <si>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</si>
  <si>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</si>
  <si>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</si>
  <si>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</si>
  <si>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</si>
  <si>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</si>
  <si>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</si>
  <si>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</si>
  <si>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</si>
  <si>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</si>
  <si>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</si>
  <si>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</si>
  <si>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</si>
  <si>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</si>
  <si>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</si>
  <si>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</si>
  <si>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</si>
  <si>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</si>
  <si>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</si>
  <si>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</si>
  <si>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</si>
  <si>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</si>
  <si>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</si>
  <si>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</si>
  <si>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</si>
  <si>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</si>
  <si>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</si>
  <si>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</si>
  <si>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</si>
  <si>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</si>
  <si>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</si>
  <si>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</si>
  <si>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</si>
  <si>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</si>
  <si>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</si>
  <si>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</si>
  <si>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</si>
  <si>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</si>
  <si>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</si>
  <si>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</si>
  <si>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</si>
  <si>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</si>
  <si>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</si>
  <si>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</si>
  <si>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</si>
  <si>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</si>
  <si>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</si>
  <si>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</si>
  <si>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</si>
  <si>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</si>
  <si>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</si>
  <si>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</si>
  <si>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</si>
  <si>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</si>
  <si>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</si>
  <si>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</si>
  <si>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</si>
  <si>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</si>
  <si>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</si>
  <si>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</si>
  <si>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</si>
  <si>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</si>
  <si>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</si>
  <si>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</si>
  <si>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</si>
  <si>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</si>
  <si>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</si>
  <si>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</si>
  <si>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</si>
  <si>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</si>
  <si>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</si>
  <si>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</si>
  <si>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</si>
  <si>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</si>
  <si>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</si>
  <si>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</si>
  <si>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</si>
  <si>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</si>
  <si>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</si>
  <si>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</si>
  <si>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</si>
  <si>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</si>
  <si>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</si>
  <si>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</si>
  <si>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</si>
  <si>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</si>
  <si>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</si>
  <si>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</si>
  <si>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</si>
  <si>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</si>
  <si>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</si>
  <si>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</si>
  <si>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</si>
  <si>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</si>
  <si>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</si>
  <si>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</si>
  <si>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</si>
  <si>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</si>
  <si>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</si>
  <si>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</si>
  <si>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</si>
  <si>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</si>
  <si>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</si>
  <si>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</si>
  <si>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</si>
  <si>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</si>
  <si>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</si>
  <si>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</si>
  <si>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</si>
  <si>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</si>
  <si>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</si>
  <si>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</si>
  <si>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</si>
  <si>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</si>
  <si>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</si>
  <si>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</si>
  <si>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</si>
  <si>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</si>
  <si>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</si>
  <si>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</si>
  <si>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</si>
  <si>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</si>
  <si>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</si>
  <si>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</si>
  <si>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</si>
  <si>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</si>
  <si>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</si>
  <si>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</si>
  <si>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</si>
  <si>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</si>
  <si>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</si>
  <si>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</si>
  <si>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</si>
  <si>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</si>
  <si>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</si>
  <si>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</si>
  <si>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</si>
  <si>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</si>
  <si>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</si>
  <si>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</si>
  <si>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</si>
  <si>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</si>
  <si>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</si>
  <si>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</si>
  <si>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</si>
  <si>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</si>
  <si>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</si>
  <si>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</si>
  <si>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</si>
  <si>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</si>
  <si>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</si>
  <si>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</si>
  <si>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</si>
  <si>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</si>
  <si>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</si>
  <si>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</si>
  <si>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</si>
  <si>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</si>
  <si>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</si>
  <si>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</si>
  <si>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</si>
  <si>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</si>
  <si>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</si>
  <si>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</si>
  <si>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</si>
  <si>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</si>
  <si>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</si>
  <si>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</si>
  <si>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</si>
  <si>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</si>
  <si>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</si>
  <si>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</si>
  <si>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</si>
  <si>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</si>
  <si>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</si>
  <si>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</si>
  <si>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</si>
  <si>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</si>
  <si>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</si>
  <si>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</si>
  <si>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</si>
  <si>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</si>
  <si>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</si>
  <si>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</si>
  <si>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</si>
  <si>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</si>
  <si>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</si>
  <si>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</si>
  <si>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</si>
  <si>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</si>
  <si>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</si>
  <si>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</si>
  <si>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</si>
  <si>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</si>
  <si>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</si>
  <si>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</si>
  <si>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</si>
  <si>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</si>
  <si>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</si>
  <si>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</si>
  <si>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</si>
  <si>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</si>
  <si>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</si>
  <si>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</si>
  <si>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</si>
  <si>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</si>
  <si>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</si>
  <si>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</si>
  <si>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</si>
  <si>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</si>
  <si>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</si>
  <si>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</si>
  <si>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</si>
  <si>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</si>
  <si>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</si>
  <si>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</si>
  <si>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</si>
  <si>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</si>
  <si>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</si>
  <si>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</si>
  <si>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</si>
  <si>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</si>
  <si>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</si>
  <si>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</si>
  <si>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</si>
  <si>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</si>
  <si>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</si>
  <si>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</si>
  <si>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</si>
  <si>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</si>
  <si>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</si>
  <si>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</si>
  <si>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</si>
  <si>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</si>
  <si>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</si>
  <si>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</si>
  <si>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</si>
  <si>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</si>
  <si>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</si>
  <si>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</si>
  <si>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</si>
  <si>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</si>
  <si>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</si>
  <si>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</si>
  <si>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</si>
  <si>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</si>
  <si>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</si>
  <si>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</si>
  <si>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</si>
  <si>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</si>
  <si>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</si>
  <si>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</si>
  <si>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</si>
  <si>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</si>
  <si>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</si>
  <si>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</si>
  <si>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</si>
  <si>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</si>
  <si>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</si>
  <si>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</si>
  <si>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</si>
  <si>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4130</t>
  </si>
  <si>
    <t>85295</t>
  </si>
  <si>
    <t>Składki na ubezp.zdrowotne</t>
  </si>
  <si>
    <t>853</t>
  </si>
  <si>
    <t>3110</t>
  </si>
  <si>
    <t>Świadczenia społeczne</t>
  </si>
  <si>
    <t>85318</t>
  </si>
  <si>
    <t>Powiatowe Centrum Pomocy Rodzinie</t>
  </si>
  <si>
    <t>2320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</si>
  <si>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</si>
  <si>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</si>
  <si>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</si>
  <si>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</si>
  <si>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</si>
  <si>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</si>
  <si>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</si>
  <si>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</si>
  <si>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</si>
  <si>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</si>
  <si>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</si>
  <si>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</si>
  <si>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</si>
  <si>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</si>
  <si>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Dochody i wydatki związane z realizacją zadań wspólnych realizowanych w drodze umów (porozumień) z jednostkami samorządu terytorialnego</t>
  </si>
  <si>
    <t>Drogi publiczne powiatowe</t>
  </si>
  <si>
    <t>w tym:</t>
  </si>
  <si>
    <t xml:space="preserve"> - Gmina Wieliczki</t>
  </si>
  <si>
    <t xml:space="preserve"> - Gmina Świętajno</t>
  </si>
  <si>
    <t xml:space="preserve"> - Gmina Olecko</t>
  </si>
  <si>
    <t>Urzędy marszałkowskie</t>
  </si>
  <si>
    <t xml:space="preserve"> - Urząd Marszałkowski w Olsztynie</t>
  </si>
  <si>
    <t>Pozostała działalność</t>
  </si>
  <si>
    <t>Bezpieczeństwo publiczne i ochrona przeciwpożarowa</t>
  </si>
  <si>
    <t>Samorząd województwa</t>
  </si>
  <si>
    <t>Szpitale ogólne</t>
  </si>
  <si>
    <t>Ośrodki informacji turystycznej</t>
  </si>
  <si>
    <t xml:space="preserve"> - dotacja z samorządu wojewódzkiego</t>
  </si>
  <si>
    <t>01095</t>
  </si>
  <si>
    <t xml:space="preserve"> - Gmina Kowale Oleckie</t>
  </si>
  <si>
    <t>Placówki dokształc.i doskon.naucz.</t>
  </si>
  <si>
    <t>Zespoły d/s orzek.o stopniu niepełnospr.</t>
  </si>
  <si>
    <t>Szkolne Schroniska Młodzieżowe</t>
  </si>
  <si>
    <t>- Gmina Świętajno</t>
  </si>
  <si>
    <t>- Gmina Wieliczki</t>
  </si>
  <si>
    <t>- Gmina Kowale Oleckie</t>
  </si>
  <si>
    <t>Kultura i ochrona dziedzictwa narodowego</t>
  </si>
  <si>
    <t xml:space="preserve">RAZEM </t>
  </si>
  <si>
    <t>Przewodniczący Rady Powiatu: Wacław Sapieha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</si>
  <si>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</si>
  <si>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</si>
  <si>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</si>
  <si>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</si>
  <si>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</si>
  <si>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</si>
  <si>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</si>
  <si>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</si>
  <si>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</si>
  <si>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</si>
  <si>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</si>
  <si>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</si>
  <si>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</si>
  <si>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</si>
  <si>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</si>
  <si>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</si>
  <si>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</si>
  <si>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</si>
  <si>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</si>
  <si>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</si>
  <si>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</si>
  <si>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</si>
  <si>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</si>
  <si>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</si>
  <si>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</si>
  <si>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</si>
  <si>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</si>
  <si>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</si>
  <si>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</si>
  <si>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</si>
  <si>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</si>
  <si>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</si>
  <si>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</si>
  <si>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</si>
  <si>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</si>
  <si>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</si>
  <si>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</si>
  <si>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</si>
  <si>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</si>
  <si>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</si>
  <si>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</si>
  <si>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</si>
  <si>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</si>
  <si>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</si>
  <si>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</si>
  <si>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</si>
  <si>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</si>
  <si>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</si>
  <si>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</si>
  <si>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POWIATOWY ZARZĄD DRÓG W OLECKU</t>
  </si>
  <si>
    <t>POWIATOWY INSPEKTORAT NADZORU BUDOWLANEGO W OLECKU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</si>
  <si>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</si>
  <si>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</si>
  <si>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</si>
  <si>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Jednostki organizac. realiz. zadanie lub koordynuj. program</t>
  </si>
  <si>
    <t>2006r.</t>
  </si>
  <si>
    <t>kredyty i pożyczki</t>
  </si>
  <si>
    <t>Modernizacja drogi powiatowej nr 40454 Olecko-Świętajno (lata: 2001 - 2002)</t>
  </si>
  <si>
    <t>Powiatowy Zarząd Dróg w Olecku</t>
  </si>
  <si>
    <t>Budowa Szpitala Rejonowego w Olecku                                 (lata: 1986 - 2004)</t>
  </si>
  <si>
    <t>Starostwo Powiatowe w Olecku</t>
  </si>
  <si>
    <t>OGÓŁEM</t>
  </si>
  <si>
    <t>6.</t>
  </si>
  <si>
    <t>7.</t>
  </si>
  <si>
    <t>Nazwa jednostki</t>
  </si>
  <si>
    <t>IV</t>
  </si>
  <si>
    <t>V.</t>
  </si>
  <si>
    <t xml:space="preserve">    dotacje (§ § 2310, 2320,2330,2540,)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</si>
  <si>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</si>
  <si>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</si>
  <si>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</si>
  <si>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</si>
  <si>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</si>
  <si>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>Gmina Olecko</t>
  </si>
  <si>
    <t>"Regionalna Platforma Cyfrowa"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</si>
  <si>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</si>
  <si>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</si>
  <si>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</si>
  <si>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</si>
  <si>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</si>
  <si>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</si>
  <si>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</si>
  <si>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</si>
  <si>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</si>
  <si>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</si>
  <si>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</si>
  <si>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</si>
  <si>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</si>
  <si>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</si>
  <si>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</si>
  <si>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</si>
  <si>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Razem Regionalna Platforma Cyfrowa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</si>
  <si>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</si>
  <si>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</si>
  <si>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</si>
  <si>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</si>
  <si>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</si>
  <si>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</si>
  <si>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</si>
  <si>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</si>
  <si>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</si>
  <si>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4530</t>
  </si>
  <si>
    <t>Podatek VAT</t>
  </si>
  <si>
    <t>ZESPÓŁ SZKÓŁ LICEALNYCH I ZAWODOWYCH W OLECKU</t>
  </si>
  <si>
    <t>RAZEM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</si>
  <si>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</si>
  <si>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</si>
  <si>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</si>
  <si>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</si>
  <si>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</si>
  <si>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</si>
  <si>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</si>
  <si>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>Prognoza kwoty długu powiatu na lata 2004 - 2014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</si>
  <si>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</si>
  <si>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</si>
  <si>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</si>
  <si>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</si>
  <si>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Kary i odszkodow. wypł.osobom fiz.</t>
  </si>
  <si>
    <t>Nadzór budowlany - dotacje na inwest.i zakupy inwest.</t>
  </si>
  <si>
    <t>Wynagr. osob.korpusu sł.cywilnej</t>
  </si>
  <si>
    <t>Wynagr.osob..korpusu sł.cywilnej</t>
  </si>
  <si>
    <t>Uposaż. żołnierzy zaw. i  funkcjonar.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</si>
  <si>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</si>
  <si>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</si>
  <si>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</si>
  <si>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</si>
  <si>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</si>
  <si>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</si>
  <si>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</si>
  <si>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</si>
  <si>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</si>
  <si>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>rozdział</t>
  </si>
  <si>
    <t>Centrum Edukacji i Rozw. Zawod. w Olecku</t>
  </si>
  <si>
    <t>Centrum Edukacji Specjalnej  w Olecku</t>
  </si>
  <si>
    <t xml:space="preserve">Zakład Doskonalenia Zawodow. w Białymstoku 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</si>
  <si>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</si>
  <si>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</si>
  <si>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</si>
  <si>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</si>
  <si>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</si>
  <si>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</si>
  <si>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</si>
  <si>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</si>
  <si>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Dotacje dla  niepublicznych szkół i placówek ośw.-wychow. w 2005 r.</t>
  </si>
  <si>
    <t>0870</t>
  </si>
  <si>
    <t>0680</t>
  </si>
  <si>
    <t>wpływy z odpłatności rodziców</t>
  </si>
  <si>
    <t>placówki op-wychowawcze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</si>
  <si>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</si>
  <si>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</si>
  <si>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</si>
  <si>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</si>
  <si>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</si>
  <si>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</si>
  <si>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</si>
  <si>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</si>
  <si>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OTRZYM. Z GMIN I POWIATÓW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</si>
  <si>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</si>
  <si>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</si>
  <si>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</si>
  <si>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</si>
  <si>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</si>
  <si>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</si>
  <si>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</si>
  <si>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</si>
  <si>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</si>
  <si>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</si>
  <si>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</si>
  <si>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</si>
  <si>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</si>
  <si>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</si>
  <si>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</si>
  <si>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</si>
  <si>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</si>
  <si>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</si>
  <si>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</si>
  <si>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</si>
  <si>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</si>
  <si>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</si>
  <si>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</si>
  <si>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</si>
  <si>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</si>
  <si>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</si>
  <si>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</si>
  <si>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</si>
  <si>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</si>
  <si>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pomoc materialna dla studentów</t>
  </si>
  <si>
    <t>pomoc materialna dla uczniów</t>
  </si>
  <si>
    <t>- na um. i poroz.z j.s.t. i adm.rządową (§2310, §2320, §2328,§6610)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</si>
  <si>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</si>
  <si>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</si>
  <si>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</si>
  <si>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</si>
  <si>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</si>
  <si>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</si>
  <si>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</si>
  <si>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</si>
  <si>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</si>
  <si>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</si>
  <si>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</si>
  <si>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>- pozostałe dotacje i środki z innych źródeł (§§ 2460 , 2707,6292,6298)</t>
  </si>
  <si>
    <t xml:space="preserve">6050,6052,6058,6059  - wydatki inwest.                          § 6060 - wyd.na zakupy inwest.  </t>
  </si>
  <si>
    <t>Wyd.osob.nie zal.do wynagrodzeń</t>
  </si>
  <si>
    <t>Pozostaę podatki na rzecz jst</t>
  </si>
  <si>
    <t>Zakupy inwest.jed.budżetowych</t>
  </si>
  <si>
    <t>Składki na ubezp.zdrowotne za osoby nie obj.obow.ubezp.</t>
  </si>
  <si>
    <t>Świadcz.rodzinne oraz składki na ubezp.emeryt. i rentowe</t>
  </si>
  <si>
    <t>Przewodniczący Rady Powiatu</t>
  </si>
  <si>
    <t xml:space="preserve">               Wacław Sapieha</t>
  </si>
  <si>
    <t>Dotacja przekazana powiatom</t>
  </si>
  <si>
    <t>Dotacja otrzymana od powiatów</t>
  </si>
  <si>
    <t>Rehabilitacja zawodowa i społeczna</t>
  </si>
  <si>
    <t>Powiat olsztyński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</si>
  <si>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</si>
  <si>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</si>
  <si>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</si>
  <si>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</si>
  <si>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</si>
  <si>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Gmina Wieliczki</t>
  </si>
  <si>
    <t xml:space="preserve"> Powiat ełcki</t>
  </si>
  <si>
    <t>Gmina Świętajno</t>
  </si>
  <si>
    <t xml:space="preserve"> Miasto Suwałki</t>
  </si>
  <si>
    <t xml:space="preserve"> Powiat gołdapski</t>
  </si>
  <si>
    <t xml:space="preserve"> Powiat suwalski</t>
  </si>
  <si>
    <t xml:space="preserve">Gmina Olecko  (biblioteka)      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</si>
  <si>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</si>
  <si>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</si>
  <si>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</si>
  <si>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</si>
  <si>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</si>
  <si>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</si>
  <si>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</si>
  <si>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</si>
  <si>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</si>
  <si>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</si>
  <si>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</si>
  <si>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</si>
  <si>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</si>
  <si>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</si>
  <si>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Pożyczki z BPzaciągnięte  na prefinansowanie(zadłużenie na 31.12)</t>
  </si>
  <si>
    <t>Spłata  pożyczek  zaciągniętych  w latach poprzed.</t>
  </si>
  <si>
    <t>* suma pożyczek na prefinansowanie  planowanych do zaciągnicia w danym roku budzetowym jest równa sumie planowanych spłat w danym roku.</t>
  </si>
  <si>
    <r>
      <t>Spłata pożyczek zaciągniętych na prefinansowanie wydatków</t>
    </r>
    <r>
      <rPr>
        <b/>
        <sz val="10"/>
        <rFont val="Arial CE"/>
        <family val="2"/>
      </rPr>
      <t>*</t>
    </r>
  </si>
  <si>
    <t>Przewodniczący Rady Powiatu        Wacław Sapieha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</si>
  <si>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</si>
  <si>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</si>
  <si>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</si>
  <si>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</si>
  <si>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</si>
  <si>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</si>
  <si>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ZESPÓŁ SZKÓŁ TECHNICZNYCH W OLECKU</t>
  </si>
  <si>
    <t>"Mazurskie Centrum Edukacji i Inicjatyw Lokalnych" przy Internacie ZSLiZ w Olecku</t>
  </si>
  <si>
    <t>Razem Mazurskie Centrum Edukacji i Inicjatyw Lokalnych</t>
  </si>
  <si>
    <t>Zakup wyposażenia</t>
  </si>
  <si>
    <t>Dotacja z budżetu państwa</t>
  </si>
  <si>
    <t>Zakup urządzeń systemu łączności (Powiatowy Zesół Reagowania Kryzysowego)</t>
  </si>
  <si>
    <t>STAROSTWO POWIATOWE W OLECKU</t>
  </si>
  <si>
    <t>Przewodniczący Rady Powiatu  Wacław Sapieha</t>
  </si>
  <si>
    <t>dotacje od jednostek samorządu terytorialnego</t>
  </si>
  <si>
    <t>Rozdz.</t>
  </si>
  <si>
    <t>rok budżetowy 2005 (7+8+9+10         +11)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</si>
  <si>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</si>
  <si>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</si>
  <si>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</si>
  <si>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</si>
  <si>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</si>
  <si>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Łączne nakłady finansowe (6+13+14)</t>
  </si>
  <si>
    <t>Razem droga nr 40491*</t>
  </si>
  <si>
    <t>Razem droga nr 40454*</t>
  </si>
  <si>
    <t>dotacje  z budżetu państwa</t>
  </si>
  <si>
    <t>dofinansowanie z funduszy strukturalnych   UE</t>
  </si>
  <si>
    <t>* koszty studium wykonalności  poz.1 i 2 sfinansowano w roku 2004</t>
  </si>
  <si>
    <t>6058</t>
  </si>
  <si>
    <t>Wyd. inwestycyjne .jedn.budż.</t>
  </si>
  <si>
    <t>Należna dotacja na rok 2005</t>
  </si>
  <si>
    <t xml:space="preserve">Kwota z rozliczenia  za rok 2004 </t>
  </si>
  <si>
    <t>Razem kwota dotacji na rok 2005  (4+5)</t>
  </si>
  <si>
    <t>Liceum Ogólnokształcące  dla Dorosłych</t>
  </si>
  <si>
    <t xml:space="preserve">Studium Zarządzania Biznesem </t>
  </si>
  <si>
    <t>Liceum Ekonomiczne /Policealne Studium Zawodowe/Technikum</t>
  </si>
  <si>
    <t>Przedszkole Specjalne</t>
  </si>
  <si>
    <t xml:space="preserve">Szkoła Podstawowa Specjalna </t>
  </si>
  <si>
    <t xml:space="preserve">Gimnazjum Specjalne </t>
  </si>
  <si>
    <t>Zasadnicza Szkoła Zawodowa / Szkała przysposabiająca do pracy</t>
  </si>
  <si>
    <t>80105</t>
  </si>
  <si>
    <t>Przedszkola specjalne</t>
  </si>
  <si>
    <t>Załącznik nr 1 do Uchwały  Rady Powiatu w Olecku Nr XXVII/ 210/05 z dnia 18lutego 2005r.</t>
  </si>
  <si>
    <t>Załącznik nr 2 do UchwałyRady Powiatu w Olecku Nr XXVII/ 210/05 z dnia 18 lutego 2005 r.</t>
  </si>
  <si>
    <t>Załącznik nr 3 do Uchwały Rady Powiatu w Olecku Nr XXVII/210/05 z dn18 lutego 2005r.</t>
  </si>
  <si>
    <t>Załącznik nr 4 do Uchwały Rady Powiatu w Olecku Nr XXVII/210/05 z dn18 lutego 2005 r.</t>
  </si>
  <si>
    <t>Załącznik nr 5 do Uchwały Rady Powiatu w Olecku Nr XXVII/210/05 z dnia 18 lutego 2005 r.</t>
  </si>
  <si>
    <t>Załącznik nr 6 do Uchwały Rady Powiatu w Olecku nr XXVII/210/05 z dnia 18 lutego 2005 r.</t>
  </si>
  <si>
    <t>Załącznik nr 7 do uchwały nr XXVII/210/05 Rady Powiatu w Olecku z dnia 18 lutego 2005 r.</t>
  </si>
  <si>
    <t>Załącznik nr 8 do Uchwały Rady Powiatu w Olecku Nr XXVII/210/05 z dnia 18 lutego 2005 r.</t>
  </si>
  <si>
    <t>Załącznik nr 9 do Uchwały Rady Powiatu w Olecku Nr XXVII/210/05 z dnia 18 lutego 2005 r.</t>
  </si>
  <si>
    <t>Załącznik nr 10 do Uchwały Rady Powiatu w Olecku Nr XXVII/210/05 z dnia 18 lutego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</si>
</sst>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shrinkToFit="1"/>
    </xf>
    <xf numFmtId="0" fontId="7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wrapText="1"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wrapText="1"/>
    </xf>
    <xf numFmtId="0" fontId="9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40" xfId="0" applyFont="1" applyBorder="1" applyAlignment="1">
      <alignment/>
    </xf>
    <xf numFmtId="0" fontId="0" fillId="0" borderId="7" xfId="0" applyFont="1" applyBorder="1" applyAlignment="1">
      <alignment/>
    </xf>
    <xf numFmtId="165" fontId="9" fillId="0" borderId="6" xfId="0" applyNumberFormat="1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48" xfId="0" applyFont="1" applyFill="1" applyBorder="1" applyAlignment="1">
      <alignment horizontal="center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7" xfId="0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3" borderId="6" xfId="0" applyNumberFormat="1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0" fontId="0" fillId="3" borderId="6" xfId="0" applyFill="1" applyBorder="1" applyAlignment="1">
      <alignment/>
    </xf>
    <xf numFmtId="0" fontId="3" fillId="0" borderId="9" xfId="0" applyFont="1" applyBorder="1" applyAlignment="1">
      <alignment horizontal="left" wrapText="1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5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3" borderId="16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49" fontId="0" fillId="3" borderId="6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8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9" fillId="0" borderId="39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 wrapText="1"/>
    </xf>
    <xf numFmtId="0" fontId="0" fillId="3" borderId="6" xfId="0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36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41" fontId="3" fillId="0" borderId="6" xfId="0" applyNumberFormat="1" applyFont="1" applyBorder="1" applyAlignment="1">
      <alignment horizontal="center"/>
    </xf>
    <xf numFmtId="41" fontId="3" fillId="0" borderId="9" xfId="0" applyNumberFormat="1" applyFont="1" applyBorder="1" applyAlignment="1">
      <alignment horizontal="center"/>
    </xf>
    <xf numFmtId="41" fontId="3" fillId="0" borderId="4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 wrapText="1"/>
    </xf>
    <xf numFmtId="41" fontId="9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9" fillId="0" borderId="15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59" xfId="0" applyBorder="1" applyAlignment="1">
      <alignment horizontal="center" wrapText="1"/>
    </xf>
    <xf numFmtId="0" fontId="0" fillId="0" borderId="48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7" fillId="0" borderId="16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9" fillId="3" borderId="3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wrapText="1"/>
    </xf>
    <xf numFmtId="41" fontId="3" fillId="0" borderId="13" xfId="0" applyNumberFormat="1" applyFont="1" applyBorder="1" applyAlignment="1">
      <alignment wrapText="1"/>
    </xf>
    <xf numFmtId="41" fontId="3" fillId="0" borderId="10" xfId="0" applyNumberFormat="1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9"/>
  <sheetViews>
    <sheetView view="pageBreakPreview" zoomScaleSheetLayoutView="100" workbookViewId="0" topLeftCell="A2">
      <selection activeCell="E4" sqref="E4"/>
    </sheetView>
  </sheetViews>
  <sheetFormatPr defaultColWidth="9.00390625" defaultRowHeight="12.75"/>
  <cols>
    <col min="1" max="1" width="3.125" style="123" customWidth="1"/>
    <col min="2" max="2" width="28.25390625" style="123" customWidth="1"/>
    <col min="3" max="3" width="7.125" style="123" customWidth="1"/>
    <col min="4" max="4" width="7.75390625" style="123" customWidth="1"/>
    <col min="5" max="5" width="5.25390625" style="123" customWidth="1"/>
    <col min="6" max="6" width="11.00390625" style="123" customWidth="1"/>
    <col min="7" max="7" width="10.875" style="123" customWidth="1"/>
    <col min="8" max="9" width="11.375" style="123" customWidth="1"/>
    <col min="10" max="16384" width="9.125" style="123" customWidth="1"/>
  </cols>
  <sheetData>
    <row r="1" ht="12.75" hidden="1"/>
    <row r="2" spans="5:9" ht="12.75" customHeight="1">
      <c r="E2" s="481" t="s">
        <v>721</v>
      </c>
      <c r="F2" s="481"/>
      <c r="G2" s="481"/>
      <c r="H2" s="481"/>
      <c r="I2" s="481"/>
    </row>
    <row r="3" spans="5:9" ht="12.75">
      <c r="E3" s="481"/>
      <c r="F3" s="481"/>
      <c r="G3" s="481"/>
      <c r="H3" s="481"/>
      <c r="I3" s="481"/>
    </row>
    <row r="4" spans="5:9" ht="6.75" customHeight="1">
      <c r="E4" s="346"/>
      <c r="F4" s="346"/>
      <c r="G4" s="346"/>
      <c r="H4" s="346"/>
      <c r="I4" s="346"/>
    </row>
    <row r="5" ht="21.75" customHeight="1" hidden="1"/>
    <row r="6" spans="1:9" ht="1.5" customHeight="1" hidden="1">
      <c r="A6" s="485" t="s">
        <v>571</v>
      </c>
      <c r="B6" s="485"/>
      <c r="C6" s="485"/>
      <c r="D6" s="485"/>
      <c r="E6" s="485"/>
      <c r="F6" s="485"/>
      <c r="G6" s="485"/>
      <c r="H6" s="485"/>
      <c r="I6" s="485"/>
    </row>
    <row r="7" spans="1:9" ht="9.75" customHeight="1" hidden="1">
      <c r="A7" s="485"/>
      <c r="B7" s="485"/>
      <c r="C7" s="485"/>
      <c r="D7" s="485"/>
      <c r="E7" s="485"/>
      <c r="F7" s="485"/>
      <c r="G7" s="485"/>
      <c r="H7" s="485"/>
      <c r="I7" s="485"/>
    </row>
    <row r="8" spans="1:9" ht="0.75" customHeight="1" hidden="1">
      <c r="A8" s="485"/>
      <c r="B8" s="485"/>
      <c r="C8" s="485"/>
      <c r="D8" s="485"/>
      <c r="E8" s="485"/>
      <c r="F8" s="485"/>
      <c r="G8" s="485"/>
      <c r="H8" s="485"/>
      <c r="I8" s="485"/>
    </row>
    <row r="9" spans="1:9" ht="9.75" customHeight="1" hidden="1">
      <c r="A9" s="485"/>
      <c r="B9" s="485"/>
      <c r="C9" s="485"/>
      <c r="D9" s="485"/>
      <c r="E9" s="485"/>
      <c r="F9" s="485"/>
      <c r="G9" s="485"/>
      <c r="H9" s="485"/>
      <c r="I9" s="485"/>
    </row>
    <row r="10" spans="1:9" ht="24" customHeight="1">
      <c r="A10" s="485"/>
      <c r="B10" s="485"/>
      <c r="C10" s="485"/>
      <c r="D10" s="485"/>
      <c r="E10" s="485"/>
      <c r="F10" s="485"/>
      <c r="G10" s="485"/>
      <c r="H10" s="485"/>
      <c r="I10" s="485"/>
    </row>
    <row r="11" spans="1:9" ht="8.25" customHeight="1" thickBot="1">
      <c r="A11" s="486"/>
      <c r="B11" s="486"/>
      <c r="C11" s="486"/>
      <c r="D11" s="486"/>
      <c r="E11" s="486"/>
      <c r="F11" s="486"/>
      <c r="G11" s="486"/>
      <c r="H11" s="486"/>
      <c r="I11" s="487"/>
    </row>
    <row r="12" spans="1:9" ht="13.5" customHeight="1">
      <c r="A12" s="476" t="s">
        <v>436</v>
      </c>
      <c r="B12" s="479" t="s">
        <v>17</v>
      </c>
      <c r="C12" s="479" t="s">
        <v>274</v>
      </c>
      <c r="D12" s="479"/>
      <c r="E12" s="479"/>
      <c r="F12" s="482" t="s">
        <v>572</v>
      </c>
      <c r="G12" s="482" t="s">
        <v>18</v>
      </c>
      <c r="H12" s="482" t="s">
        <v>19</v>
      </c>
      <c r="I12" s="483" t="s">
        <v>573</v>
      </c>
    </row>
    <row r="13" spans="1:9" ht="11.25" customHeight="1">
      <c r="A13" s="477"/>
      <c r="B13" s="480"/>
      <c r="C13" s="480"/>
      <c r="D13" s="480"/>
      <c r="E13" s="480"/>
      <c r="F13" s="483"/>
      <c r="G13" s="483"/>
      <c r="H13" s="483"/>
      <c r="I13" s="483"/>
    </row>
    <row r="14" spans="1:9" ht="7.5" customHeight="1">
      <c r="A14" s="477"/>
      <c r="B14" s="480"/>
      <c r="C14" s="480"/>
      <c r="D14" s="480"/>
      <c r="E14" s="480"/>
      <c r="F14" s="483"/>
      <c r="G14" s="483"/>
      <c r="H14" s="483"/>
      <c r="I14" s="483"/>
    </row>
    <row r="15" spans="1:9" ht="19.5" customHeight="1" thickBot="1">
      <c r="A15" s="478"/>
      <c r="B15" s="296" t="s">
        <v>22</v>
      </c>
      <c r="C15" s="296" t="s">
        <v>23</v>
      </c>
      <c r="D15" s="297" t="s">
        <v>280</v>
      </c>
      <c r="E15" s="296" t="s">
        <v>281</v>
      </c>
      <c r="F15" s="484"/>
      <c r="G15" s="484"/>
      <c r="H15" s="484"/>
      <c r="I15" s="483"/>
    </row>
    <row r="16" spans="1:9" ht="12.75">
      <c r="A16" s="294">
        <v>1</v>
      </c>
      <c r="B16" s="294">
        <v>2</v>
      </c>
      <c r="C16" s="294">
        <v>3</v>
      </c>
      <c r="D16" s="294">
        <v>4</v>
      </c>
      <c r="E16" s="294">
        <v>5</v>
      </c>
      <c r="F16" s="294">
        <v>6</v>
      </c>
      <c r="G16" s="294">
        <v>7</v>
      </c>
      <c r="H16" s="294">
        <v>8</v>
      </c>
      <c r="I16" s="99">
        <v>9</v>
      </c>
    </row>
    <row r="17" spans="1:9" ht="15.75" customHeight="1">
      <c r="A17" s="298" t="s">
        <v>441</v>
      </c>
      <c r="B17" s="299" t="s">
        <v>24</v>
      </c>
      <c r="C17" s="300"/>
      <c r="D17" s="301"/>
      <c r="E17" s="301"/>
      <c r="F17" s="302">
        <f>F18+F21+F25+F32+F39+F43+F46+F55+F58+F67+F73</f>
        <v>4379766</v>
      </c>
      <c r="G17" s="302">
        <f>G18+G21+G25+G32+G39+G43+G46+G55+G58+G67+G73</f>
        <v>10783</v>
      </c>
      <c r="H17" s="302">
        <f>H18+H21+H25+H32+H39+H43+H46+H55+H58+H67+H73</f>
        <v>0</v>
      </c>
      <c r="I17" s="272">
        <f>I18+I21+I25+I32+I39+I43+I46+I55+I58+I67+I73</f>
        <v>4390549</v>
      </c>
    </row>
    <row r="18" spans="1:9" ht="17.25" customHeight="1">
      <c r="A18" s="303" t="s">
        <v>449</v>
      </c>
      <c r="B18" s="304" t="s">
        <v>25</v>
      </c>
      <c r="C18" s="305" t="s">
        <v>285</v>
      </c>
      <c r="D18" s="306"/>
      <c r="E18" s="306"/>
      <c r="F18" s="307">
        <f aca="true" t="shared" si="0" ref="F18:I19">F19</f>
        <v>400</v>
      </c>
      <c r="G18" s="307">
        <f t="shared" si="0"/>
        <v>0</v>
      </c>
      <c r="H18" s="307">
        <f t="shared" si="0"/>
        <v>0</v>
      </c>
      <c r="I18" s="308">
        <f t="shared" si="0"/>
        <v>400</v>
      </c>
    </row>
    <row r="19" spans="1:9" ht="13.5" customHeight="1">
      <c r="A19" s="244" t="s">
        <v>27</v>
      </c>
      <c r="B19" s="241" t="s">
        <v>418</v>
      </c>
      <c r="C19" s="247"/>
      <c r="D19" s="247" t="s">
        <v>424</v>
      </c>
      <c r="E19" s="247"/>
      <c r="F19" s="248">
        <f t="shared" si="0"/>
        <v>400</v>
      </c>
      <c r="G19" s="248">
        <f t="shared" si="0"/>
        <v>0</v>
      </c>
      <c r="H19" s="248">
        <f t="shared" si="0"/>
        <v>0</v>
      </c>
      <c r="I19" s="249">
        <f t="shared" si="0"/>
        <v>400</v>
      </c>
    </row>
    <row r="20" spans="1:9" ht="13.5" customHeight="1">
      <c r="A20" s="244"/>
      <c r="B20" s="118" t="s">
        <v>28</v>
      </c>
      <c r="C20" s="247"/>
      <c r="D20" s="247"/>
      <c r="E20" s="247" t="s">
        <v>143</v>
      </c>
      <c r="F20" s="255">
        <v>400</v>
      </c>
      <c r="G20" s="255">
        <v>0</v>
      </c>
      <c r="H20" s="255">
        <v>0</v>
      </c>
      <c r="I20" s="249">
        <f aca="true" t="shared" si="1" ref="I20:I88">F20+G20-H20</f>
        <v>400</v>
      </c>
    </row>
    <row r="21" spans="1:9" ht="14.25" customHeight="1">
      <c r="A21" s="309" t="s">
        <v>450</v>
      </c>
      <c r="B21" s="310" t="s">
        <v>29</v>
      </c>
      <c r="C21" s="311" t="s">
        <v>30</v>
      </c>
      <c r="D21" s="311"/>
      <c r="E21" s="311"/>
      <c r="F21" s="307">
        <f>F22</f>
        <v>3100</v>
      </c>
      <c r="G21" s="307">
        <f>G22</f>
        <v>0</v>
      </c>
      <c r="H21" s="307">
        <f>H22</f>
        <v>0</v>
      </c>
      <c r="I21" s="308">
        <f>I22</f>
        <v>3100</v>
      </c>
    </row>
    <row r="22" spans="1:9" ht="14.25" customHeight="1">
      <c r="A22" s="244" t="s">
        <v>26</v>
      </c>
      <c r="B22" s="118" t="s">
        <v>31</v>
      </c>
      <c r="C22" s="247"/>
      <c r="D22" s="247" t="s">
        <v>32</v>
      </c>
      <c r="E22" s="247"/>
      <c r="F22" s="248">
        <f>F23+F24</f>
        <v>3100</v>
      </c>
      <c r="G22" s="248">
        <f>G23+G24</f>
        <v>0</v>
      </c>
      <c r="H22" s="248">
        <f>H24+H23</f>
        <v>0</v>
      </c>
      <c r="I22" s="249">
        <f>I24+I23</f>
        <v>3100</v>
      </c>
    </row>
    <row r="23" spans="1:9" ht="14.25" customHeight="1">
      <c r="A23" s="244"/>
      <c r="B23" s="118" t="s">
        <v>28</v>
      </c>
      <c r="C23" s="247"/>
      <c r="D23" s="247"/>
      <c r="E23" s="247" t="s">
        <v>143</v>
      </c>
      <c r="F23" s="248">
        <v>400</v>
      </c>
      <c r="G23" s="248">
        <v>0</v>
      </c>
      <c r="H23" s="248">
        <v>0</v>
      </c>
      <c r="I23" s="249">
        <f>F23+G23-H23</f>
        <v>400</v>
      </c>
    </row>
    <row r="24" spans="1:9" ht="21.75" customHeight="1">
      <c r="A24" s="244"/>
      <c r="B24" s="241" t="s">
        <v>33</v>
      </c>
      <c r="C24" s="247"/>
      <c r="D24" s="247"/>
      <c r="E24" s="247" t="s">
        <v>53</v>
      </c>
      <c r="F24" s="255">
        <v>2700</v>
      </c>
      <c r="G24" s="255">
        <v>0</v>
      </c>
      <c r="H24" s="255">
        <v>0</v>
      </c>
      <c r="I24" s="249">
        <f t="shared" si="1"/>
        <v>2700</v>
      </c>
    </row>
    <row r="25" spans="1:9" ht="22.5" customHeight="1">
      <c r="A25" s="309" t="s">
        <v>451</v>
      </c>
      <c r="B25" s="312" t="s">
        <v>35</v>
      </c>
      <c r="C25" s="311" t="s">
        <v>321</v>
      </c>
      <c r="D25" s="311"/>
      <c r="E25" s="311"/>
      <c r="F25" s="307">
        <f>F26</f>
        <v>1307647</v>
      </c>
      <c r="G25" s="307">
        <f>G26</f>
        <v>0</v>
      </c>
      <c r="H25" s="307">
        <f>H26</f>
        <v>0</v>
      </c>
      <c r="I25" s="308">
        <f>I26</f>
        <v>1307647</v>
      </c>
    </row>
    <row r="26" spans="1:9" ht="22.5" customHeight="1">
      <c r="A26" s="244" t="s">
        <v>26</v>
      </c>
      <c r="B26" s="241" t="s">
        <v>36</v>
      </c>
      <c r="C26" s="247"/>
      <c r="D26" s="247" t="s">
        <v>322</v>
      </c>
      <c r="E26" s="247"/>
      <c r="F26" s="248">
        <f>F27+F28+F29+F30+F31</f>
        <v>1307647</v>
      </c>
      <c r="G26" s="248">
        <f>G27+G28+G29+G30+G31</f>
        <v>0</v>
      </c>
      <c r="H26" s="248">
        <f>H27+H28+H29+H30+H31</f>
        <v>0</v>
      </c>
      <c r="I26" s="249">
        <f>I27+I28+I29+I30+I31</f>
        <v>1307647</v>
      </c>
    </row>
    <row r="27" spans="1:9" ht="15.75" customHeight="1">
      <c r="A27" s="244"/>
      <c r="B27" s="241" t="s">
        <v>28</v>
      </c>
      <c r="C27" s="247"/>
      <c r="D27" s="247"/>
      <c r="E27" s="247" t="s">
        <v>143</v>
      </c>
      <c r="F27" s="248">
        <v>26</v>
      </c>
      <c r="G27" s="248">
        <v>0</v>
      </c>
      <c r="H27" s="248">
        <v>0</v>
      </c>
      <c r="I27" s="249">
        <f>F27+G27-H27</f>
        <v>26</v>
      </c>
    </row>
    <row r="28" spans="1:9" ht="22.5" customHeight="1">
      <c r="A28" s="244"/>
      <c r="B28" s="241" t="s">
        <v>33</v>
      </c>
      <c r="C28" s="247"/>
      <c r="D28" s="247"/>
      <c r="E28" s="247" t="s">
        <v>53</v>
      </c>
      <c r="F28" s="255">
        <v>1967</v>
      </c>
      <c r="G28" s="255">
        <v>0</v>
      </c>
      <c r="H28" s="255">
        <v>0</v>
      </c>
      <c r="I28" s="249">
        <f t="shared" si="1"/>
        <v>1967</v>
      </c>
    </row>
    <row r="29" spans="1:9" ht="16.5" customHeight="1">
      <c r="A29" s="244"/>
      <c r="B29" s="241" t="s">
        <v>503</v>
      </c>
      <c r="C29" s="247"/>
      <c r="D29" s="247"/>
      <c r="E29" s="247" t="s">
        <v>579</v>
      </c>
      <c r="F29" s="255">
        <v>1267868</v>
      </c>
      <c r="G29" s="255">
        <v>0</v>
      </c>
      <c r="H29" s="255">
        <v>0</v>
      </c>
      <c r="I29" s="249">
        <f t="shared" si="1"/>
        <v>1267868</v>
      </c>
    </row>
    <row r="30" spans="1:9" ht="15.75" customHeight="1">
      <c r="A30" s="244"/>
      <c r="B30" s="241" t="s">
        <v>329</v>
      </c>
      <c r="C30" s="247"/>
      <c r="D30" s="247"/>
      <c r="E30" s="247" t="s">
        <v>51</v>
      </c>
      <c r="F30" s="255">
        <v>3286</v>
      </c>
      <c r="G30" s="255">
        <v>0</v>
      </c>
      <c r="H30" s="255">
        <v>0</v>
      </c>
      <c r="I30" s="249">
        <f t="shared" si="1"/>
        <v>3286</v>
      </c>
    </row>
    <row r="31" spans="1:9" ht="16.5" customHeight="1">
      <c r="A31" s="244"/>
      <c r="B31" s="241" t="s">
        <v>60</v>
      </c>
      <c r="C31" s="247"/>
      <c r="D31" s="247"/>
      <c r="E31" s="247" t="s">
        <v>50</v>
      </c>
      <c r="F31" s="255">
        <v>34500</v>
      </c>
      <c r="G31" s="255">
        <v>0</v>
      </c>
      <c r="H31" s="255">
        <v>0</v>
      </c>
      <c r="I31" s="249">
        <f t="shared" si="1"/>
        <v>34500</v>
      </c>
    </row>
    <row r="32" spans="1:9" ht="15" customHeight="1">
      <c r="A32" s="309" t="s">
        <v>453</v>
      </c>
      <c r="B32" s="310" t="s">
        <v>57</v>
      </c>
      <c r="C32" s="313">
        <v>750</v>
      </c>
      <c r="D32" s="313"/>
      <c r="E32" s="313"/>
      <c r="F32" s="314">
        <f>F33</f>
        <v>742838</v>
      </c>
      <c r="G32" s="314">
        <f>G33</f>
        <v>0</v>
      </c>
      <c r="H32" s="314">
        <f>H33</f>
        <v>0</v>
      </c>
      <c r="I32" s="310">
        <f>I33</f>
        <v>742838</v>
      </c>
    </row>
    <row r="33" spans="1:9" ht="15" customHeight="1">
      <c r="A33" s="244" t="s">
        <v>26</v>
      </c>
      <c r="B33" s="118" t="s">
        <v>58</v>
      </c>
      <c r="C33" s="101"/>
      <c r="D33" s="101">
        <v>75020</v>
      </c>
      <c r="E33" s="101"/>
      <c r="F33" s="248">
        <f>F34+F35+F36+F37+F38</f>
        <v>742838</v>
      </c>
      <c r="G33" s="248">
        <f>G34+G35+G36+G37+G38</f>
        <v>0</v>
      </c>
      <c r="H33" s="248">
        <f>H34+H35+H36+H37+H38</f>
        <v>0</v>
      </c>
      <c r="I33" s="249">
        <f>I34+I35+I36+I37+I38</f>
        <v>742838</v>
      </c>
    </row>
    <row r="34" spans="1:9" ht="15" customHeight="1">
      <c r="A34" s="244"/>
      <c r="B34" s="118" t="s">
        <v>59</v>
      </c>
      <c r="C34" s="247"/>
      <c r="D34" s="247"/>
      <c r="E34" s="247" t="s">
        <v>54</v>
      </c>
      <c r="F34" s="255">
        <v>725000</v>
      </c>
      <c r="G34" s="255">
        <v>0</v>
      </c>
      <c r="H34" s="255">
        <v>0</v>
      </c>
      <c r="I34" s="249">
        <f t="shared" si="1"/>
        <v>725000</v>
      </c>
    </row>
    <row r="35" spans="1:9" ht="15.75" customHeight="1">
      <c r="A35" s="244"/>
      <c r="B35" s="118" t="s">
        <v>28</v>
      </c>
      <c r="C35" s="247"/>
      <c r="D35" s="247"/>
      <c r="E35" s="247" t="s">
        <v>143</v>
      </c>
      <c r="F35" s="255">
        <v>1400</v>
      </c>
      <c r="G35" s="255">
        <v>0</v>
      </c>
      <c r="H35" s="255">
        <v>0</v>
      </c>
      <c r="I35" s="249">
        <f t="shared" si="1"/>
        <v>1400</v>
      </c>
    </row>
    <row r="36" spans="1:9" ht="22.5" customHeight="1">
      <c r="A36" s="244"/>
      <c r="B36" s="241" t="s">
        <v>33</v>
      </c>
      <c r="C36" s="247"/>
      <c r="D36" s="247"/>
      <c r="E36" s="247" t="s">
        <v>53</v>
      </c>
      <c r="F36" s="255">
        <v>738</v>
      </c>
      <c r="G36" s="255">
        <v>0</v>
      </c>
      <c r="H36" s="255">
        <v>0</v>
      </c>
      <c r="I36" s="249">
        <f t="shared" si="1"/>
        <v>738</v>
      </c>
    </row>
    <row r="37" spans="1:9" ht="13.5" customHeight="1">
      <c r="A37" s="244"/>
      <c r="B37" s="241" t="s">
        <v>34</v>
      </c>
      <c r="C37" s="247"/>
      <c r="D37" s="247"/>
      <c r="E37" s="247" t="s">
        <v>52</v>
      </c>
      <c r="F37" s="255">
        <v>100</v>
      </c>
      <c r="G37" s="255">
        <v>0</v>
      </c>
      <c r="H37" s="255">
        <v>0</v>
      </c>
      <c r="I37" s="249">
        <f t="shared" si="1"/>
        <v>100</v>
      </c>
    </row>
    <row r="38" spans="1:9" ht="15.75" customHeight="1">
      <c r="A38" s="244"/>
      <c r="B38" s="241" t="s">
        <v>60</v>
      </c>
      <c r="C38" s="247"/>
      <c r="D38" s="247"/>
      <c r="E38" s="247" t="s">
        <v>50</v>
      </c>
      <c r="F38" s="255">
        <v>15600</v>
      </c>
      <c r="G38" s="255">
        <v>0</v>
      </c>
      <c r="H38" s="255">
        <v>0</v>
      </c>
      <c r="I38" s="249">
        <f t="shared" si="1"/>
        <v>15600</v>
      </c>
    </row>
    <row r="39" spans="1:9" ht="36.75" customHeight="1">
      <c r="A39" s="309" t="s">
        <v>455</v>
      </c>
      <c r="B39" s="315" t="s">
        <v>512</v>
      </c>
      <c r="C39" s="311" t="s">
        <v>62</v>
      </c>
      <c r="D39" s="311"/>
      <c r="E39" s="311"/>
      <c r="F39" s="307">
        <f>F40</f>
        <v>1680881</v>
      </c>
      <c r="G39" s="307">
        <f>G40</f>
        <v>10783</v>
      </c>
      <c r="H39" s="307">
        <f>H40</f>
        <v>0</v>
      </c>
      <c r="I39" s="308">
        <f t="shared" si="1"/>
        <v>1691664</v>
      </c>
    </row>
    <row r="40" spans="1:9" ht="22.5" customHeight="1">
      <c r="A40" s="244" t="s">
        <v>26</v>
      </c>
      <c r="B40" s="105" t="s">
        <v>513</v>
      </c>
      <c r="C40" s="247"/>
      <c r="D40" s="247" t="s">
        <v>63</v>
      </c>
      <c r="E40" s="247"/>
      <c r="F40" s="248">
        <f>F41+F42</f>
        <v>1680881</v>
      </c>
      <c r="G40" s="248">
        <f>G41+G42</f>
        <v>10783</v>
      </c>
      <c r="H40" s="248">
        <f>H41+H42</f>
        <v>0</v>
      </c>
      <c r="I40" s="249">
        <f t="shared" si="1"/>
        <v>1691664</v>
      </c>
    </row>
    <row r="41" spans="1:9" ht="14.25" customHeight="1">
      <c r="A41" s="244"/>
      <c r="B41" s="241" t="s">
        <v>589</v>
      </c>
      <c r="C41" s="247"/>
      <c r="D41" s="247"/>
      <c r="E41" s="247" t="s">
        <v>140</v>
      </c>
      <c r="F41" s="255">
        <v>1610209</v>
      </c>
      <c r="G41" s="255">
        <v>10783</v>
      </c>
      <c r="H41" s="255">
        <v>0</v>
      </c>
      <c r="I41" s="249">
        <f t="shared" si="1"/>
        <v>1620992</v>
      </c>
    </row>
    <row r="42" spans="1:9" ht="15" customHeight="1">
      <c r="A42" s="244"/>
      <c r="B42" s="241" t="s">
        <v>138</v>
      </c>
      <c r="C42" s="247"/>
      <c r="D42" s="247"/>
      <c r="E42" s="247" t="s">
        <v>139</v>
      </c>
      <c r="F42" s="255">
        <v>70672</v>
      </c>
      <c r="G42" s="255">
        <v>0</v>
      </c>
      <c r="H42" s="255">
        <v>0</v>
      </c>
      <c r="I42" s="249">
        <f t="shared" si="1"/>
        <v>70672</v>
      </c>
    </row>
    <row r="43" spans="1:9" ht="15" customHeight="1">
      <c r="A43" s="309" t="s">
        <v>497</v>
      </c>
      <c r="B43" s="310" t="s">
        <v>64</v>
      </c>
      <c r="C43" s="313">
        <v>758</v>
      </c>
      <c r="D43" s="313"/>
      <c r="E43" s="313"/>
      <c r="F43" s="307">
        <f aca="true" t="shared" si="2" ref="F43:I44">F44</f>
        <v>40000</v>
      </c>
      <c r="G43" s="307">
        <f t="shared" si="2"/>
        <v>0</v>
      </c>
      <c r="H43" s="307">
        <f t="shared" si="2"/>
        <v>0</v>
      </c>
      <c r="I43" s="308">
        <f t="shared" si="2"/>
        <v>40000</v>
      </c>
    </row>
    <row r="44" spans="1:9" ht="15.75" customHeight="1">
      <c r="A44" s="283" t="s">
        <v>26</v>
      </c>
      <c r="B44" s="252" t="s">
        <v>65</v>
      </c>
      <c r="C44" s="253"/>
      <c r="D44" s="253">
        <v>75814</v>
      </c>
      <c r="E44" s="284"/>
      <c r="F44" s="248">
        <f t="shared" si="2"/>
        <v>40000</v>
      </c>
      <c r="G44" s="248">
        <f t="shared" si="2"/>
        <v>0</v>
      </c>
      <c r="H44" s="248">
        <f t="shared" si="2"/>
        <v>0</v>
      </c>
      <c r="I44" s="249">
        <f t="shared" si="2"/>
        <v>40000</v>
      </c>
    </row>
    <row r="45" spans="1:9" ht="13.5" customHeight="1">
      <c r="A45" s="283"/>
      <c r="B45" s="252" t="s">
        <v>329</v>
      </c>
      <c r="C45" s="253"/>
      <c r="D45" s="253"/>
      <c r="E45" s="284" t="s">
        <v>51</v>
      </c>
      <c r="F45" s="255">
        <v>40000</v>
      </c>
      <c r="G45" s="255">
        <v>0</v>
      </c>
      <c r="H45" s="255">
        <v>0</v>
      </c>
      <c r="I45" s="249">
        <f t="shared" si="1"/>
        <v>40000</v>
      </c>
    </row>
    <row r="46" spans="1:9" ht="17.25" customHeight="1">
      <c r="A46" s="309" t="s">
        <v>498</v>
      </c>
      <c r="B46" s="310" t="s">
        <v>66</v>
      </c>
      <c r="C46" s="311" t="s">
        <v>67</v>
      </c>
      <c r="D46" s="311"/>
      <c r="E46" s="311"/>
      <c r="F46" s="307">
        <f>F47+F50</f>
        <v>93531</v>
      </c>
      <c r="G46" s="307">
        <f>G47+G50</f>
        <v>0</v>
      </c>
      <c r="H46" s="307">
        <f>H47+H50</f>
        <v>0</v>
      </c>
      <c r="I46" s="308">
        <f>I47+I50</f>
        <v>93531</v>
      </c>
    </row>
    <row r="47" spans="1:9" ht="13.5" customHeight="1">
      <c r="A47" s="244" t="s">
        <v>26</v>
      </c>
      <c r="B47" s="118" t="s">
        <v>68</v>
      </c>
      <c r="C47" s="247"/>
      <c r="D47" s="247" t="s">
        <v>69</v>
      </c>
      <c r="E47" s="247"/>
      <c r="F47" s="255">
        <f>F48+F49</f>
        <v>15844</v>
      </c>
      <c r="G47" s="255">
        <f>G48+G49</f>
        <v>0</v>
      </c>
      <c r="H47" s="255">
        <f>H48+H49</f>
        <v>0</v>
      </c>
      <c r="I47" s="118">
        <f>I48+I49</f>
        <v>15844</v>
      </c>
    </row>
    <row r="48" spans="1:9" ht="14.25" customHeight="1">
      <c r="A48" s="244"/>
      <c r="B48" s="118" t="s">
        <v>28</v>
      </c>
      <c r="C48" s="247"/>
      <c r="D48" s="247"/>
      <c r="E48" s="247" t="s">
        <v>143</v>
      </c>
      <c r="F48" s="255">
        <v>500</v>
      </c>
      <c r="G48" s="255">
        <v>0</v>
      </c>
      <c r="H48" s="255">
        <v>0</v>
      </c>
      <c r="I48" s="249">
        <f t="shared" si="1"/>
        <v>500</v>
      </c>
    </row>
    <row r="49" spans="1:9" ht="21.75" customHeight="1">
      <c r="A49" s="244"/>
      <c r="B49" s="241" t="s">
        <v>506</v>
      </c>
      <c r="C49" s="247"/>
      <c r="D49" s="247"/>
      <c r="E49" s="247" t="s">
        <v>53</v>
      </c>
      <c r="F49" s="255">
        <v>15344</v>
      </c>
      <c r="G49" s="255">
        <v>0</v>
      </c>
      <c r="H49" s="255">
        <v>0</v>
      </c>
      <c r="I49" s="249">
        <f t="shared" si="1"/>
        <v>15344</v>
      </c>
    </row>
    <row r="50" spans="1:9" ht="15" customHeight="1">
      <c r="A50" s="244" t="s">
        <v>27</v>
      </c>
      <c r="B50" s="241" t="s">
        <v>70</v>
      </c>
      <c r="C50" s="247"/>
      <c r="D50" s="247" t="s">
        <v>71</v>
      </c>
      <c r="E50" s="247"/>
      <c r="F50" s="248">
        <f>F51+F52+F53+F54</f>
        <v>77687</v>
      </c>
      <c r="G50" s="248">
        <f>G51+G52+G53+G54</f>
        <v>0</v>
      </c>
      <c r="H50" s="248">
        <f>H51+H52+H53+H54</f>
        <v>0</v>
      </c>
      <c r="I50" s="248">
        <f>I51+I52+I53+I54</f>
        <v>77687</v>
      </c>
    </row>
    <row r="51" spans="1:9" ht="13.5" customHeight="1">
      <c r="A51" s="244"/>
      <c r="B51" s="118" t="s">
        <v>28</v>
      </c>
      <c r="C51" s="247"/>
      <c r="D51" s="247"/>
      <c r="E51" s="247" t="s">
        <v>143</v>
      </c>
      <c r="F51" s="255">
        <v>300</v>
      </c>
      <c r="G51" s="255">
        <v>0</v>
      </c>
      <c r="H51" s="255">
        <v>0</v>
      </c>
      <c r="I51" s="249">
        <f t="shared" si="1"/>
        <v>300</v>
      </c>
    </row>
    <row r="52" spans="1:9" ht="21.75" customHeight="1">
      <c r="A52" s="244"/>
      <c r="B52" s="241" t="s">
        <v>506</v>
      </c>
      <c r="C52" s="247"/>
      <c r="D52" s="247"/>
      <c r="E52" s="247" t="s">
        <v>53</v>
      </c>
      <c r="F52" s="255">
        <v>22863</v>
      </c>
      <c r="G52" s="255">
        <v>0</v>
      </c>
      <c r="H52" s="255">
        <v>0</v>
      </c>
      <c r="I52" s="249">
        <f t="shared" si="1"/>
        <v>22863</v>
      </c>
    </row>
    <row r="53" spans="1:9" ht="12.75" customHeight="1">
      <c r="A53" s="244"/>
      <c r="B53" s="241" t="s">
        <v>34</v>
      </c>
      <c r="C53" s="247"/>
      <c r="D53" s="247"/>
      <c r="E53" s="247" t="s">
        <v>52</v>
      </c>
      <c r="F53" s="255">
        <v>53024</v>
      </c>
      <c r="G53" s="255">
        <v>0</v>
      </c>
      <c r="H53" s="255">
        <v>0</v>
      </c>
      <c r="I53" s="249">
        <f t="shared" si="1"/>
        <v>53024</v>
      </c>
    </row>
    <row r="54" spans="1:9" ht="14.25" customHeight="1">
      <c r="A54" s="244"/>
      <c r="B54" s="241" t="s">
        <v>72</v>
      </c>
      <c r="C54" s="247"/>
      <c r="D54" s="247"/>
      <c r="E54" s="247" t="s">
        <v>50</v>
      </c>
      <c r="F54" s="255">
        <v>1500</v>
      </c>
      <c r="G54" s="255">
        <v>0</v>
      </c>
      <c r="H54" s="255">
        <v>0</v>
      </c>
      <c r="I54" s="249">
        <f t="shared" si="1"/>
        <v>1500</v>
      </c>
    </row>
    <row r="55" spans="1:9" ht="18.75" customHeight="1">
      <c r="A55" s="309" t="s">
        <v>458</v>
      </c>
      <c r="B55" s="312" t="s">
        <v>79</v>
      </c>
      <c r="C55" s="311" t="s">
        <v>378</v>
      </c>
      <c r="D55" s="311"/>
      <c r="E55" s="311"/>
      <c r="F55" s="314">
        <f aca="true" t="shared" si="3" ref="F55:I56">F56</f>
        <v>24000</v>
      </c>
      <c r="G55" s="314">
        <f t="shared" si="3"/>
        <v>0</v>
      </c>
      <c r="H55" s="314">
        <f t="shared" si="3"/>
        <v>0</v>
      </c>
      <c r="I55" s="308">
        <f t="shared" si="3"/>
        <v>24000</v>
      </c>
    </row>
    <row r="56" spans="1:9" ht="16.5" customHeight="1">
      <c r="A56" s="244" t="s">
        <v>26</v>
      </c>
      <c r="B56" s="241" t="s">
        <v>504</v>
      </c>
      <c r="C56" s="247"/>
      <c r="D56" s="247" t="s">
        <v>80</v>
      </c>
      <c r="E56" s="247"/>
      <c r="F56" s="255">
        <f t="shared" si="3"/>
        <v>24000</v>
      </c>
      <c r="G56" s="255">
        <f t="shared" si="3"/>
        <v>0</v>
      </c>
      <c r="H56" s="255">
        <f t="shared" si="3"/>
        <v>0</v>
      </c>
      <c r="I56" s="249">
        <f t="shared" si="3"/>
        <v>24000</v>
      </c>
    </row>
    <row r="57" spans="1:9" ht="16.5" customHeight="1">
      <c r="A57" s="244"/>
      <c r="B57" s="241" t="s">
        <v>505</v>
      </c>
      <c r="C57" s="247"/>
      <c r="D57" s="247"/>
      <c r="E57" s="247" t="s">
        <v>53</v>
      </c>
      <c r="F57" s="255">
        <v>24000</v>
      </c>
      <c r="G57" s="255">
        <v>0</v>
      </c>
      <c r="H57" s="255">
        <v>0</v>
      </c>
      <c r="I57" s="249">
        <f>F57+G57-H57</f>
        <v>24000</v>
      </c>
    </row>
    <row r="58" spans="1:9" ht="19.5" customHeight="1">
      <c r="A58" s="309">
        <v>9</v>
      </c>
      <c r="B58" s="310" t="s">
        <v>141</v>
      </c>
      <c r="C58" s="311" t="s">
        <v>270</v>
      </c>
      <c r="D58" s="311"/>
      <c r="E58" s="311"/>
      <c r="F58" s="307">
        <f>F59+F61+F63+F65</f>
        <v>209880</v>
      </c>
      <c r="G58" s="307">
        <f>G59+G61+G63+G65</f>
        <v>0</v>
      </c>
      <c r="H58" s="307">
        <f>H59+H61+H63+H65</f>
        <v>0</v>
      </c>
      <c r="I58" s="308">
        <f>I59+I61+I63+I65</f>
        <v>209880</v>
      </c>
    </row>
    <row r="59" spans="1:9" ht="24" customHeight="1">
      <c r="A59" s="244" t="s">
        <v>26</v>
      </c>
      <c r="B59" s="241" t="s">
        <v>82</v>
      </c>
      <c r="C59" s="247"/>
      <c r="D59" s="247" t="s">
        <v>142</v>
      </c>
      <c r="E59" s="247"/>
      <c r="F59" s="248">
        <f>F60</f>
        <v>1500</v>
      </c>
      <c r="G59" s="248">
        <f>G60</f>
        <v>0</v>
      </c>
      <c r="H59" s="248">
        <f>H60</f>
        <v>0</v>
      </c>
      <c r="I59" s="249">
        <f>I60</f>
        <v>1500</v>
      </c>
    </row>
    <row r="60" spans="1:9" ht="15" customHeight="1">
      <c r="A60" s="244"/>
      <c r="B60" s="241" t="s">
        <v>581</v>
      </c>
      <c r="C60" s="247"/>
      <c r="D60" s="247"/>
      <c r="E60" s="247" t="s">
        <v>580</v>
      </c>
      <c r="F60" s="255">
        <v>1500</v>
      </c>
      <c r="G60" s="255">
        <v>0</v>
      </c>
      <c r="H60" s="255">
        <v>0</v>
      </c>
      <c r="I60" s="249">
        <f t="shared" si="1"/>
        <v>1500</v>
      </c>
    </row>
    <row r="61" spans="1:9" ht="15.75" customHeight="1">
      <c r="A61" s="244" t="s">
        <v>27</v>
      </c>
      <c r="B61" s="118" t="s">
        <v>407</v>
      </c>
      <c r="C61" s="247"/>
      <c r="D61" s="247" t="s">
        <v>144</v>
      </c>
      <c r="E61" s="247"/>
      <c r="F61" s="248">
        <f>F62</f>
        <v>206688</v>
      </c>
      <c r="G61" s="248">
        <f>G62</f>
        <v>0</v>
      </c>
      <c r="H61" s="248">
        <f>H62</f>
        <v>0</v>
      </c>
      <c r="I61" s="249">
        <f>I62</f>
        <v>206688</v>
      </c>
    </row>
    <row r="62" spans="1:9" ht="15.75" customHeight="1">
      <c r="A62" s="244"/>
      <c r="B62" s="118" t="s">
        <v>34</v>
      </c>
      <c r="C62" s="247"/>
      <c r="D62" s="247"/>
      <c r="E62" s="247" t="s">
        <v>52</v>
      </c>
      <c r="F62" s="255">
        <v>206688</v>
      </c>
      <c r="G62" s="255">
        <v>0</v>
      </c>
      <c r="H62" s="255">
        <v>0</v>
      </c>
      <c r="I62" s="249">
        <f t="shared" si="1"/>
        <v>206688</v>
      </c>
    </row>
    <row r="63" spans="1:9" ht="17.25" customHeight="1">
      <c r="A63" s="118" t="s">
        <v>73</v>
      </c>
      <c r="B63" s="120" t="s">
        <v>108</v>
      </c>
      <c r="C63" s="247"/>
      <c r="D63" s="247" t="s">
        <v>271</v>
      </c>
      <c r="E63" s="247"/>
      <c r="F63" s="248">
        <f>F64</f>
        <v>700</v>
      </c>
      <c r="G63" s="248">
        <f>G64</f>
        <v>0</v>
      </c>
      <c r="H63" s="248">
        <f>H64</f>
        <v>0</v>
      </c>
      <c r="I63" s="249">
        <f>I64</f>
        <v>700</v>
      </c>
    </row>
    <row r="64" spans="1:9" ht="15" customHeight="1">
      <c r="A64" s="118"/>
      <c r="B64" s="241" t="s">
        <v>581</v>
      </c>
      <c r="C64" s="247"/>
      <c r="D64" s="247"/>
      <c r="E64" s="247" t="s">
        <v>580</v>
      </c>
      <c r="F64" s="255">
        <v>700</v>
      </c>
      <c r="G64" s="255">
        <v>0</v>
      </c>
      <c r="H64" s="255">
        <v>0</v>
      </c>
      <c r="I64" s="249">
        <f t="shared" si="1"/>
        <v>700</v>
      </c>
    </row>
    <row r="65" spans="1:9" ht="16.5" customHeight="1">
      <c r="A65" s="118" t="s">
        <v>83</v>
      </c>
      <c r="B65" s="241" t="s">
        <v>532</v>
      </c>
      <c r="C65" s="247"/>
      <c r="D65" s="247" t="s">
        <v>14</v>
      </c>
      <c r="E65" s="247"/>
      <c r="F65" s="255">
        <f>F66</f>
        <v>992</v>
      </c>
      <c r="G65" s="255">
        <f>G66</f>
        <v>0</v>
      </c>
      <c r="H65" s="255">
        <f>H66</f>
        <v>0</v>
      </c>
      <c r="I65" s="249">
        <f>I66</f>
        <v>992</v>
      </c>
    </row>
    <row r="66" spans="1:9" ht="17.25" customHeight="1">
      <c r="A66" s="118"/>
      <c r="B66" s="241" t="s">
        <v>60</v>
      </c>
      <c r="C66" s="247"/>
      <c r="D66" s="247"/>
      <c r="E66" s="247" t="s">
        <v>50</v>
      </c>
      <c r="F66" s="255">
        <v>992</v>
      </c>
      <c r="G66" s="255">
        <v>0</v>
      </c>
      <c r="H66" s="255">
        <v>0</v>
      </c>
      <c r="I66" s="249">
        <f>F66+G66-H66</f>
        <v>992</v>
      </c>
    </row>
    <row r="67" spans="1:9" ht="30" customHeight="1">
      <c r="A67" s="310">
        <v>10</v>
      </c>
      <c r="B67" s="312" t="s">
        <v>273</v>
      </c>
      <c r="C67" s="311" t="s">
        <v>390</v>
      </c>
      <c r="D67" s="311"/>
      <c r="E67" s="311"/>
      <c r="F67" s="314">
        <f>F68+F70</f>
        <v>27341</v>
      </c>
      <c r="G67" s="314">
        <f>G68+G70</f>
        <v>0</v>
      </c>
      <c r="H67" s="314">
        <f>H68+H70</f>
        <v>0</v>
      </c>
      <c r="I67" s="310">
        <f>I68+I70</f>
        <v>27341</v>
      </c>
    </row>
    <row r="68" spans="1:9" ht="18" customHeight="1">
      <c r="A68" s="118" t="s">
        <v>26</v>
      </c>
      <c r="B68" s="241" t="s">
        <v>84</v>
      </c>
      <c r="C68" s="247"/>
      <c r="D68" s="247" t="s">
        <v>85</v>
      </c>
      <c r="E68" s="247"/>
      <c r="F68" s="248">
        <f>F69</f>
        <v>20491</v>
      </c>
      <c r="G68" s="248">
        <f>G69</f>
        <v>0</v>
      </c>
      <c r="H68" s="248">
        <f>H69</f>
        <v>0</v>
      </c>
      <c r="I68" s="249">
        <f>I69</f>
        <v>20491</v>
      </c>
    </row>
    <row r="69" spans="1:9" ht="15" customHeight="1">
      <c r="A69" s="118"/>
      <c r="B69" s="241" t="s">
        <v>60</v>
      </c>
      <c r="C69" s="247"/>
      <c r="D69" s="247"/>
      <c r="E69" s="247" t="s">
        <v>50</v>
      </c>
      <c r="F69" s="255">
        <v>20491</v>
      </c>
      <c r="G69" s="255">
        <v>0</v>
      </c>
      <c r="H69" s="255">
        <v>0</v>
      </c>
      <c r="I69" s="249">
        <f t="shared" si="1"/>
        <v>20491</v>
      </c>
    </row>
    <row r="70" spans="1:9" ht="18.75" customHeight="1">
      <c r="A70" s="118" t="s">
        <v>27</v>
      </c>
      <c r="B70" s="264" t="s">
        <v>397</v>
      </c>
      <c r="C70" s="247"/>
      <c r="D70" s="247" t="s">
        <v>396</v>
      </c>
      <c r="E70" s="247"/>
      <c r="F70" s="248">
        <f>F71+F72</f>
        <v>6850</v>
      </c>
      <c r="G70" s="248">
        <f>G71+G72</f>
        <v>0</v>
      </c>
      <c r="H70" s="248">
        <f>H71+H72</f>
        <v>0</v>
      </c>
      <c r="I70" s="248">
        <f>I71+I72</f>
        <v>6850</v>
      </c>
    </row>
    <row r="71" spans="1:9" ht="24.75" customHeight="1">
      <c r="A71" s="118"/>
      <c r="B71" s="241" t="s">
        <v>506</v>
      </c>
      <c r="C71" s="247"/>
      <c r="D71" s="247"/>
      <c r="E71" s="247" t="s">
        <v>53</v>
      </c>
      <c r="F71" s="255">
        <v>1250</v>
      </c>
      <c r="G71" s="255">
        <v>0</v>
      </c>
      <c r="H71" s="255">
        <v>0</v>
      </c>
      <c r="I71" s="249">
        <f t="shared" si="1"/>
        <v>1250</v>
      </c>
    </row>
    <row r="72" spans="1:9" ht="15.75" customHeight="1">
      <c r="A72" s="118"/>
      <c r="B72" s="241" t="s">
        <v>60</v>
      </c>
      <c r="C72" s="247"/>
      <c r="D72" s="247"/>
      <c r="E72" s="247" t="s">
        <v>50</v>
      </c>
      <c r="F72" s="255">
        <v>5600</v>
      </c>
      <c r="G72" s="255">
        <v>0</v>
      </c>
      <c r="H72" s="255">
        <v>0</v>
      </c>
      <c r="I72" s="249">
        <f t="shared" si="1"/>
        <v>5600</v>
      </c>
    </row>
    <row r="73" spans="1:9" ht="31.5" customHeight="1">
      <c r="A73" s="310">
        <v>11</v>
      </c>
      <c r="B73" s="312" t="s">
        <v>87</v>
      </c>
      <c r="C73" s="311" t="s">
        <v>88</v>
      </c>
      <c r="D73" s="311"/>
      <c r="E73" s="311"/>
      <c r="F73" s="307">
        <f>F74+F77+F80</f>
        <v>250148</v>
      </c>
      <c r="G73" s="307">
        <f>G74+G77+G80</f>
        <v>0</v>
      </c>
      <c r="H73" s="307">
        <f>H74+H77+H80</f>
        <v>0</v>
      </c>
      <c r="I73" s="308">
        <f t="shared" si="1"/>
        <v>250148</v>
      </c>
    </row>
    <row r="74" spans="1:9" ht="26.25" customHeight="1">
      <c r="A74" s="118" t="s">
        <v>26</v>
      </c>
      <c r="B74" s="241" t="s">
        <v>89</v>
      </c>
      <c r="C74" s="247"/>
      <c r="D74" s="247" t="s">
        <v>90</v>
      </c>
      <c r="E74" s="247"/>
      <c r="F74" s="248">
        <f>F75+F76</f>
        <v>51836</v>
      </c>
      <c r="G74" s="248">
        <f>G75+G76</f>
        <v>0</v>
      </c>
      <c r="H74" s="248">
        <f>H75+H76</f>
        <v>0</v>
      </c>
      <c r="I74" s="249">
        <f>I75+I76</f>
        <v>51836</v>
      </c>
    </row>
    <row r="75" spans="1:9" ht="24.75" customHeight="1">
      <c r="A75" s="118"/>
      <c r="B75" s="241" t="s">
        <v>506</v>
      </c>
      <c r="C75" s="247"/>
      <c r="D75" s="247"/>
      <c r="E75" s="247" t="s">
        <v>53</v>
      </c>
      <c r="F75" s="255">
        <v>5036</v>
      </c>
      <c r="G75" s="255">
        <v>0</v>
      </c>
      <c r="H75" s="255">
        <v>0</v>
      </c>
      <c r="I75" s="249">
        <f t="shared" si="1"/>
        <v>5036</v>
      </c>
    </row>
    <row r="76" spans="1:9" ht="12.75" customHeight="1">
      <c r="A76" s="118"/>
      <c r="B76" s="241" t="s">
        <v>581</v>
      </c>
      <c r="C76" s="247"/>
      <c r="D76" s="247"/>
      <c r="E76" s="247" t="s">
        <v>580</v>
      </c>
      <c r="F76" s="255">
        <v>46800</v>
      </c>
      <c r="G76" s="255">
        <v>0</v>
      </c>
      <c r="H76" s="255">
        <v>0</v>
      </c>
      <c r="I76" s="249">
        <f t="shared" si="1"/>
        <v>46800</v>
      </c>
    </row>
    <row r="77" spans="1:9" ht="25.5" customHeight="1">
      <c r="A77" s="118" t="s">
        <v>27</v>
      </c>
      <c r="B77" s="241" t="s">
        <v>91</v>
      </c>
      <c r="C77" s="247"/>
      <c r="D77" s="247" t="s">
        <v>92</v>
      </c>
      <c r="E77" s="247"/>
      <c r="F77" s="248">
        <f>F78+F79</f>
        <v>21112</v>
      </c>
      <c r="G77" s="248">
        <f>G78+G79</f>
        <v>0</v>
      </c>
      <c r="H77" s="248">
        <f>H78+H79</f>
        <v>0</v>
      </c>
      <c r="I77" s="249">
        <f>I78+I79</f>
        <v>21112</v>
      </c>
    </row>
    <row r="78" spans="1:9" ht="23.25" customHeight="1">
      <c r="A78" s="118"/>
      <c r="B78" s="241" t="s">
        <v>506</v>
      </c>
      <c r="C78" s="247"/>
      <c r="D78" s="247"/>
      <c r="E78" s="247" t="s">
        <v>53</v>
      </c>
      <c r="F78" s="255">
        <v>21012</v>
      </c>
      <c r="G78" s="255">
        <v>0</v>
      </c>
      <c r="H78" s="255">
        <v>0</v>
      </c>
      <c r="I78" s="249">
        <f t="shared" si="1"/>
        <v>21012</v>
      </c>
    </row>
    <row r="79" spans="1:9" ht="15" customHeight="1">
      <c r="A79" s="118"/>
      <c r="B79" s="241" t="s">
        <v>34</v>
      </c>
      <c r="C79" s="247"/>
      <c r="D79" s="247"/>
      <c r="E79" s="247" t="s">
        <v>52</v>
      </c>
      <c r="F79" s="255">
        <v>100</v>
      </c>
      <c r="G79" s="255">
        <v>0</v>
      </c>
      <c r="H79" s="255">
        <v>0</v>
      </c>
      <c r="I79" s="249">
        <f>F79+G79-H79</f>
        <v>100</v>
      </c>
    </row>
    <row r="80" spans="1:9" ht="17.25" customHeight="1">
      <c r="A80" s="118" t="s">
        <v>73</v>
      </c>
      <c r="B80" s="241" t="s">
        <v>93</v>
      </c>
      <c r="C80" s="247"/>
      <c r="D80" s="247" t="s">
        <v>94</v>
      </c>
      <c r="E80" s="247"/>
      <c r="F80" s="248">
        <f>F81+F82+F83+F84</f>
        <v>177200</v>
      </c>
      <c r="G80" s="248">
        <f>G81+G82+G83+G84</f>
        <v>0</v>
      </c>
      <c r="H80" s="248">
        <f>H81+H82+H83+H84</f>
        <v>0</v>
      </c>
      <c r="I80" s="249">
        <f>I81+I82+I83+I84</f>
        <v>177200</v>
      </c>
    </row>
    <row r="81" spans="1:9" ht="23.25" customHeight="1">
      <c r="A81" s="118"/>
      <c r="B81" s="241" t="s">
        <v>33</v>
      </c>
      <c r="C81" s="247"/>
      <c r="D81" s="247"/>
      <c r="E81" s="247" t="s">
        <v>53</v>
      </c>
      <c r="F81" s="255">
        <v>70000</v>
      </c>
      <c r="G81" s="255">
        <v>0</v>
      </c>
      <c r="H81" s="255">
        <v>0</v>
      </c>
      <c r="I81" s="249">
        <f t="shared" si="1"/>
        <v>70000</v>
      </c>
    </row>
    <row r="82" spans="1:9" ht="15.75" customHeight="1">
      <c r="A82" s="118"/>
      <c r="B82" s="241" t="s">
        <v>34</v>
      </c>
      <c r="C82" s="247"/>
      <c r="D82" s="247"/>
      <c r="E82" s="247" t="s">
        <v>52</v>
      </c>
      <c r="F82" s="255">
        <v>92000</v>
      </c>
      <c r="G82" s="255">
        <v>0</v>
      </c>
      <c r="H82" s="255">
        <v>0</v>
      </c>
      <c r="I82" s="249">
        <f t="shared" si="1"/>
        <v>92000</v>
      </c>
    </row>
    <row r="83" spans="1:9" ht="13.5" customHeight="1">
      <c r="A83" s="118"/>
      <c r="B83" s="241" t="s">
        <v>329</v>
      </c>
      <c r="C83" s="247"/>
      <c r="D83" s="247"/>
      <c r="E83" s="247" t="s">
        <v>51</v>
      </c>
      <c r="F83" s="255">
        <v>200</v>
      </c>
      <c r="G83" s="255">
        <v>0</v>
      </c>
      <c r="H83" s="255">
        <v>0</v>
      </c>
      <c r="I83" s="249">
        <f t="shared" si="1"/>
        <v>200</v>
      </c>
    </row>
    <row r="84" spans="1:9" ht="14.25" customHeight="1">
      <c r="A84" s="118"/>
      <c r="B84" s="241" t="s">
        <v>72</v>
      </c>
      <c r="C84" s="247"/>
      <c r="D84" s="247"/>
      <c r="E84" s="247" t="s">
        <v>50</v>
      </c>
      <c r="F84" s="255">
        <v>15000</v>
      </c>
      <c r="G84" s="255">
        <v>0</v>
      </c>
      <c r="H84" s="255">
        <v>0</v>
      </c>
      <c r="I84" s="249">
        <f t="shared" si="1"/>
        <v>15000</v>
      </c>
    </row>
    <row r="85" spans="1:9" ht="31.5" customHeight="1">
      <c r="A85" s="220" t="s">
        <v>292</v>
      </c>
      <c r="B85" s="269" t="s">
        <v>97</v>
      </c>
      <c r="C85" s="242"/>
      <c r="D85" s="242"/>
      <c r="E85" s="242"/>
      <c r="F85" s="302">
        <f>F86+F89+F92+F96</f>
        <v>2938433</v>
      </c>
      <c r="G85" s="302">
        <f>G86+G89+G92+G96</f>
        <v>0</v>
      </c>
      <c r="H85" s="302">
        <f>H86+H89+H92+H96</f>
        <v>0</v>
      </c>
      <c r="I85" s="272">
        <f>I86+I89+I92+I96</f>
        <v>2938433</v>
      </c>
    </row>
    <row r="86" spans="1:9" ht="18.75" customHeight="1">
      <c r="A86" s="310" t="s">
        <v>449</v>
      </c>
      <c r="B86" s="312" t="s">
        <v>98</v>
      </c>
      <c r="C86" s="311" t="s">
        <v>317</v>
      </c>
      <c r="D86" s="311"/>
      <c r="E86" s="311"/>
      <c r="F86" s="307">
        <f aca="true" t="shared" si="4" ref="F86:I87">F87</f>
        <v>136388</v>
      </c>
      <c r="G86" s="307">
        <f t="shared" si="4"/>
        <v>0</v>
      </c>
      <c r="H86" s="307">
        <f t="shared" si="4"/>
        <v>0</v>
      </c>
      <c r="I86" s="308">
        <f t="shared" si="4"/>
        <v>136388</v>
      </c>
    </row>
    <row r="87" spans="1:9" ht="15.75" customHeight="1">
      <c r="A87" s="118" t="s">
        <v>26</v>
      </c>
      <c r="B87" s="241" t="s">
        <v>55</v>
      </c>
      <c r="C87" s="247"/>
      <c r="D87" s="247" t="s">
        <v>100</v>
      </c>
      <c r="E87" s="247"/>
      <c r="F87" s="248">
        <f t="shared" si="4"/>
        <v>136388</v>
      </c>
      <c r="G87" s="248">
        <f t="shared" si="4"/>
        <v>0</v>
      </c>
      <c r="H87" s="248">
        <f>H88</f>
        <v>0</v>
      </c>
      <c r="I87" s="249">
        <f t="shared" si="4"/>
        <v>136388</v>
      </c>
    </row>
    <row r="88" spans="1:9" ht="22.5" customHeight="1">
      <c r="A88" s="118"/>
      <c r="B88" s="241" t="s">
        <v>590</v>
      </c>
      <c r="C88" s="247"/>
      <c r="D88" s="247"/>
      <c r="E88" s="247" t="s">
        <v>56</v>
      </c>
      <c r="F88" s="248">
        <v>136388</v>
      </c>
      <c r="G88" s="248">
        <v>0</v>
      </c>
      <c r="H88" s="248">
        <v>0</v>
      </c>
      <c r="I88" s="249">
        <f t="shared" si="1"/>
        <v>136388</v>
      </c>
    </row>
    <row r="89" spans="1:9" ht="21.75" customHeight="1">
      <c r="A89" s="310" t="s">
        <v>450</v>
      </c>
      <c r="B89" s="312" t="s">
        <v>29</v>
      </c>
      <c r="C89" s="311" t="s">
        <v>30</v>
      </c>
      <c r="D89" s="311"/>
      <c r="E89" s="311"/>
      <c r="F89" s="307">
        <f aca="true" t="shared" si="5" ref="F89:I90">F90</f>
        <v>2173488</v>
      </c>
      <c r="G89" s="307">
        <f t="shared" si="5"/>
        <v>0</v>
      </c>
      <c r="H89" s="307">
        <f t="shared" si="5"/>
        <v>0</v>
      </c>
      <c r="I89" s="308">
        <f t="shared" si="5"/>
        <v>2173488</v>
      </c>
    </row>
    <row r="90" spans="1:9" ht="18.75" customHeight="1">
      <c r="A90" s="118" t="s">
        <v>26</v>
      </c>
      <c r="B90" s="241" t="s">
        <v>31</v>
      </c>
      <c r="C90" s="247"/>
      <c r="D90" s="247" t="s">
        <v>32</v>
      </c>
      <c r="E90" s="247"/>
      <c r="F90" s="248">
        <f t="shared" si="5"/>
        <v>2173488</v>
      </c>
      <c r="G90" s="248">
        <f t="shared" si="5"/>
        <v>0</v>
      </c>
      <c r="H90" s="248">
        <f t="shared" si="5"/>
        <v>0</v>
      </c>
      <c r="I90" s="249">
        <f t="shared" si="5"/>
        <v>2173488</v>
      </c>
    </row>
    <row r="91" spans="1:9" ht="27" customHeight="1">
      <c r="A91" s="118"/>
      <c r="B91" s="241" t="s">
        <v>517</v>
      </c>
      <c r="C91" s="247"/>
      <c r="D91" s="247"/>
      <c r="E91" s="247" t="s">
        <v>633</v>
      </c>
      <c r="F91" s="248">
        <v>2173488</v>
      </c>
      <c r="G91" s="248">
        <v>0</v>
      </c>
      <c r="H91" s="248">
        <v>0</v>
      </c>
      <c r="I91" s="249">
        <f aca="true" t="shared" si="6" ref="I91:I169">F91+G91-H91</f>
        <v>2173488</v>
      </c>
    </row>
    <row r="92" spans="1:9" s="124" customFormat="1" ht="19.5" customHeight="1">
      <c r="A92" s="310" t="s">
        <v>451</v>
      </c>
      <c r="B92" s="312" t="s">
        <v>57</v>
      </c>
      <c r="C92" s="311" t="s">
        <v>346</v>
      </c>
      <c r="D92" s="311"/>
      <c r="E92" s="311"/>
      <c r="F92" s="307">
        <f>F93</f>
        <v>178557</v>
      </c>
      <c r="G92" s="307">
        <f>G93</f>
        <v>0</v>
      </c>
      <c r="H92" s="307">
        <f>H93</f>
        <v>0</v>
      </c>
      <c r="I92" s="307">
        <f>I93</f>
        <v>178557</v>
      </c>
    </row>
    <row r="93" spans="1:9" ht="18.75" customHeight="1">
      <c r="A93" s="118" t="s">
        <v>26</v>
      </c>
      <c r="B93" s="241" t="s">
        <v>516</v>
      </c>
      <c r="C93" s="247"/>
      <c r="D93" s="247" t="s">
        <v>200</v>
      </c>
      <c r="E93" s="247"/>
      <c r="F93" s="248">
        <f>F94+F95</f>
        <v>178557</v>
      </c>
      <c r="G93" s="248">
        <f>G94+G95</f>
        <v>0</v>
      </c>
      <c r="H93" s="248">
        <f>H94+H95</f>
        <v>0</v>
      </c>
      <c r="I93" s="248">
        <f>I94+I95</f>
        <v>178557</v>
      </c>
    </row>
    <row r="94" spans="1:9" ht="23.25" customHeight="1">
      <c r="A94" s="118"/>
      <c r="B94" s="241" t="s">
        <v>518</v>
      </c>
      <c r="C94" s="247"/>
      <c r="D94" s="247"/>
      <c r="E94" s="247" t="s">
        <v>519</v>
      </c>
      <c r="F94" s="248">
        <v>0</v>
      </c>
      <c r="G94" s="248">
        <v>0</v>
      </c>
      <c r="H94" s="248">
        <v>0</v>
      </c>
      <c r="I94" s="248">
        <f>F94+G94-H94</f>
        <v>0</v>
      </c>
    </row>
    <row r="95" spans="1:9" ht="23.25" customHeight="1">
      <c r="A95" s="118"/>
      <c r="B95" s="241" t="s">
        <v>517</v>
      </c>
      <c r="C95" s="247"/>
      <c r="D95" s="247"/>
      <c r="E95" s="247" t="s">
        <v>633</v>
      </c>
      <c r="F95" s="248">
        <v>178557</v>
      </c>
      <c r="G95" s="248">
        <v>0</v>
      </c>
      <c r="H95" s="248">
        <v>0</v>
      </c>
      <c r="I95" s="248">
        <f>F95+G95-H95</f>
        <v>178557</v>
      </c>
    </row>
    <row r="96" spans="1:9" ht="24.75" customHeight="1">
      <c r="A96" s="310" t="s">
        <v>453</v>
      </c>
      <c r="B96" s="312" t="s">
        <v>87</v>
      </c>
      <c r="C96" s="311" t="s">
        <v>88</v>
      </c>
      <c r="D96" s="311"/>
      <c r="E96" s="311"/>
      <c r="F96" s="307">
        <f aca="true" t="shared" si="7" ref="F96:I97">F97</f>
        <v>450000</v>
      </c>
      <c r="G96" s="307">
        <f t="shared" si="7"/>
        <v>0</v>
      </c>
      <c r="H96" s="307">
        <f t="shared" si="7"/>
        <v>0</v>
      </c>
      <c r="I96" s="307">
        <f t="shared" si="7"/>
        <v>450000</v>
      </c>
    </row>
    <row r="97" spans="1:9" ht="16.5" customHeight="1">
      <c r="A97" s="118" t="s">
        <v>26</v>
      </c>
      <c r="B97" s="241" t="s">
        <v>93</v>
      </c>
      <c r="C97" s="247"/>
      <c r="D97" s="247" t="s">
        <v>94</v>
      </c>
      <c r="E97" s="247"/>
      <c r="F97" s="248">
        <f t="shared" si="7"/>
        <v>450000</v>
      </c>
      <c r="G97" s="248">
        <f t="shared" si="7"/>
        <v>0</v>
      </c>
      <c r="H97" s="248">
        <f t="shared" si="7"/>
        <v>0</v>
      </c>
      <c r="I97" s="248">
        <f t="shared" si="7"/>
        <v>450000</v>
      </c>
    </row>
    <row r="98" spans="1:9" ht="23.25" customHeight="1">
      <c r="A98" s="118"/>
      <c r="B98" s="241" t="s">
        <v>518</v>
      </c>
      <c r="C98" s="247"/>
      <c r="D98" s="247"/>
      <c r="E98" s="247" t="s">
        <v>633</v>
      </c>
      <c r="F98" s="357">
        <v>450000</v>
      </c>
      <c r="G98" s="248">
        <v>0</v>
      </c>
      <c r="H98" s="248">
        <v>0</v>
      </c>
      <c r="I98" s="248">
        <f>F98+G98-H98</f>
        <v>450000</v>
      </c>
    </row>
    <row r="99" spans="1:9" s="124" customFormat="1" ht="31.5" customHeight="1">
      <c r="A99" s="215" t="s">
        <v>447</v>
      </c>
      <c r="B99" s="269" t="s">
        <v>591</v>
      </c>
      <c r="C99" s="215"/>
      <c r="D99" s="215"/>
      <c r="E99" s="215"/>
      <c r="F99" s="302">
        <f>F100+F103+F105+F107+F109+F111+F113</f>
        <v>1353867</v>
      </c>
      <c r="G99" s="302">
        <f>G100+G103+G105+G107+G109+G111+G113</f>
        <v>381183</v>
      </c>
      <c r="H99" s="302">
        <f>H100+H103+H105+H107+H109+H111+H113</f>
        <v>0</v>
      </c>
      <c r="I99" s="302">
        <f>I100+I103+I105+I107+I109+I111+I113</f>
        <v>1735050</v>
      </c>
    </row>
    <row r="100" spans="1:9" s="124" customFormat="1" ht="18" customHeight="1">
      <c r="A100" s="316" t="s">
        <v>449</v>
      </c>
      <c r="B100" s="317" t="s">
        <v>29</v>
      </c>
      <c r="C100" s="316">
        <v>600</v>
      </c>
      <c r="D100" s="316"/>
      <c r="E100" s="316"/>
      <c r="F100" s="307">
        <f aca="true" t="shared" si="8" ref="F100:I101">F101</f>
        <v>176435</v>
      </c>
      <c r="G100" s="307">
        <f t="shared" si="8"/>
        <v>0</v>
      </c>
      <c r="H100" s="307">
        <f t="shared" si="8"/>
        <v>0</v>
      </c>
      <c r="I100" s="308">
        <f t="shared" si="8"/>
        <v>176435</v>
      </c>
    </row>
    <row r="101" spans="1:9" ht="15.75" customHeight="1">
      <c r="A101" s="101" t="s">
        <v>26</v>
      </c>
      <c r="B101" s="241" t="s">
        <v>31</v>
      </c>
      <c r="C101" s="101"/>
      <c r="D101" s="101">
        <v>60014</v>
      </c>
      <c r="E101" s="101"/>
      <c r="F101" s="248">
        <f t="shared" si="8"/>
        <v>176435</v>
      </c>
      <c r="G101" s="248">
        <f t="shared" si="8"/>
        <v>0</v>
      </c>
      <c r="H101" s="248">
        <f t="shared" si="8"/>
        <v>0</v>
      </c>
      <c r="I101" s="249">
        <f t="shared" si="8"/>
        <v>176435</v>
      </c>
    </row>
    <row r="102" spans="1:9" ht="22.5" customHeight="1">
      <c r="A102" s="254"/>
      <c r="B102" s="282" t="s">
        <v>592</v>
      </c>
      <c r="C102" s="253"/>
      <c r="D102" s="253"/>
      <c r="E102" s="253">
        <v>6610</v>
      </c>
      <c r="F102" s="255">
        <v>176435</v>
      </c>
      <c r="G102" s="255">
        <v>0</v>
      </c>
      <c r="H102" s="255">
        <v>0</v>
      </c>
      <c r="I102" s="249">
        <f t="shared" si="6"/>
        <v>176435</v>
      </c>
    </row>
    <row r="103" spans="1:9" s="124" customFormat="1" ht="18.75" customHeight="1">
      <c r="A103" s="318" t="s">
        <v>450</v>
      </c>
      <c r="B103" s="319" t="s">
        <v>57</v>
      </c>
      <c r="C103" s="313">
        <v>750</v>
      </c>
      <c r="D103" s="313"/>
      <c r="E103" s="313"/>
      <c r="F103" s="307">
        <f>F104</f>
        <v>29519</v>
      </c>
      <c r="G103" s="307">
        <f>G104</f>
        <v>0</v>
      </c>
      <c r="H103" s="307">
        <f>H104</f>
        <v>0</v>
      </c>
      <c r="I103" s="308">
        <f>I104</f>
        <v>29519</v>
      </c>
    </row>
    <row r="104" spans="1:9" s="124" customFormat="1" ht="14.25" customHeight="1">
      <c r="A104" s="355" t="s">
        <v>511</v>
      </c>
      <c r="B104" s="354" t="s">
        <v>515</v>
      </c>
      <c r="C104" s="353"/>
      <c r="D104" s="356">
        <v>75020</v>
      </c>
      <c r="E104" s="356">
        <v>6610</v>
      </c>
      <c r="F104" s="357">
        <v>29519</v>
      </c>
      <c r="G104" s="357">
        <v>0</v>
      </c>
      <c r="H104" s="357">
        <v>0</v>
      </c>
      <c r="I104" s="349">
        <f>F104+G104-H104</f>
        <v>29519</v>
      </c>
    </row>
    <row r="105" spans="1:9" s="124" customFormat="1" ht="16.5" customHeight="1">
      <c r="A105" s="318" t="s">
        <v>451</v>
      </c>
      <c r="B105" s="319" t="s">
        <v>79</v>
      </c>
      <c r="C105" s="313">
        <v>851</v>
      </c>
      <c r="D105" s="351"/>
      <c r="E105" s="351"/>
      <c r="F105" s="307">
        <f>F106</f>
        <v>656350</v>
      </c>
      <c r="G105" s="307">
        <f>G106</f>
        <v>0</v>
      </c>
      <c r="H105" s="307">
        <f>H106</f>
        <v>0</v>
      </c>
      <c r="I105" s="308">
        <f t="shared" si="6"/>
        <v>656350</v>
      </c>
    </row>
    <row r="106" spans="1:9" ht="15" customHeight="1">
      <c r="A106" s="244" t="s">
        <v>26</v>
      </c>
      <c r="B106" s="241" t="s">
        <v>504</v>
      </c>
      <c r="C106" s="101"/>
      <c r="D106" s="101">
        <v>85111</v>
      </c>
      <c r="E106" s="101">
        <v>6610</v>
      </c>
      <c r="F106" s="248">
        <v>656350</v>
      </c>
      <c r="G106" s="248">
        <v>0</v>
      </c>
      <c r="H106" s="248">
        <v>0</v>
      </c>
      <c r="I106" s="249">
        <f t="shared" si="6"/>
        <v>656350</v>
      </c>
    </row>
    <row r="107" spans="1:9" s="124" customFormat="1" ht="24.75" customHeight="1">
      <c r="A107" s="309" t="s">
        <v>453</v>
      </c>
      <c r="B107" s="312" t="s">
        <v>419</v>
      </c>
      <c r="C107" s="320">
        <v>754</v>
      </c>
      <c r="D107" s="321"/>
      <c r="E107" s="321"/>
      <c r="F107" s="307">
        <f>F108</f>
        <v>18500</v>
      </c>
      <c r="G107" s="307">
        <f>G108</f>
        <v>0</v>
      </c>
      <c r="H107" s="307">
        <f>H108</f>
        <v>0</v>
      </c>
      <c r="I107" s="308">
        <f>I108</f>
        <v>18500</v>
      </c>
    </row>
    <row r="108" spans="1:9" ht="15.75" customHeight="1">
      <c r="A108" s="244" t="s">
        <v>26</v>
      </c>
      <c r="B108" s="241" t="s">
        <v>101</v>
      </c>
      <c r="C108" s="256"/>
      <c r="D108" s="254">
        <v>75411</v>
      </c>
      <c r="E108" s="254">
        <v>2310</v>
      </c>
      <c r="F108" s="248">
        <v>18500</v>
      </c>
      <c r="G108" s="248">
        <v>0</v>
      </c>
      <c r="H108" s="248">
        <v>0</v>
      </c>
      <c r="I108" s="249">
        <f t="shared" si="6"/>
        <v>18500</v>
      </c>
    </row>
    <row r="109" spans="1:9" ht="15.75" customHeight="1">
      <c r="A109" s="401" t="s">
        <v>455</v>
      </c>
      <c r="B109" s="402" t="s">
        <v>620</v>
      </c>
      <c r="C109" s="403">
        <v>803</v>
      </c>
      <c r="D109" s="404"/>
      <c r="E109" s="404"/>
      <c r="F109" s="405">
        <f>F110</f>
        <v>0</v>
      </c>
      <c r="G109" s="405">
        <f>G110</f>
        <v>68167</v>
      </c>
      <c r="H109" s="405">
        <f>H110</f>
        <v>0</v>
      </c>
      <c r="I109" s="249">
        <f t="shared" si="6"/>
        <v>68167</v>
      </c>
    </row>
    <row r="110" spans="1:9" ht="15.75" customHeight="1">
      <c r="A110" s="244" t="s">
        <v>511</v>
      </c>
      <c r="B110" s="241" t="s">
        <v>621</v>
      </c>
      <c r="C110" s="256"/>
      <c r="D110" s="254">
        <v>80309</v>
      </c>
      <c r="E110" s="254">
        <v>2328</v>
      </c>
      <c r="F110" s="248">
        <v>0</v>
      </c>
      <c r="G110" s="248">
        <v>68167</v>
      </c>
      <c r="H110" s="248">
        <v>0</v>
      </c>
      <c r="I110" s="249">
        <f t="shared" si="6"/>
        <v>68167</v>
      </c>
    </row>
    <row r="111" spans="1:9" ht="23.25" customHeight="1">
      <c r="A111" s="401" t="s">
        <v>497</v>
      </c>
      <c r="B111" s="402" t="s">
        <v>87</v>
      </c>
      <c r="C111" s="403">
        <v>854</v>
      </c>
      <c r="D111" s="404"/>
      <c r="E111" s="404"/>
      <c r="F111" s="405">
        <f>F112</f>
        <v>0</v>
      </c>
      <c r="G111" s="405">
        <f>G112</f>
        <v>313016</v>
      </c>
      <c r="H111" s="405">
        <f>H112</f>
        <v>0</v>
      </c>
      <c r="I111" s="405">
        <f>I112</f>
        <v>313016</v>
      </c>
    </row>
    <row r="112" spans="1:9" ht="15.75" customHeight="1">
      <c r="A112" s="244" t="s">
        <v>26</v>
      </c>
      <c r="B112" s="241" t="s">
        <v>622</v>
      </c>
      <c r="C112" s="256"/>
      <c r="D112" s="254">
        <v>85415</v>
      </c>
      <c r="E112" s="254">
        <v>2328</v>
      </c>
      <c r="F112" s="248">
        <v>0</v>
      </c>
      <c r="G112" s="248">
        <v>313016</v>
      </c>
      <c r="H112" s="248">
        <v>0</v>
      </c>
      <c r="I112" s="249">
        <f t="shared" si="6"/>
        <v>313016</v>
      </c>
    </row>
    <row r="113" spans="1:9" ht="19.5" customHeight="1">
      <c r="A113" s="309" t="s">
        <v>498</v>
      </c>
      <c r="B113" s="312" t="s">
        <v>272</v>
      </c>
      <c r="C113" s="320">
        <v>852</v>
      </c>
      <c r="D113" s="321"/>
      <c r="E113" s="321"/>
      <c r="F113" s="307">
        <f>F114+F115</f>
        <v>473063</v>
      </c>
      <c r="G113" s="307">
        <f>G114+G115</f>
        <v>0</v>
      </c>
      <c r="H113" s="307">
        <f>H114+H115</f>
        <v>0</v>
      </c>
      <c r="I113" s="307">
        <f>I114+I115</f>
        <v>473063</v>
      </c>
    </row>
    <row r="114" spans="1:9" ht="15" customHeight="1">
      <c r="A114" s="406" t="s">
        <v>26</v>
      </c>
      <c r="B114" s="360" t="s">
        <v>582</v>
      </c>
      <c r="C114" s="391"/>
      <c r="D114" s="392">
        <v>85201</v>
      </c>
      <c r="E114" s="392">
        <v>2320</v>
      </c>
      <c r="F114" s="357">
        <v>457501</v>
      </c>
      <c r="G114" s="357">
        <v>0</v>
      </c>
      <c r="H114" s="359">
        <v>0</v>
      </c>
      <c r="I114" s="249">
        <f>F114+G114-H114</f>
        <v>457501</v>
      </c>
    </row>
    <row r="115" spans="1:9" ht="15" customHeight="1">
      <c r="A115" s="244" t="s">
        <v>26</v>
      </c>
      <c r="B115" s="241" t="s">
        <v>583</v>
      </c>
      <c r="C115" s="256"/>
      <c r="D115" s="254">
        <v>85204</v>
      </c>
      <c r="E115" s="254">
        <v>2320</v>
      </c>
      <c r="F115" s="248">
        <v>15562</v>
      </c>
      <c r="G115" s="248">
        <v>0</v>
      </c>
      <c r="H115" s="248">
        <v>0</v>
      </c>
      <c r="I115" s="249">
        <f>F115+G115-H115</f>
        <v>15562</v>
      </c>
    </row>
    <row r="116" spans="1:9" s="124" customFormat="1" ht="27.75" customHeight="1">
      <c r="A116" s="218" t="s">
        <v>460</v>
      </c>
      <c r="B116" s="269" t="s">
        <v>520</v>
      </c>
      <c r="C116" s="215"/>
      <c r="D116" s="242"/>
      <c r="E116" s="215"/>
      <c r="F116" s="302">
        <f>F117+F119+F121+F126+F129+F132+F229</f>
        <v>2910110</v>
      </c>
      <c r="G116" s="302">
        <f>G117+G119+G121+G126+G129+G132+G229</f>
        <v>10000</v>
      </c>
      <c r="H116" s="302">
        <f>H117+H119+H121+H126+H129+H132+H229</f>
        <v>2000</v>
      </c>
      <c r="I116" s="272">
        <f>I117+I119+I121+I126+I129+I132+I229</f>
        <v>2918110</v>
      </c>
    </row>
    <row r="117" spans="1:9" s="124" customFormat="1" ht="17.25" customHeight="1">
      <c r="A117" s="309" t="s">
        <v>449</v>
      </c>
      <c r="B117" s="312" t="s">
        <v>25</v>
      </c>
      <c r="C117" s="311" t="s">
        <v>285</v>
      </c>
      <c r="D117" s="311"/>
      <c r="E117" s="313"/>
      <c r="F117" s="314">
        <f>F118</f>
        <v>40000</v>
      </c>
      <c r="G117" s="314">
        <f>G118</f>
        <v>0</v>
      </c>
      <c r="H117" s="314">
        <f>H118</f>
        <v>0</v>
      </c>
      <c r="I117" s="310">
        <f>I118</f>
        <v>40000</v>
      </c>
    </row>
    <row r="118" spans="1:9" ht="24" customHeight="1">
      <c r="A118" s="244"/>
      <c r="B118" s="241" t="s">
        <v>181</v>
      </c>
      <c r="C118" s="101"/>
      <c r="D118" s="247" t="s">
        <v>294</v>
      </c>
      <c r="E118" s="101">
        <v>2110</v>
      </c>
      <c r="F118" s="248">
        <v>40000</v>
      </c>
      <c r="G118" s="248">
        <v>0</v>
      </c>
      <c r="H118" s="248">
        <v>0</v>
      </c>
      <c r="I118" s="249">
        <f t="shared" si="6"/>
        <v>40000</v>
      </c>
    </row>
    <row r="119" spans="1:9" s="124" customFormat="1" ht="15.75" customHeight="1">
      <c r="A119" s="322" t="s">
        <v>450</v>
      </c>
      <c r="B119" s="323" t="s">
        <v>132</v>
      </c>
      <c r="C119" s="316">
        <v>700</v>
      </c>
      <c r="D119" s="324"/>
      <c r="E119" s="316"/>
      <c r="F119" s="325">
        <f>F120</f>
        <v>55000</v>
      </c>
      <c r="G119" s="325">
        <f>G120</f>
        <v>0</v>
      </c>
      <c r="H119" s="325">
        <f>H120</f>
        <v>0</v>
      </c>
      <c r="I119" s="310">
        <f>I120</f>
        <v>55000</v>
      </c>
    </row>
    <row r="120" spans="1:9" ht="23.25" customHeight="1">
      <c r="A120" s="283"/>
      <c r="B120" s="252" t="s">
        <v>36</v>
      </c>
      <c r="C120" s="253"/>
      <c r="D120" s="284" t="s">
        <v>322</v>
      </c>
      <c r="E120" s="253">
        <v>2110</v>
      </c>
      <c r="F120" s="289">
        <v>55000</v>
      </c>
      <c r="G120" s="289">
        <v>0</v>
      </c>
      <c r="H120" s="289">
        <v>0</v>
      </c>
      <c r="I120" s="249">
        <f t="shared" si="6"/>
        <v>55000</v>
      </c>
    </row>
    <row r="121" spans="1:9" s="124" customFormat="1" ht="16.5" customHeight="1">
      <c r="A121" s="322" t="s">
        <v>451</v>
      </c>
      <c r="B121" s="323" t="s">
        <v>134</v>
      </c>
      <c r="C121" s="316">
        <v>710</v>
      </c>
      <c r="D121" s="324"/>
      <c r="E121" s="316"/>
      <c r="F121" s="325">
        <f>F122+F123+F124+F125</f>
        <v>202852</v>
      </c>
      <c r="G121" s="325">
        <f>G122+G123+G124+G125</f>
        <v>0</v>
      </c>
      <c r="H121" s="325">
        <f>H122+H123+H124+H125</f>
        <v>0</v>
      </c>
      <c r="I121" s="310">
        <f>I122+I123+I124+I125</f>
        <v>202852</v>
      </c>
    </row>
    <row r="122" spans="1:9" ht="23.25" customHeight="1">
      <c r="A122" s="283" t="s">
        <v>26</v>
      </c>
      <c r="B122" s="252" t="s">
        <v>334</v>
      </c>
      <c r="C122" s="253"/>
      <c r="D122" s="284" t="s">
        <v>333</v>
      </c>
      <c r="E122" s="253">
        <v>2110</v>
      </c>
      <c r="F122" s="289">
        <v>42000</v>
      </c>
      <c r="G122" s="289">
        <v>0</v>
      </c>
      <c r="H122" s="289">
        <v>0</v>
      </c>
      <c r="I122" s="249">
        <f t="shared" si="6"/>
        <v>42000</v>
      </c>
    </row>
    <row r="123" spans="1:9" ht="22.5" customHeight="1">
      <c r="A123" s="283" t="s">
        <v>27</v>
      </c>
      <c r="B123" s="252" t="s">
        <v>336</v>
      </c>
      <c r="C123" s="253"/>
      <c r="D123" s="284" t="s">
        <v>335</v>
      </c>
      <c r="E123" s="253">
        <v>2110</v>
      </c>
      <c r="F123" s="289">
        <v>8000</v>
      </c>
      <c r="G123" s="289">
        <v>0</v>
      </c>
      <c r="H123" s="289">
        <v>0</v>
      </c>
      <c r="I123" s="249">
        <f t="shared" si="6"/>
        <v>8000</v>
      </c>
    </row>
    <row r="124" spans="1:9" ht="16.5" customHeight="1">
      <c r="A124" s="283" t="s">
        <v>73</v>
      </c>
      <c r="B124" s="252" t="s">
        <v>338</v>
      </c>
      <c r="C124" s="253"/>
      <c r="D124" s="284" t="s">
        <v>337</v>
      </c>
      <c r="E124" s="253">
        <v>2110</v>
      </c>
      <c r="F124" s="289">
        <v>149352</v>
      </c>
      <c r="G124" s="289">
        <v>0</v>
      </c>
      <c r="H124" s="289">
        <v>0</v>
      </c>
      <c r="I124" s="249">
        <f t="shared" si="6"/>
        <v>149352</v>
      </c>
    </row>
    <row r="125" spans="1:9" ht="15" customHeight="1">
      <c r="A125" s="283"/>
      <c r="B125" s="241" t="s">
        <v>540</v>
      </c>
      <c r="C125" s="253"/>
      <c r="D125" s="284" t="s">
        <v>337</v>
      </c>
      <c r="E125" s="253">
        <v>6410</v>
      </c>
      <c r="F125" s="289">
        <v>3500</v>
      </c>
      <c r="G125" s="289">
        <v>0</v>
      </c>
      <c r="H125" s="289">
        <v>0</v>
      </c>
      <c r="I125" s="249">
        <f t="shared" si="6"/>
        <v>3500</v>
      </c>
    </row>
    <row r="126" spans="1:9" s="124" customFormat="1" ht="19.5" customHeight="1">
      <c r="A126" s="322" t="s">
        <v>453</v>
      </c>
      <c r="B126" s="323" t="s">
        <v>57</v>
      </c>
      <c r="C126" s="316">
        <v>750</v>
      </c>
      <c r="D126" s="324"/>
      <c r="E126" s="316"/>
      <c r="F126" s="325">
        <f>F127+F128</f>
        <v>107258</v>
      </c>
      <c r="G126" s="325">
        <f>G127+G128</f>
        <v>0</v>
      </c>
      <c r="H126" s="325">
        <f>H127+H128</f>
        <v>0</v>
      </c>
      <c r="I126" s="310">
        <f>I127+I128</f>
        <v>107258</v>
      </c>
    </row>
    <row r="127" spans="1:9" ht="18" customHeight="1">
      <c r="A127" s="283" t="s">
        <v>26</v>
      </c>
      <c r="B127" s="252" t="s">
        <v>348</v>
      </c>
      <c r="C127" s="253"/>
      <c r="D127" s="284" t="s">
        <v>347</v>
      </c>
      <c r="E127" s="253">
        <v>2110</v>
      </c>
      <c r="F127" s="289">
        <v>94258</v>
      </c>
      <c r="G127" s="289">
        <v>0</v>
      </c>
      <c r="H127" s="289">
        <v>0</v>
      </c>
      <c r="I127" s="249">
        <f t="shared" si="6"/>
        <v>94258</v>
      </c>
    </row>
    <row r="128" spans="1:9" ht="19.5" customHeight="1">
      <c r="A128" s="283" t="s">
        <v>27</v>
      </c>
      <c r="B128" s="252" t="s">
        <v>352</v>
      </c>
      <c r="C128" s="253"/>
      <c r="D128" s="284" t="s">
        <v>351</v>
      </c>
      <c r="E128" s="253">
        <v>2110</v>
      </c>
      <c r="F128" s="289">
        <v>13000</v>
      </c>
      <c r="G128" s="289">
        <v>0</v>
      </c>
      <c r="H128" s="289">
        <v>0</v>
      </c>
      <c r="I128" s="249">
        <f t="shared" si="6"/>
        <v>13000</v>
      </c>
    </row>
    <row r="129" spans="1:9" s="124" customFormat="1" ht="27.75" customHeight="1">
      <c r="A129" s="322" t="s">
        <v>455</v>
      </c>
      <c r="B129" s="323" t="s">
        <v>419</v>
      </c>
      <c r="C129" s="316">
        <v>754</v>
      </c>
      <c r="D129" s="324"/>
      <c r="E129" s="316"/>
      <c r="F129" s="325">
        <f>F130+F131</f>
        <v>2028000</v>
      </c>
      <c r="G129" s="325">
        <f>G130+G131</f>
        <v>0</v>
      </c>
      <c r="H129" s="325">
        <f>H130+H131</f>
        <v>2000</v>
      </c>
      <c r="I129" s="310">
        <f>I130+I131</f>
        <v>2026000</v>
      </c>
    </row>
    <row r="130" spans="1:9" ht="25.5" customHeight="1">
      <c r="A130" s="283" t="s">
        <v>26</v>
      </c>
      <c r="B130" s="252" t="s">
        <v>102</v>
      </c>
      <c r="C130" s="253"/>
      <c r="D130" s="284" t="s">
        <v>376</v>
      </c>
      <c r="E130" s="253">
        <v>2110</v>
      </c>
      <c r="F130" s="289">
        <v>2007000</v>
      </c>
      <c r="G130" s="289">
        <v>0</v>
      </c>
      <c r="H130" s="289">
        <v>0</v>
      </c>
      <c r="I130" s="249">
        <f t="shared" si="6"/>
        <v>2007000</v>
      </c>
    </row>
    <row r="131" spans="1:9" ht="19.5" customHeight="1">
      <c r="A131" s="283" t="s">
        <v>27</v>
      </c>
      <c r="B131" s="252" t="s">
        <v>584</v>
      </c>
      <c r="C131" s="253"/>
      <c r="D131" s="284" t="s">
        <v>585</v>
      </c>
      <c r="E131" s="253">
        <v>6410</v>
      </c>
      <c r="F131" s="289">
        <v>21000</v>
      </c>
      <c r="G131" s="289">
        <v>0</v>
      </c>
      <c r="H131" s="289">
        <v>2000</v>
      </c>
      <c r="I131" s="249">
        <f t="shared" si="6"/>
        <v>19000</v>
      </c>
    </row>
    <row r="132" spans="1:9" s="124" customFormat="1" ht="18" customHeight="1">
      <c r="A132" s="322" t="s">
        <v>497</v>
      </c>
      <c r="B132" s="323" t="s">
        <v>79</v>
      </c>
      <c r="C132" s="316">
        <v>851</v>
      </c>
      <c r="D132" s="324"/>
      <c r="E132" s="316"/>
      <c r="F132" s="325">
        <f>F133</f>
        <v>467000</v>
      </c>
      <c r="G132" s="325">
        <f>G133</f>
        <v>10000</v>
      </c>
      <c r="H132" s="325">
        <f>H133</f>
        <v>0</v>
      </c>
      <c r="I132" s="310">
        <f>I133</f>
        <v>477000</v>
      </c>
    </row>
    <row r="133" spans="1:9" ht="34.5" customHeight="1">
      <c r="A133" s="283"/>
      <c r="B133" s="252" t="s">
        <v>507</v>
      </c>
      <c r="C133" s="253"/>
      <c r="D133" s="284">
        <v>85156</v>
      </c>
      <c r="E133" s="253">
        <v>2110</v>
      </c>
      <c r="F133" s="290">
        <v>467000</v>
      </c>
      <c r="G133" s="290">
        <v>10000</v>
      </c>
      <c r="H133" s="290">
        <v>0</v>
      </c>
      <c r="I133" s="249">
        <f t="shared" si="6"/>
        <v>477000</v>
      </c>
    </row>
    <row r="134" spans="1:9" ht="15.75" customHeight="1" hidden="1">
      <c r="A134" s="244" t="s">
        <v>83</v>
      </c>
      <c r="B134" s="241" t="s">
        <v>109</v>
      </c>
      <c r="C134" s="101"/>
      <c r="D134" s="101">
        <v>85326</v>
      </c>
      <c r="E134" s="101"/>
      <c r="F134" s="249"/>
      <c r="G134" s="249"/>
      <c r="H134" s="249"/>
      <c r="I134" s="249">
        <f t="shared" si="6"/>
        <v>0</v>
      </c>
    </row>
    <row r="135" spans="1:9" ht="24" customHeight="1" hidden="1">
      <c r="A135" s="244"/>
      <c r="B135" s="241" t="s">
        <v>104</v>
      </c>
      <c r="C135" s="101"/>
      <c r="D135" s="101"/>
      <c r="E135" s="101">
        <v>213</v>
      </c>
      <c r="F135" s="118"/>
      <c r="G135" s="118"/>
      <c r="H135" s="118"/>
      <c r="I135" s="249">
        <f t="shared" si="6"/>
        <v>0</v>
      </c>
    </row>
    <row r="136" spans="1:9" ht="19.5" customHeight="1" hidden="1">
      <c r="A136" s="244" t="s">
        <v>86</v>
      </c>
      <c r="B136" s="241" t="s">
        <v>397</v>
      </c>
      <c r="C136" s="101"/>
      <c r="D136" s="101">
        <v>85333</v>
      </c>
      <c r="E136" s="101"/>
      <c r="F136" s="249"/>
      <c r="G136" s="249"/>
      <c r="H136" s="249"/>
      <c r="I136" s="249">
        <f t="shared" si="6"/>
        <v>0</v>
      </c>
    </row>
    <row r="137" spans="1:9" ht="24" customHeight="1" hidden="1">
      <c r="A137" s="244"/>
      <c r="B137" s="241" t="s">
        <v>104</v>
      </c>
      <c r="C137" s="101"/>
      <c r="D137" s="101"/>
      <c r="E137" s="101">
        <v>213</v>
      </c>
      <c r="F137" s="118"/>
      <c r="G137" s="118"/>
      <c r="H137" s="118"/>
      <c r="I137" s="249">
        <f t="shared" si="6"/>
        <v>0</v>
      </c>
    </row>
    <row r="138" spans="1:9" ht="28.5" customHeight="1" hidden="1">
      <c r="A138" s="244" t="s">
        <v>453</v>
      </c>
      <c r="B138" s="241" t="s">
        <v>87</v>
      </c>
      <c r="C138" s="101">
        <v>854</v>
      </c>
      <c r="D138" s="101"/>
      <c r="E138" s="101"/>
      <c r="F138" s="118"/>
      <c r="G138" s="118"/>
      <c r="H138" s="118"/>
      <c r="I138" s="249">
        <f t="shared" si="6"/>
        <v>0</v>
      </c>
    </row>
    <row r="139" spans="1:9" ht="35.25" customHeight="1" hidden="1">
      <c r="A139" s="244" t="s">
        <v>26</v>
      </c>
      <c r="B139" s="241" t="s">
        <v>89</v>
      </c>
      <c r="C139" s="101"/>
      <c r="D139" s="101">
        <v>85403</v>
      </c>
      <c r="E139" s="101"/>
      <c r="F139" s="118"/>
      <c r="G139" s="118"/>
      <c r="H139" s="118"/>
      <c r="I139" s="249">
        <f t="shared" si="6"/>
        <v>0</v>
      </c>
    </row>
    <row r="140" spans="1:9" ht="30.75" customHeight="1" hidden="1">
      <c r="A140" s="244"/>
      <c r="B140" s="241" t="s">
        <v>104</v>
      </c>
      <c r="C140" s="101"/>
      <c r="D140" s="101"/>
      <c r="E140" s="101">
        <v>213</v>
      </c>
      <c r="F140" s="118"/>
      <c r="G140" s="118"/>
      <c r="H140" s="118"/>
      <c r="I140" s="249">
        <f t="shared" si="6"/>
        <v>0</v>
      </c>
    </row>
    <row r="141" spans="1:9" ht="33" customHeight="1" hidden="1">
      <c r="A141" s="244" t="s">
        <v>27</v>
      </c>
      <c r="B141" s="241" t="s">
        <v>91</v>
      </c>
      <c r="C141" s="101"/>
      <c r="D141" s="101">
        <v>85406</v>
      </c>
      <c r="E141" s="101"/>
      <c r="F141" s="118"/>
      <c r="G141" s="118"/>
      <c r="H141" s="118"/>
      <c r="I141" s="249">
        <f t="shared" si="6"/>
        <v>0</v>
      </c>
    </row>
    <row r="142" spans="1:9" ht="35.25" customHeight="1" hidden="1">
      <c r="A142" s="244"/>
      <c r="B142" s="241" t="s">
        <v>104</v>
      </c>
      <c r="C142" s="101"/>
      <c r="D142" s="101"/>
      <c r="E142" s="101">
        <v>213</v>
      </c>
      <c r="F142" s="118"/>
      <c r="G142" s="118"/>
      <c r="H142" s="118"/>
      <c r="I142" s="249">
        <f t="shared" si="6"/>
        <v>0</v>
      </c>
    </row>
    <row r="143" spans="1:9" ht="29.25" customHeight="1" hidden="1">
      <c r="A143" s="244" t="s">
        <v>73</v>
      </c>
      <c r="B143" s="241" t="s">
        <v>93</v>
      </c>
      <c r="C143" s="101"/>
      <c r="D143" s="101">
        <v>85410</v>
      </c>
      <c r="E143" s="101"/>
      <c r="F143" s="118"/>
      <c r="G143" s="118"/>
      <c r="H143" s="118"/>
      <c r="I143" s="249">
        <f t="shared" si="6"/>
        <v>0</v>
      </c>
    </row>
    <row r="144" spans="1:9" ht="35.25" customHeight="1" hidden="1">
      <c r="A144" s="244"/>
      <c r="B144" s="241" t="s">
        <v>104</v>
      </c>
      <c r="C144" s="101"/>
      <c r="D144" s="101"/>
      <c r="E144" s="101">
        <v>213</v>
      </c>
      <c r="F144" s="118"/>
      <c r="G144" s="118"/>
      <c r="H144" s="118"/>
      <c r="I144" s="249">
        <f t="shared" si="6"/>
        <v>0</v>
      </c>
    </row>
    <row r="145" spans="1:9" ht="32.25" customHeight="1" hidden="1">
      <c r="A145" s="244" t="s">
        <v>83</v>
      </c>
      <c r="B145" s="241" t="s">
        <v>110</v>
      </c>
      <c r="C145" s="101"/>
      <c r="D145" s="101">
        <v>85412</v>
      </c>
      <c r="E145" s="101"/>
      <c r="F145" s="118"/>
      <c r="G145" s="118"/>
      <c r="H145" s="118"/>
      <c r="I145" s="249">
        <f t="shared" si="6"/>
        <v>0</v>
      </c>
    </row>
    <row r="146" spans="1:9" ht="38.25" customHeight="1" hidden="1">
      <c r="A146" s="244"/>
      <c r="B146" s="241" t="s">
        <v>104</v>
      </c>
      <c r="C146" s="101"/>
      <c r="D146" s="101"/>
      <c r="E146" s="101">
        <v>213</v>
      </c>
      <c r="F146" s="118"/>
      <c r="G146" s="118"/>
      <c r="H146" s="118"/>
      <c r="I146" s="249">
        <f t="shared" si="6"/>
        <v>0</v>
      </c>
    </row>
    <row r="147" spans="1:9" ht="45.75" customHeight="1" hidden="1">
      <c r="A147" s="244" t="s">
        <v>500</v>
      </c>
      <c r="B147" s="241" t="s">
        <v>111</v>
      </c>
      <c r="C147" s="101"/>
      <c r="D147" s="101"/>
      <c r="E147" s="101"/>
      <c r="F147" s="118"/>
      <c r="G147" s="118"/>
      <c r="H147" s="118"/>
      <c r="I147" s="249">
        <f t="shared" si="6"/>
        <v>0</v>
      </c>
    </row>
    <row r="148" spans="1:9" ht="21.75" customHeight="1" hidden="1">
      <c r="A148" s="244" t="s">
        <v>449</v>
      </c>
      <c r="B148" s="241" t="s">
        <v>79</v>
      </c>
      <c r="C148" s="101">
        <v>851</v>
      </c>
      <c r="D148" s="101"/>
      <c r="E148" s="101"/>
      <c r="F148" s="118"/>
      <c r="G148" s="118"/>
      <c r="H148" s="118"/>
      <c r="I148" s="249">
        <f t="shared" si="6"/>
        <v>0</v>
      </c>
    </row>
    <row r="149" spans="1:9" ht="24.75" customHeight="1" hidden="1">
      <c r="A149" s="244" t="s">
        <v>26</v>
      </c>
      <c r="B149" s="241" t="s">
        <v>421</v>
      </c>
      <c r="C149" s="101"/>
      <c r="D149" s="101">
        <v>85111</v>
      </c>
      <c r="E149" s="101"/>
      <c r="F149" s="118"/>
      <c r="G149" s="118"/>
      <c r="H149" s="118"/>
      <c r="I149" s="249">
        <f t="shared" si="6"/>
        <v>0</v>
      </c>
    </row>
    <row r="150" spans="1:9" ht="37.5" customHeight="1" hidden="1">
      <c r="A150" s="244"/>
      <c r="B150" s="241" t="s">
        <v>112</v>
      </c>
      <c r="C150" s="101"/>
      <c r="D150" s="101"/>
      <c r="E150" s="101">
        <v>643</v>
      </c>
      <c r="F150" s="118"/>
      <c r="G150" s="118"/>
      <c r="H150" s="118"/>
      <c r="I150" s="249">
        <f t="shared" si="6"/>
        <v>0</v>
      </c>
    </row>
    <row r="151" spans="1:9" ht="38.25" customHeight="1" hidden="1">
      <c r="A151" s="244" t="s">
        <v>113</v>
      </c>
      <c r="B151" s="241" t="s">
        <v>114</v>
      </c>
      <c r="C151" s="101"/>
      <c r="D151" s="101"/>
      <c r="E151" s="101"/>
      <c r="F151" s="118"/>
      <c r="G151" s="118"/>
      <c r="H151" s="118"/>
      <c r="I151" s="249">
        <f t="shared" si="6"/>
        <v>0</v>
      </c>
    </row>
    <row r="152" spans="1:9" ht="26.25" customHeight="1" hidden="1">
      <c r="A152" s="244" t="s">
        <v>449</v>
      </c>
      <c r="B152" s="241" t="s">
        <v>419</v>
      </c>
      <c r="C152" s="101">
        <v>754</v>
      </c>
      <c r="D152" s="101"/>
      <c r="E152" s="101"/>
      <c r="F152" s="118"/>
      <c r="G152" s="118"/>
      <c r="H152" s="118"/>
      <c r="I152" s="249">
        <f t="shared" si="6"/>
        <v>0</v>
      </c>
    </row>
    <row r="153" spans="1:9" ht="21" customHeight="1" hidden="1">
      <c r="A153" s="244" t="s">
        <v>26</v>
      </c>
      <c r="B153" s="241" t="s">
        <v>357</v>
      </c>
      <c r="C153" s="101"/>
      <c r="D153" s="101">
        <v>75405</v>
      </c>
      <c r="E153" s="101"/>
      <c r="F153" s="118"/>
      <c r="G153" s="118"/>
      <c r="H153" s="118"/>
      <c r="I153" s="249">
        <f t="shared" si="6"/>
        <v>0</v>
      </c>
    </row>
    <row r="154" spans="1:9" ht="42" customHeight="1" hidden="1">
      <c r="A154" s="244"/>
      <c r="B154" s="241" t="s">
        <v>115</v>
      </c>
      <c r="C154" s="101"/>
      <c r="D154" s="101"/>
      <c r="E154" s="101">
        <v>231</v>
      </c>
      <c r="F154" s="118"/>
      <c r="G154" s="118"/>
      <c r="H154" s="118"/>
      <c r="I154" s="249">
        <f t="shared" si="6"/>
        <v>0</v>
      </c>
    </row>
    <row r="155" spans="1:9" ht="20.25" customHeight="1" hidden="1">
      <c r="A155" s="244" t="s">
        <v>450</v>
      </c>
      <c r="B155" s="241" t="s">
        <v>66</v>
      </c>
      <c r="C155" s="101">
        <v>801</v>
      </c>
      <c r="D155" s="101"/>
      <c r="E155" s="101"/>
      <c r="F155" s="118"/>
      <c r="G155" s="118"/>
      <c r="H155" s="118"/>
      <c r="I155" s="249">
        <f t="shared" si="6"/>
        <v>0</v>
      </c>
    </row>
    <row r="156" spans="1:9" ht="20.25" customHeight="1" hidden="1">
      <c r="A156" s="244" t="s">
        <v>26</v>
      </c>
      <c r="B156" s="241" t="s">
        <v>68</v>
      </c>
      <c r="C156" s="101"/>
      <c r="D156" s="101">
        <v>80120</v>
      </c>
      <c r="E156" s="101"/>
      <c r="F156" s="118"/>
      <c r="G156" s="118"/>
      <c r="H156" s="118"/>
      <c r="I156" s="249">
        <f t="shared" si="6"/>
        <v>0</v>
      </c>
    </row>
    <row r="157" spans="1:9" ht="40.5" customHeight="1" hidden="1">
      <c r="A157" s="244"/>
      <c r="B157" s="241" t="s">
        <v>115</v>
      </c>
      <c r="C157" s="101"/>
      <c r="D157" s="101"/>
      <c r="E157" s="101">
        <v>231</v>
      </c>
      <c r="F157" s="118"/>
      <c r="G157" s="118"/>
      <c r="H157" s="118"/>
      <c r="I157" s="249">
        <f t="shared" si="6"/>
        <v>0</v>
      </c>
    </row>
    <row r="158" spans="1:9" ht="19.5" customHeight="1" hidden="1">
      <c r="A158" s="244" t="s">
        <v>27</v>
      </c>
      <c r="B158" s="241" t="s">
        <v>74</v>
      </c>
      <c r="C158" s="101"/>
      <c r="D158" s="101">
        <v>80131</v>
      </c>
      <c r="E158" s="101"/>
      <c r="F158" s="118"/>
      <c r="G158" s="118"/>
      <c r="H158" s="118"/>
      <c r="I158" s="249">
        <f t="shared" si="6"/>
        <v>0</v>
      </c>
    </row>
    <row r="159" spans="1:9" ht="40.5" customHeight="1" hidden="1">
      <c r="A159" s="244"/>
      <c r="B159" s="241" t="s">
        <v>115</v>
      </c>
      <c r="C159" s="101"/>
      <c r="D159" s="101"/>
      <c r="E159" s="101">
        <v>231</v>
      </c>
      <c r="F159" s="118"/>
      <c r="G159" s="118"/>
      <c r="H159" s="118"/>
      <c r="I159" s="249">
        <f t="shared" si="6"/>
        <v>0</v>
      </c>
    </row>
    <row r="160" spans="1:9" ht="42" customHeight="1" hidden="1">
      <c r="A160" s="244" t="s">
        <v>116</v>
      </c>
      <c r="B160" s="241" t="s">
        <v>117</v>
      </c>
      <c r="C160" s="247"/>
      <c r="D160" s="247"/>
      <c r="E160" s="247"/>
      <c r="F160" s="118"/>
      <c r="G160" s="118"/>
      <c r="H160" s="118"/>
      <c r="I160" s="249">
        <f t="shared" si="6"/>
        <v>0</v>
      </c>
    </row>
    <row r="161" spans="1:9" ht="18.75" customHeight="1" hidden="1">
      <c r="A161" s="244" t="s">
        <v>449</v>
      </c>
      <c r="B161" s="241" t="s">
        <v>79</v>
      </c>
      <c r="C161" s="247" t="s">
        <v>378</v>
      </c>
      <c r="D161" s="247"/>
      <c r="E161" s="247"/>
      <c r="F161" s="118"/>
      <c r="G161" s="118"/>
      <c r="H161" s="118"/>
      <c r="I161" s="249">
        <f t="shared" si="6"/>
        <v>0</v>
      </c>
    </row>
    <row r="162" spans="1:9" ht="18.75" customHeight="1" hidden="1">
      <c r="A162" s="244" t="s">
        <v>26</v>
      </c>
      <c r="B162" s="241" t="s">
        <v>421</v>
      </c>
      <c r="C162" s="247"/>
      <c r="D162" s="247" t="s">
        <v>80</v>
      </c>
      <c r="E162" s="247"/>
      <c r="F162" s="118"/>
      <c r="G162" s="118"/>
      <c r="H162" s="118"/>
      <c r="I162" s="249">
        <f t="shared" si="6"/>
        <v>0</v>
      </c>
    </row>
    <row r="163" spans="1:9" ht="55.5" customHeight="1" hidden="1">
      <c r="A163" s="244"/>
      <c r="B163" s="241" t="s">
        <v>118</v>
      </c>
      <c r="C163" s="247"/>
      <c r="D163" s="247"/>
      <c r="E163" s="247" t="s">
        <v>119</v>
      </c>
      <c r="F163" s="118"/>
      <c r="G163" s="118"/>
      <c r="H163" s="118"/>
      <c r="I163" s="249">
        <f t="shared" si="6"/>
        <v>0</v>
      </c>
    </row>
    <row r="164" spans="1:9" ht="24.75" customHeight="1" hidden="1">
      <c r="A164" s="244" t="s">
        <v>27</v>
      </c>
      <c r="B164" s="241" t="s">
        <v>120</v>
      </c>
      <c r="C164" s="247"/>
      <c r="D164" s="247" t="s">
        <v>121</v>
      </c>
      <c r="E164" s="247"/>
      <c r="F164" s="118"/>
      <c r="G164" s="118"/>
      <c r="H164" s="118"/>
      <c r="I164" s="249">
        <f t="shared" si="6"/>
        <v>0</v>
      </c>
    </row>
    <row r="165" spans="1:9" ht="50.25" customHeight="1" hidden="1">
      <c r="A165" s="244"/>
      <c r="B165" s="241" t="s">
        <v>118</v>
      </c>
      <c r="C165" s="247"/>
      <c r="D165" s="247"/>
      <c r="E165" s="247" t="s">
        <v>119</v>
      </c>
      <c r="F165" s="118"/>
      <c r="G165" s="118"/>
      <c r="H165" s="118"/>
      <c r="I165" s="249">
        <f t="shared" si="6"/>
        <v>0</v>
      </c>
    </row>
    <row r="166" spans="1:9" ht="17.25" customHeight="1" hidden="1">
      <c r="A166" s="244" t="s">
        <v>122</v>
      </c>
      <c r="B166" s="241" t="s">
        <v>418</v>
      </c>
      <c r="C166" s="247"/>
      <c r="D166" s="247" t="s">
        <v>123</v>
      </c>
      <c r="E166" s="247"/>
      <c r="F166" s="249"/>
      <c r="G166" s="249"/>
      <c r="H166" s="249"/>
      <c r="I166" s="249">
        <f t="shared" si="6"/>
        <v>0</v>
      </c>
    </row>
    <row r="167" spans="1:9" ht="32.25" customHeight="1" hidden="1">
      <c r="A167" s="244"/>
      <c r="B167" s="241" t="s">
        <v>104</v>
      </c>
      <c r="C167" s="247"/>
      <c r="D167" s="247"/>
      <c r="E167" s="247" t="s">
        <v>124</v>
      </c>
      <c r="F167" s="118"/>
      <c r="G167" s="118"/>
      <c r="H167" s="118"/>
      <c r="I167" s="249">
        <f t="shared" si="6"/>
        <v>0</v>
      </c>
    </row>
    <row r="168" spans="1:9" ht="32.25" customHeight="1" hidden="1">
      <c r="A168" s="244" t="s">
        <v>497</v>
      </c>
      <c r="B168" s="241" t="s">
        <v>87</v>
      </c>
      <c r="C168" s="247" t="s">
        <v>88</v>
      </c>
      <c r="D168" s="247"/>
      <c r="E168" s="247"/>
      <c r="F168" s="118"/>
      <c r="G168" s="118"/>
      <c r="H168" s="118"/>
      <c r="I168" s="249">
        <f t="shared" si="6"/>
        <v>0</v>
      </c>
    </row>
    <row r="169" spans="1:9" ht="23.25" customHeight="1" hidden="1">
      <c r="A169" s="244" t="s">
        <v>26</v>
      </c>
      <c r="B169" s="241" t="s">
        <v>89</v>
      </c>
      <c r="C169" s="247"/>
      <c r="D169" s="247" t="s">
        <v>90</v>
      </c>
      <c r="E169" s="247"/>
      <c r="F169" s="118"/>
      <c r="G169" s="118"/>
      <c r="H169" s="118"/>
      <c r="I169" s="249">
        <f t="shared" si="6"/>
        <v>0</v>
      </c>
    </row>
    <row r="170" spans="1:9" ht="21.75" customHeight="1" hidden="1">
      <c r="A170" s="244"/>
      <c r="B170" s="241" t="s">
        <v>104</v>
      </c>
      <c r="C170" s="247"/>
      <c r="D170" s="247"/>
      <c r="E170" s="247" t="s">
        <v>124</v>
      </c>
      <c r="F170" s="118"/>
      <c r="G170" s="118"/>
      <c r="H170" s="118"/>
      <c r="I170" s="249">
        <f aca="true" t="shared" si="9" ref="I170:I230">F170+G170-H170</f>
        <v>0</v>
      </c>
    </row>
    <row r="171" spans="1:9" ht="26.25" customHeight="1" hidden="1">
      <c r="A171" s="244" t="s">
        <v>27</v>
      </c>
      <c r="B171" s="241" t="s">
        <v>91</v>
      </c>
      <c r="C171" s="247"/>
      <c r="D171" s="247" t="s">
        <v>92</v>
      </c>
      <c r="E171" s="247"/>
      <c r="F171" s="118"/>
      <c r="G171" s="118"/>
      <c r="H171" s="118"/>
      <c r="I171" s="249">
        <f t="shared" si="9"/>
        <v>0</v>
      </c>
    </row>
    <row r="172" spans="1:9" ht="26.25" customHeight="1" hidden="1">
      <c r="A172" s="244"/>
      <c r="B172" s="241" t="s">
        <v>104</v>
      </c>
      <c r="C172" s="247"/>
      <c r="D172" s="247"/>
      <c r="E172" s="247" t="s">
        <v>124</v>
      </c>
      <c r="F172" s="118"/>
      <c r="G172" s="118"/>
      <c r="H172" s="118"/>
      <c r="I172" s="249">
        <f t="shared" si="9"/>
        <v>0</v>
      </c>
    </row>
    <row r="173" spans="1:9" ht="27.75" customHeight="1" hidden="1">
      <c r="A173" s="244" t="s">
        <v>73</v>
      </c>
      <c r="B173" s="241" t="s">
        <v>93</v>
      </c>
      <c r="C173" s="247"/>
      <c r="D173" s="247" t="s">
        <v>94</v>
      </c>
      <c r="E173" s="247"/>
      <c r="F173" s="118"/>
      <c r="G173" s="118"/>
      <c r="H173" s="118"/>
      <c r="I173" s="249">
        <f t="shared" si="9"/>
        <v>0</v>
      </c>
    </row>
    <row r="174" spans="1:9" ht="21.75" customHeight="1" hidden="1">
      <c r="A174" s="244"/>
      <c r="B174" s="241" t="s">
        <v>104</v>
      </c>
      <c r="C174" s="247"/>
      <c r="D174" s="247"/>
      <c r="E174" s="247" t="s">
        <v>124</v>
      </c>
      <c r="F174" s="118"/>
      <c r="G174" s="118"/>
      <c r="H174" s="118"/>
      <c r="I174" s="249">
        <f t="shared" si="9"/>
        <v>0</v>
      </c>
    </row>
    <row r="175" spans="1:9" ht="21.75" customHeight="1" hidden="1">
      <c r="A175" s="244" t="s">
        <v>83</v>
      </c>
      <c r="B175" s="241" t="s">
        <v>125</v>
      </c>
      <c r="C175" s="247"/>
      <c r="D175" s="247" t="s">
        <v>126</v>
      </c>
      <c r="E175" s="247"/>
      <c r="F175" s="249"/>
      <c r="G175" s="249"/>
      <c r="H175" s="249"/>
      <c r="I175" s="249">
        <f t="shared" si="9"/>
        <v>0</v>
      </c>
    </row>
    <row r="176" spans="1:9" ht="27" customHeight="1" hidden="1">
      <c r="A176" s="244"/>
      <c r="B176" s="241" t="s">
        <v>104</v>
      </c>
      <c r="C176" s="247"/>
      <c r="D176" s="247"/>
      <c r="E176" s="247" t="s">
        <v>124</v>
      </c>
      <c r="F176" s="118"/>
      <c r="G176" s="118"/>
      <c r="H176" s="118"/>
      <c r="I176" s="249">
        <f t="shared" si="9"/>
        <v>0</v>
      </c>
    </row>
    <row r="177" spans="1:9" ht="27" customHeight="1" hidden="1">
      <c r="A177" s="244" t="s">
        <v>26</v>
      </c>
      <c r="B177" s="241" t="s">
        <v>125</v>
      </c>
      <c r="C177" s="247"/>
      <c r="D177" s="247" t="s">
        <v>126</v>
      </c>
      <c r="E177" s="247"/>
      <c r="F177" s="118"/>
      <c r="G177" s="118"/>
      <c r="H177" s="118"/>
      <c r="I177" s="249">
        <f t="shared" si="9"/>
        <v>0</v>
      </c>
    </row>
    <row r="178" spans="1:9" ht="27" customHeight="1" hidden="1">
      <c r="A178" s="244"/>
      <c r="B178" s="241" t="s">
        <v>104</v>
      </c>
      <c r="C178" s="247"/>
      <c r="D178" s="247"/>
      <c r="E178" s="247" t="s">
        <v>124</v>
      </c>
      <c r="F178" s="118"/>
      <c r="G178" s="118"/>
      <c r="H178" s="118"/>
      <c r="I178" s="249">
        <f t="shared" si="9"/>
        <v>0</v>
      </c>
    </row>
    <row r="179" spans="1:9" ht="19.5" customHeight="1" hidden="1">
      <c r="A179" s="244" t="s">
        <v>27</v>
      </c>
      <c r="B179" s="241" t="s">
        <v>418</v>
      </c>
      <c r="C179" s="247"/>
      <c r="D179" s="247" t="s">
        <v>127</v>
      </c>
      <c r="E179" s="247"/>
      <c r="F179" s="249"/>
      <c r="G179" s="249"/>
      <c r="H179" s="249"/>
      <c r="I179" s="249">
        <f t="shared" si="9"/>
        <v>0</v>
      </c>
    </row>
    <row r="180" spans="1:9" ht="23.25" customHeight="1" hidden="1">
      <c r="A180" s="244"/>
      <c r="B180" s="241" t="s">
        <v>104</v>
      </c>
      <c r="C180" s="247"/>
      <c r="D180" s="247"/>
      <c r="E180" s="247" t="s">
        <v>124</v>
      </c>
      <c r="F180" s="118"/>
      <c r="G180" s="118"/>
      <c r="H180" s="118"/>
      <c r="I180" s="249">
        <f t="shared" si="9"/>
        <v>0</v>
      </c>
    </row>
    <row r="181" spans="1:18" s="211" customFormat="1" ht="51.75" customHeight="1" hidden="1">
      <c r="A181" s="244" t="s">
        <v>128</v>
      </c>
      <c r="B181" s="286" t="s">
        <v>129</v>
      </c>
      <c r="C181" s="101"/>
      <c r="D181" s="101"/>
      <c r="E181" s="101"/>
      <c r="F181" s="118"/>
      <c r="G181" s="118"/>
      <c r="H181" s="118"/>
      <c r="I181" s="249">
        <f t="shared" si="9"/>
        <v>0</v>
      </c>
      <c r="J181" s="285"/>
      <c r="K181" s="285"/>
      <c r="L181" s="285"/>
      <c r="M181" s="285"/>
      <c r="N181" s="285"/>
      <c r="O181" s="285"/>
      <c r="P181" s="285"/>
      <c r="Q181" s="285"/>
      <c r="R181" s="285"/>
    </row>
    <row r="182" spans="1:18" ht="21" customHeight="1" hidden="1">
      <c r="A182" s="244" t="s">
        <v>449</v>
      </c>
      <c r="B182" s="118" t="s">
        <v>25</v>
      </c>
      <c r="C182" s="247" t="s">
        <v>285</v>
      </c>
      <c r="D182" s="101"/>
      <c r="E182" s="101"/>
      <c r="F182" s="118"/>
      <c r="G182" s="118"/>
      <c r="H182" s="118"/>
      <c r="I182" s="249">
        <f t="shared" si="9"/>
        <v>0</v>
      </c>
      <c r="J182" s="285"/>
      <c r="K182" s="285"/>
      <c r="L182" s="285"/>
      <c r="M182" s="285"/>
      <c r="N182" s="285"/>
      <c r="O182" s="285"/>
      <c r="P182" s="285"/>
      <c r="Q182" s="285"/>
      <c r="R182" s="285"/>
    </row>
    <row r="183" spans="1:9" ht="32.25" customHeight="1" hidden="1">
      <c r="A183" s="244" t="s">
        <v>26</v>
      </c>
      <c r="B183" s="286" t="s">
        <v>296</v>
      </c>
      <c r="C183" s="101"/>
      <c r="D183" s="247" t="s">
        <v>294</v>
      </c>
      <c r="E183" s="101">
        <v>211</v>
      </c>
      <c r="F183" s="118"/>
      <c r="G183" s="118"/>
      <c r="H183" s="118"/>
      <c r="I183" s="249">
        <f t="shared" si="9"/>
        <v>0</v>
      </c>
    </row>
    <row r="184" spans="1:9" ht="17.25" customHeight="1" hidden="1">
      <c r="A184" s="244" t="s">
        <v>27</v>
      </c>
      <c r="B184" s="118" t="s">
        <v>288</v>
      </c>
      <c r="C184" s="101"/>
      <c r="D184" s="247" t="s">
        <v>286</v>
      </c>
      <c r="E184" s="101">
        <v>211</v>
      </c>
      <c r="F184" s="118"/>
      <c r="G184" s="118"/>
      <c r="H184" s="118"/>
      <c r="I184" s="249">
        <f t="shared" si="9"/>
        <v>0</v>
      </c>
    </row>
    <row r="185" spans="1:9" ht="18" customHeight="1" hidden="1">
      <c r="A185" s="244" t="s">
        <v>450</v>
      </c>
      <c r="B185" s="118" t="s">
        <v>98</v>
      </c>
      <c r="C185" s="247" t="s">
        <v>317</v>
      </c>
      <c r="D185" s="247"/>
      <c r="E185" s="101"/>
      <c r="F185" s="118"/>
      <c r="G185" s="118"/>
      <c r="H185" s="118"/>
      <c r="I185" s="249">
        <f t="shared" si="9"/>
        <v>0</v>
      </c>
    </row>
    <row r="186" spans="1:9" ht="21.75" customHeight="1" hidden="1">
      <c r="A186" s="244" t="s">
        <v>26</v>
      </c>
      <c r="B186" s="118" t="s">
        <v>319</v>
      </c>
      <c r="C186" s="101"/>
      <c r="D186" s="247" t="s">
        <v>318</v>
      </c>
      <c r="E186" s="101">
        <v>211</v>
      </c>
      <c r="F186" s="118"/>
      <c r="G186" s="118"/>
      <c r="H186" s="118"/>
      <c r="I186" s="249">
        <f t="shared" si="9"/>
        <v>0</v>
      </c>
    </row>
    <row r="187" spans="1:9" ht="27.75" customHeight="1" hidden="1">
      <c r="A187" s="244" t="s">
        <v>73</v>
      </c>
      <c r="B187" s="241" t="s">
        <v>130</v>
      </c>
      <c r="C187" s="101"/>
      <c r="D187" s="247" t="s">
        <v>131</v>
      </c>
      <c r="E187" s="101">
        <v>211</v>
      </c>
      <c r="F187" s="118"/>
      <c r="G187" s="118"/>
      <c r="H187" s="118"/>
      <c r="I187" s="249">
        <f t="shared" si="9"/>
        <v>0</v>
      </c>
    </row>
    <row r="188" spans="1:9" ht="24.75" customHeight="1" hidden="1">
      <c r="A188" s="244">
        <v>2</v>
      </c>
      <c r="B188" s="241" t="s">
        <v>132</v>
      </c>
      <c r="C188" s="101">
        <v>700</v>
      </c>
      <c r="D188" s="101"/>
      <c r="E188" s="101"/>
      <c r="F188" s="249"/>
      <c r="G188" s="249"/>
      <c r="H188" s="249"/>
      <c r="I188" s="249">
        <f t="shared" si="9"/>
        <v>0</v>
      </c>
    </row>
    <row r="189" spans="1:9" ht="25.5" customHeight="1" hidden="1">
      <c r="A189" s="244" t="s">
        <v>26</v>
      </c>
      <c r="B189" s="241" t="s">
        <v>133</v>
      </c>
      <c r="C189" s="101"/>
      <c r="D189" s="101">
        <v>70005</v>
      </c>
      <c r="E189" s="101">
        <v>211</v>
      </c>
      <c r="F189" s="118"/>
      <c r="G189" s="118"/>
      <c r="H189" s="118"/>
      <c r="I189" s="249">
        <f t="shared" si="9"/>
        <v>0</v>
      </c>
    </row>
    <row r="190" spans="1:9" ht="18" customHeight="1" hidden="1">
      <c r="A190" s="244">
        <v>3</v>
      </c>
      <c r="B190" s="241" t="s">
        <v>134</v>
      </c>
      <c r="C190" s="101">
        <v>710</v>
      </c>
      <c r="D190" s="101"/>
      <c r="E190" s="101"/>
      <c r="F190" s="249"/>
      <c r="G190" s="249"/>
      <c r="H190" s="249"/>
      <c r="I190" s="249">
        <f t="shared" si="9"/>
        <v>0</v>
      </c>
    </row>
    <row r="191" spans="1:9" ht="33.75" customHeight="1" hidden="1">
      <c r="A191" s="244" t="s">
        <v>26</v>
      </c>
      <c r="B191" s="241" t="s">
        <v>334</v>
      </c>
      <c r="C191" s="101"/>
      <c r="D191" s="101">
        <v>71013</v>
      </c>
      <c r="E191" s="101">
        <v>211</v>
      </c>
      <c r="F191" s="118"/>
      <c r="G191" s="118"/>
      <c r="H191" s="118"/>
      <c r="I191" s="249">
        <f t="shared" si="9"/>
        <v>0</v>
      </c>
    </row>
    <row r="192" spans="1:9" ht="27.75" customHeight="1" hidden="1">
      <c r="A192" s="244" t="s">
        <v>27</v>
      </c>
      <c r="B192" s="241" t="s">
        <v>336</v>
      </c>
      <c r="C192" s="101"/>
      <c r="D192" s="101">
        <v>71014</v>
      </c>
      <c r="E192" s="101">
        <v>211</v>
      </c>
      <c r="F192" s="118"/>
      <c r="G192" s="118"/>
      <c r="H192" s="118"/>
      <c r="I192" s="249">
        <f t="shared" si="9"/>
        <v>0</v>
      </c>
    </row>
    <row r="193" spans="1:9" ht="19.5" customHeight="1" hidden="1">
      <c r="A193" s="244" t="s">
        <v>73</v>
      </c>
      <c r="B193" s="241" t="s">
        <v>338</v>
      </c>
      <c r="C193" s="101"/>
      <c r="D193" s="101">
        <v>71015</v>
      </c>
      <c r="E193" s="101">
        <v>211</v>
      </c>
      <c r="F193" s="118"/>
      <c r="G193" s="118"/>
      <c r="H193" s="118"/>
      <c r="I193" s="249">
        <f t="shared" si="9"/>
        <v>0</v>
      </c>
    </row>
    <row r="194" spans="1:9" ht="53.25" customHeight="1" hidden="1">
      <c r="A194" s="244" t="s">
        <v>83</v>
      </c>
      <c r="B194" s="241" t="s">
        <v>135</v>
      </c>
      <c r="C194" s="101"/>
      <c r="D194" s="101">
        <v>71015</v>
      </c>
      <c r="E194" s="101">
        <v>641</v>
      </c>
      <c r="F194" s="118"/>
      <c r="G194" s="118"/>
      <c r="H194" s="118"/>
      <c r="I194" s="249">
        <f t="shared" si="9"/>
        <v>0</v>
      </c>
    </row>
    <row r="195" spans="1:9" ht="19.5" customHeight="1" hidden="1">
      <c r="A195" s="244">
        <v>4</v>
      </c>
      <c r="B195" s="241" t="s">
        <v>57</v>
      </c>
      <c r="C195" s="101">
        <v>750</v>
      </c>
      <c r="D195" s="101"/>
      <c r="E195" s="101"/>
      <c r="F195" s="249"/>
      <c r="G195" s="249"/>
      <c r="H195" s="249"/>
      <c r="I195" s="249">
        <f t="shared" si="9"/>
        <v>0</v>
      </c>
    </row>
    <row r="196" spans="1:9" ht="42" customHeight="1" hidden="1">
      <c r="A196" s="244" t="s">
        <v>26</v>
      </c>
      <c r="B196" s="241" t="s">
        <v>136</v>
      </c>
      <c r="C196" s="101"/>
      <c r="D196" s="101">
        <v>75011</v>
      </c>
      <c r="E196" s="101">
        <v>211</v>
      </c>
      <c r="F196" s="118"/>
      <c r="G196" s="118"/>
      <c r="H196" s="118"/>
      <c r="I196" s="249">
        <f t="shared" si="9"/>
        <v>0</v>
      </c>
    </row>
    <row r="197" spans="1:9" ht="27.75" customHeight="1" hidden="1">
      <c r="A197" s="244" t="s">
        <v>27</v>
      </c>
      <c r="B197" s="241" t="s">
        <v>352</v>
      </c>
      <c r="C197" s="101"/>
      <c r="D197" s="101">
        <v>75045</v>
      </c>
      <c r="E197" s="101">
        <v>211</v>
      </c>
      <c r="F197" s="118"/>
      <c r="G197" s="118"/>
      <c r="H197" s="118"/>
      <c r="I197" s="249">
        <f t="shared" si="9"/>
        <v>0</v>
      </c>
    </row>
    <row r="198" spans="1:9" ht="37.5" customHeight="1" hidden="1">
      <c r="A198" s="244" t="s">
        <v>455</v>
      </c>
      <c r="B198" s="241" t="s">
        <v>137</v>
      </c>
      <c r="C198" s="101">
        <v>751</v>
      </c>
      <c r="D198" s="101"/>
      <c r="E198" s="101"/>
      <c r="F198" s="118"/>
      <c r="G198" s="118"/>
      <c r="H198" s="118"/>
      <c r="I198" s="249">
        <f t="shared" si="9"/>
        <v>0</v>
      </c>
    </row>
    <row r="199" spans="1:9" ht="56.25" customHeight="1" hidden="1">
      <c r="A199" s="244" t="s">
        <v>26</v>
      </c>
      <c r="B199" s="241" t="s">
        <v>145</v>
      </c>
      <c r="C199" s="101"/>
      <c r="D199" s="101">
        <v>75109</v>
      </c>
      <c r="E199" s="101">
        <v>211</v>
      </c>
      <c r="F199" s="118"/>
      <c r="G199" s="118"/>
      <c r="H199" s="118"/>
      <c r="I199" s="249">
        <f t="shared" si="9"/>
        <v>0</v>
      </c>
    </row>
    <row r="200" spans="1:9" ht="24" customHeight="1" hidden="1">
      <c r="A200" s="244" t="s">
        <v>455</v>
      </c>
      <c r="B200" s="241" t="s">
        <v>419</v>
      </c>
      <c r="C200" s="101">
        <v>754</v>
      </c>
      <c r="D200" s="101"/>
      <c r="E200" s="101"/>
      <c r="F200" s="249"/>
      <c r="G200" s="249"/>
      <c r="H200" s="249"/>
      <c r="I200" s="249">
        <f t="shared" si="9"/>
        <v>0</v>
      </c>
    </row>
    <row r="201" spans="1:9" ht="16.5" customHeight="1" hidden="1">
      <c r="A201" s="244" t="s">
        <v>26</v>
      </c>
      <c r="B201" s="241" t="s">
        <v>357</v>
      </c>
      <c r="C201" s="101"/>
      <c r="D201" s="101">
        <v>75405</v>
      </c>
      <c r="E201" s="101">
        <v>211</v>
      </c>
      <c r="F201" s="118"/>
      <c r="G201" s="118"/>
      <c r="H201" s="118"/>
      <c r="I201" s="249">
        <f t="shared" si="9"/>
        <v>0</v>
      </c>
    </row>
    <row r="202" spans="1:9" ht="25.5" customHeight="1" hidden="1">
      <c r="A202" s="244" t="s">
        <v>27</v>
      </c>
      <c r="B202" s="241" t="s">
        <v>377</v>
      </c>
      <c r="C202" s="101"/>
      <c r="D202" s="101">
        <v>75411</v>
      </c>
      <c r="E202" s="101">
        <v>211</v>
      </c>
      <c r="F202" s="118"/>
      <c r="G202" s="118"/>
      <c r="H202" s="118"/>
      <c r="I202" s="249">
        <f t="shared" si="9"/>
        <v>0</v>
      </c>
    </row>
    <row r="203" spans="1:9" ht="17.25" customHeight="1" hidden="1">
      <c r="A203" s="244" t="s">
        <v>497</v>
      </c>
      <c r="B203" s="118" t="s">
        <v>146</v>
      </c>
      <c r="C203" s="101">
        <v>851</v>
      </c>
      <c r="D203" s="101"/>
      <c r="E203" s="101"/>
      <c r="F203" s="249"/>
      <c r="G203" s="249"/>
      <c r="H203" s="249"/>
      <c r="I203" s="249">
        <f t="shared" si="9"/>
        <v>0</v>
      </c>
    </row>
    <row r="204" spans="1:9" ht="16.5" customHeight="1" hidden="1">
      <c r="A204" s="244" t="s">
        <v>26</v>
      </c>
      <c r="B204" s="118" t="s">
        <v>147</v>
      </c>
      <c r="C204" s="101"/>
      <c r="D204" s="101">
        <v>85132</v>
      </c>
      <c r="E204" s="101">
        <v>211</v>
      </c>
      <c r="F204" s="118"/>
      <c r="G204" s="118"/>
      <c r="H204" s="118"/>
      <c r="I204" s="249">
        <f t="shared" si="9"/>
        <v>0</v>
      </c>
    </row>
    <row r="205" spans="1:9" ht="25.5" customHeight="1" hidden="1">
      <c r="A205" s="244" t="s">
        <v>26</v>
      </c>
      <c r="B205" s="241" t="s">
        <v>148</v>
      </c>
      <c r="C205" s="101"/>
      <c r="D205" s="101">
        <v>85156</v>
      </c>
      <c r="E205" s="101">
        <v>211</v>
      </c>
      <c r="F205" s="118"/>
      <c r="G205" s="118"/>
      <c r="H205" s="118"/>
      <c r="I205" s="249">
        <f t="shared" si="9"/>
        <v>0</v>
      </c>
    </row>
    <row r="206" spans="1:9" ht="14.25" customHeight="1" hidden="1">
      <c r="A206" s="244" t="s">
        <v>498</v>
      </c>
      <c r="B206" s="118" t="s">
        <v>81</v>
      </c>
      <c r="C206" s="101">
        <v>853</v>
      </c>
      <c r="D206" s="101"/>
      <c r="E206" s="101"/>
      <c r="F206" s="118"/>
      <c r="G206" s="118"/>
      <c r="H206" s="118"/>
      <c r="I206" s="249">
        <f t="shared" si="9"/>
        <v>0</v>
      </c>
    </row>
    <row r="207" spans="1:9" ht="22.5" customHeight="1" hidden="1">
      <c r="A207" s="244" t="s">
        <v>26</v>
      </c>
      <c r="B207" s="118" t="s">
        <v>108</v>
      </c>
      <c r="C207" s="101"/>
      <c r="D207" s="101">
        <v>85304</v>
      </c>
      <c r="E207" s="101">
        <v>211</v>
      </c>
      <c r="F207" s="118"/>
      <c r="G207" s="118"/>
      <c r="H207" s="118"/>
      <c r="I207" s="249">
        <f t="shared" si="9"/>
        <v>0</v>
      </c>
    </row>
    <row r="208" spans="1:9" ht="15.75" customHeight="1" hidden="1">
      <c r="A208" s="493" t="s">
        <v>26</v>
      </c>
      <c r="B208" s="118" t="s">
        <v>149</v>
      </c>
      <c r="C208" s="101"/>
      <c r="D208" s="101">
        <v>85316</v>
      </c>
      <c r="E208" s="101">
        <v>211</v>
      </c>
      <c r="F208" s="118"/>
      <c r="G208" s="118"/>
      <c r="H208" s="118"/>
      <c r="I208" s="249">
        <f t="shared" si="9"/>
        <v>0</v>
      </c>
    </row>
    <row r="209" spans="1:9" ht="12.75" customHeight="1" hidden="1">
      <c r="A209" s="493"/>
      <c r="B209" s="118" t="s">
        <v>150</v>
      </c>
      <c r="C209" s="101"/>
      <c r="D209" s="101"/>
      <c r="E209" s="101"/>
      <c r="F209" s="118"/>
      <c r="G209" s="118"/>
      <c r="H209" s="118"/>
      <c r="I209" s="249">
        <f t="shared" si="9"/>
        <v>0</v>
      </c>
    </row>
    <row r="210" spans="1:9" ht="12.75" customHeight="1" hidden="1">
      <c r="A210" s="493"/>
      <c r="B210" s="118" t="s">
        <v>151</v>
      </c>
      <c r="C210" s="101"/>
      <c r="D210" s="101"/>
      <c r="E210" s="101"/>
      <c r="F210" s="118"/>
      <c r="G210" s="118"/>
      <c r="H210" s="118"/>
      <c r="I210" s="249">
        <f t="shared" si="9"/>
        <v>0</v>
      </c>
    </row>
    <row r="211" spans="1:9" ht="14.25" customHeight="1" hidden="1">
      <c r="A211" s="244" t="s">
        <v>27</v>
      </c>
      <c r="B211" s="118" t="s">
        <v>152</v>
      </c>
      <c r="C211" s="101"/>
      <c r="D211" s="101">
        <v>85318</v>
      </c>
      <c r="E211" s="101">
        <v>211</v>
      </c>
      <c r="F211" s="118"/>
      <c r="G211" s="118"/>
      <c r="H211" s="118"/>
      <c r="I211" s="249">
        <f t="shared" si="9"/>
        <v>0</v>
      </c>
    </row>
    <row r="212" spans="1:9" ht="15" customHeight="1" hidden="1">
      <c r="A212" s="244" t="s">
        <v>73</v>
      </c>
      <c r="B212" s="118" t="s">
        <v>153</v>
      </c>
      <c r="C212" s="101"/>
      <c r="D212" s="101">
        <v>85321</v>
      </c>
      <c r="E212" s="101">
        <v>211</v>
      </c>
      <c r="F212" s="118"/>
      <c r="G212" s="118"/>
      <c r="H212" s="118"/>
      <c r="I212" s="249">
        <f t="shared" si="9"/>
        <v>0</v>
      </c>
    </row>
    <row r="213" spans="1:9" ht="15.75" customHeight="1" hidden="1">
      <c r="A213" s="244" t="s">
        <v>83</v>
      </c>
      <c r="B213" s="118" t="s">
        <v>397</v>
      </c>
      <c r="C213" s="101"/>
      <c r="D213" s="101">
        <v>85333</v>
      </c>
      <c r="E213" s="101">
        <v>211</v>
      </c>
      <c r="F213" s="118"/>
      <c r="G213" s="118"/>
      <c r="H213" s="118"/>
      <c r="I213" s="249">
        <f t="shared" si="9"/>
        <v>0</v>
      </c>
    </row>
    <row r="214" spans="1:9" ht="63.75" customHeight="1" hidden="1">
      <c r="A214" s="244" t="s">
        <v>154</v>
      </c>
      <c r="B214" s="241" t="s">
        <v>155</v>
      </c>
      <c r="C214" s="101"/>
      <c r="D214" s="101"/>
      <c r="E214" s="101"/>
      <c r="F214" s="249"/>
      <c r="G214" s="249"/>
      <c r="H214" s="249"/>
      <c r="I214" s="249">
        <f t="shared" si="9"/>
        <v>0</v>
      </c>
    </row>
    <row r="215" spans="1:9" ht="15.75" customHeight="1" hidden="1">
      <c r="A215" s="244">
        <v>1</v>
      </c>
      <c r="B215" s="241" t="s">
        <v>81</v>
      </c>
      <c r="C215" s="101">
        <v>853</v>
      </c>
      <c r="D215" s="101"/>
      <c r="E215" s="101"/>
      <c r="F215" s="249"/>
      <c r="G215" s="249"/>
      <c r="H215" s="249"/>
      <c r="I215" s="249">
        <f t="shared" si="9"/>
        <v>0</v>
      </c>
    </row>
    <row r="216" spans="1:9" ht="25.5" customHeight="1" hidden="1">
      <c r="A216" s="244" t="s">
        <v>26</v>
      </c>
      <c r="B216" s="241" t="s">
        <v>156</v>
      </c>
      <c r="C216" s="101"/>
      <c r="D216" s="101">
        <v>85324</v>
      </c>
      <c r="E216" s="101"/>
      <c r="F216" s="249"/>
      <c r="G216" s="249"/>
      <c r="H216" s="249"/>
      <c r="I216" s="249">
        <f t="shared" si="9"/>
        <v>0</v>
      </c>
    </row>
    <row r="217" spans="1:9" ht="36.75" customHeight="1" hidden="1">
      <c r="A217" s="244"/>
      <c r="B217" s="241" t="s">
        <v>157</v>
      </c>
      <c r="C217" s="101"/>
      <c r="D217" s="101"/>
      <c r="E217" s="101">
        <v>626</v>
      </c>
      <c r="F217" s="118"/>
      <c r="G217" s="118"/>
      <c r="H217" s="118"/>
      <c r="I217" s="249">
        <f t="shared" si="9"/>
        <v>0</v>
      </c>
    </row>
    <row r="218" spans="1:9" ht="24.75" customHeight="1" hidden="1">
      <c r="A218" s="244" t="s">
        <v>450</v>
      </c>
      <c r="B218" s="241" t="s">
        <v>158</v>
      </c>
      <c r="C218" s="101">
        <v>900</v>
      </c>
      <c r="D218" s="101"/>
      <c r="E218" s="101"/>
      <c r="F218" s="249"/>
      <c r="G218" s="249"/>
      <c r="H218" s="249"/>
      <c r="I218" s="249">
        <f t="shared" si="9"/>
        <v>0</v>
      </c>
    </row>
    <row r="219" spans="1:9" ht="24.75" customHeight="1" hidden="1">
      <c r="A219" s="244" t="s">
        <v>26</v>
      </c>
      <c r="B219" s="241" t="s">
        <v>159</v>
      </c>
      <c r="C219" s="101"/>
      <c r="D219" s="101">
        <v>90011</v>
      </c>
      <c r="E219" s="101"/>
      <c r="F219" s="249"/>
      <c r="G219" s="249"/>
      <c r="H219" s="249"/>
      <c r="I219" s="249">
        <f t="shared" si="9"/>
        <v>0</v>
      </c>
    </row>
    <row r="220" spans="1:9" ht="36" customHeight="1" hidden="1">
      <c r="A220" s="244"/>
      <c r="B220" s="241" t="s">
        <v>157</v>
      </c>
      <c r="C220" s="101"/>
      <c r="D220" s="101"/>
      <c r="E220" s="101">
        <v>626</v>
      </c>
      <c r="F220" s="118"/>
      <c r="G220" s="118"/>
      <c r="H220" s="118"/>
      <c r="I220" s="249">
        <f t="shared" si="9"/>
        <v>0</v>
      </c>
    </row>
    <row r="221" spans="1:9" ht="39" customHeight="1" hidden="1">
      <c r="A221" s="244" t="s">
        <v>154</v>
      </c>
      <c r="B221" s="241" t="s">
        <v>160</v>
      </c>
      <c r="C221" s="101"/>
      <c r="D221" s="101"/>
      <c r="E221" s="101"/>
      <c r="F221" s="118"/>
      <c r="G221" s="118"/>
      <c r="H221" s="118"/>
      <c r="I221" s="249">
        <f t="shared" si="9"/>
        <v>0</v>
      </c>
    </row>
    <row r="222" spans="1:9" ht="20.25" customHeight="1" hidden="1">
      <c r="A222" s="244">
        <v>1</v>
      </c>
      <c r="B222" s="241" t="s">
        <v>156</v>
      </c>
      <c r="C222" s="101">
        <v>853</v>
      </c>
      <c r="D222" s="101">
        <v>85324</v>
      </c>
      <c r="E222" s="101"/>
      <c r="F222" s="118"/>
      <c r="G222" s="118"/>
      <c r="H222" s="118"/>
      <c r="I222" s="249">
        <f t="shared" si="9"/>
        <v>0</v>
      </c>
    </row>
    <row r="223" spans="1:9" ht="19.5" customHeight="1" hidden="1">
      <c r="A223" s="244"/>
      <c r="B223" s="241" t="s">
        <v>161</v>
      </c>
      <c r="C223" s="101"/>
      <c r="D223" s="101"/>
      <c r="E223" s="101">
        <v>244</v>
      </c>
      <c r="F223" s="118"/>
      <c r="G223" s="118"/>
      <c r="H223" s="118"/>
      <c r="I223" s="249">
        <f t="shared" si="9"/>
        <v>0</v>
      </c>
    </row>
    <row r="224" spans="1:9" ht="14.25" customHeight="1" hidden="1">
      <c r="A224" s="244" t="s">
        <v>449</v>
      </c>
      <c r="B224" s="241" t="s">
        <v>162</v>
      </c>
      <c r="C224" s="101">
        <v>900</v>
      </c>
      <c r="D224" s="101">
        <v>90011</v>
      </c>
      <c r="E224" s="101"/>
      <c r="F224" s="249"/>
      <c r="G224" s="249"/>
      <c r="H224" s="249"/>
      <c r="I224" s="249">
        <f t="shared" si="9"/>
        <v>0</v>
      </c>
    </row>
    <row r="225" spans="1:9" ht="15.75" customHeight="1" hidden="1">
      <c r="A225" s="244"/>
      <c r="B225" s="241" t="s">
        <v>161</v>
      </c>
      <c r="C225" s="101"/>
      <c r="D225" s="101"/>
      <c r="E225" s="101">
        <v>244</v>
      </c>
      <c r="F225" s="118"/>
      <c r="G225" s="118"/>
      <c r="H225" s="118"/>
      <c r="I225" s="249">
        <f t="shared" si="9"/>
        <v>0</v>
      </c>
    </row>
    <row r="226" spans="1:9" ht="18" customHeight="1" hidden="1">
      <c r="A226" s="244" t="s">
        <v>163</v>
      </c>
      <c r="B226" s="99" t="s">
        <v>164</v>
      </c>
      <c r="C226" s="101"/>
      <c r="D226" s="101"/>
      <c r="E226" s="101"/>
      <c r="F226" s="249"/>
      <c r="G226" s="249"/>
      <c r="H226" s="249"/>
      <c r="I226" s="249">
        <f t="shared" si="9"/>
        <v>0</v>
      </c>
    </row>
    <row r="227" spans="1:9" ht="24" customHeight="1" hidden="1">
      <c r="A227" s="244" t="s">
        <v>26</v>
      </c>
      <c r="B227" s="241" t="s">
        <v>165</v>
      </c>
      <c r="C227" s="101">
        <v>758</v>
      </c>
      <c r="D227" s="101">
        <v>75801</v>
      </c>
      <c r="E227" s="247" t="s">
        <v>166</v>
      </c>
      <c r="F227" s="118"/>
      <c r="G227" s="118"/>
      <c r="H227" s="118"/>
      <c r="I227" s="249">
        <f t="shared" si="9"/>
        <v>0</v>
      </c>
    </row>
    <row r="228" spans="1:9" ht="0.75" customHeight="1" hidden="1">
      <c r="A228" s="244" t="s">
        <v>27</v>
      </c>
      <c r="B228" s="241" t="s">
        <v>167</v>
      </c>
      <c r="C228" s="101">
        <v>758</v>
      </c>
      <c r="D228" s="101">
        <v>75803</v>
      </c>
      <c r="E228" s="247" t="s">
        <v>166</v>
      </c>
      <c r="F228" s="118"/>
      <c r="G228" s="118"/>
      <c r="H228" s="118"/>
      <c r="I228" s="249">
        <f t="shared" si="9"/>
        <v>0</v>
      </c>
    </row>
    <row r="229" spans="1:9" s="124" customFormat="1" ht="14.25" customHeight="1">
      <c r="A229" s="309" t="s">
        <v>498</v>
      </c>
      <c r="B229" s="312" t="s">
        <v>272</v>
      </c>
      <c r="C229" s="313">
        <v>852</v>
      </c>
      <c r="D229" s="313"/>
      <c r="E229" s="311"/>
      <c r="F229" s="310">
        <f>F230</f>
        <v>10000</v>
      </c>
      <c r="G229" s="310">
        <f>G230</f>
        <v>0</v>
      </c>
      <c r="H229" s="310">
        <f>H230</f>
        <v>0</v>
      </c>
      <c r="I229" s="310">
        <f>I230</f>
        <v>10000</v>
      </c>
    </row>
    <row r="230" spans="1:9" ht="23.25" customHeight="1">
      <c r="A230" s="244" t="s">
        <v>26</v>
      </c>
      <c r="B230" s="241" t="s">
        <v>570</v>
      </c>
      <c r="C230" s="101"/>
      <c r="D230" s="101">
        <v>85212</v>
      </c>
      <c r="E230" s="247" t="s">
        <v>295</v>
      </c>
      <c r="F230" s="118">
        <v>10000</v>
      </c>
      <c r="G230" s="118">
        <v>0</v>
      </c>
      <c r="H230" s="118">
        <v>0</v>
      </c>
      <c r="I230" s="249">
        <f t="shared" si="9"/>
        <v>10000</v>
      </c>
    </row>
    <row r="231" spans="1:9" s="124" customFormat="1" ht="25.5" customHeight="1">
      <c r="A231" s="218" t="s">
        <v>501</v>
      </c>
      <c r="B231" s="269" t="s">
        <v>76</v>
      </c>
      <c r="C231" s="215"/>
      <c r="D231" s="215"/>
      <c r="E231" s="242"/>
      <c r="F231" s="220">
        <f aca="true" t="shared" si="10" ref="F231:I232">F232</f>
        <v>578000</v>
      </c>
      <c r="G231" s="220">
        <f t="shared" si="10"/>
        <v>16000</v>
      </c>
      <c r="H231" s="220">
        <f t="shared" si="10"/>
        <v>0</v>
      </c>
      <c r="I231" s="220">
        <f t="shared" si="10"/>
        <v>594000</v>
      </c>
    </row>
    <row r="232" spans="1:9" ht="18" customHeight="1">
      <c r="A232" s="309" t="s">
        <v>449</v>
      </c>
      <c r="B232" s="312" t="s">
        <v>272</v>
      </c>
      <c r="C232" s="313">
        <v>852</v>
      </c>
      <c r="D232" s="313"/>
      <c r="E232" s="311"/>
      <c r="F232" s="310">
        <f t="shared" si="10"/>
        <v>578000</v>
      </c>
      <c r="G232" s="310">
        <f t="shared" si="10"/>
        <v>16000</v>
      </c>
      <c r="H232" s="310">
        <f t="shared" si="10"/>
        <v>0</v>
      </c>
      <c r="I232" s="310">
        <f t="shared" si="10"/>
        <v>594000</v>
      </c>
    </row>
    <row r="233" spans="1:9" ht="16.5" customHeight="1">
      <c r="A233" s="244" t="s">
        <v>26</v>
      </c>
      <c r="B233" s="241" t="s">
        <v>78</v>
      </c>
      <c r="C233" s="101"/>
      <c r="D233" s="101">
        <v>85202</v>
      </c>
      <c r="E233" s="247" t="s">
        <v>77</v>
      </c>
      <c r="F233" s="118">
        <v>578000</v>
      </c>
      <c r="G233" s="118">
        <v>16000</v>
      </c>
      <c r="H233" s="118">
        <v>0</v>
      </c>
      <c r="I233" s="249">
        <f>F233+G233-H233</f>
        <v>594000</v>
      </c>
    </row>
    <row r="234" spans="1:10" ht="26.25" customHeight="1">
      <c r="A234" s="218" t="s">
        <v>510</v>
      </c>
      <c r="B234" s="269" t="s">
        <v>586</v>
      </c>
      <c r="C234" s="215"/>
      <c r="D234" s="215"/>
      <c r="E234" s="242"/>
      <c r="F234" s="220">
        <f aca="true" t="shared" si="11" ref="F234:I235">F235</f>
        <v>77500</v>
      </c>
      <c r="G234" s="220">
        <f t="shared" si="11"/>
        <v>0</v>
      </c>
      <c r="H234" s="220">
        <f t="shared" si="11"/>
        <v>0</v>
      </c>
      <c r="I234" s="272">
        <f t="shared" si="11"/>
        <v>77500</v>
      </c>
      <c r="J234" s="348"/>
    </row>
    <row r="235" spans="1:9" ht="24" customHeight="1">
      <c r="A235" s="350" t="s">
        <v>449</v>
      </c>
      <c r="B235" s="312" t="s">
        <v>587</v>
      </c>
      <c r="C235" s="311" t="s">
        <v>285</v>
      </c>
      <c r="D235" s="313"/>
      <c r="E235" s="311"/>
      <c r="F235" s="310">
        <f t="shared" si="11"/>
        <v>77500</v>
      </c>
      <c r="G235" s="310">
        <f t="shared" si="11"/>
        <v>0</v>
      </c>
      <c r="H235" s="310">
        <f t="shared" si="11"/>
        <v>0</v>
      </c>
      <c r="I235" s="310">
        <f t="shared" si="11"/>
        <v>77500</v>
      </c>
    </row>
    <row r="236" spans="1:9" ht="21" customHeight="1">
      <c r="A236" s="244" t="s">
        <v>511</v>
      </c>
      <c r="B236" s="241" t="s">
        <v>588</v>
      </c>
      <c r="C236" s="101"/>
      <c r="D236" s="101">
        <v>1028</v>
      </c>
      <c r="E236" s="247" t="s">
        <v>634</v>
      </c>
      <c r="F236" s="118">
        <v>77500</v>
      </c>
      <c r="G236" s="118">
        <v>0</v>
      </c>
      <c r="H236" s="118">
        <v>0</v>
      </c>
      <c r="I236" s="249">
        <f>F236+G236-H236</f>
        <v>77500</v>
      </c>
    </row>
    <row r="237" spans="1:9" s="124" customFormat="1" ht="22.5" customHeight="1">
      <c r="A237" s="218" t="s">
        <v>128</v>
      </c>
      <c r="B237" s="269" t="s">
        <v>37</v>
      </c>
      <c r="C237" s="242" t="s">
        <v>213</v>
      </c>
      <c r="D237" s="242"/>
      <c r="E237" s="242"/>
      <c r="F237" s="220">
        <f>F238+F240+F242+F244</f>
        <v>15833854</v>
      </c>
      <c r="G237" s="220">
        <f>G238+G240+G242+G244</f>
        <v>369700</v>
      </c>
      <c r="H237" s="220">
        <f>H238+H240+H242+H244</f>
        <v>0</v>
      </c>
      <c r="I237" s="220">
        <f>I238+I240+I242+I244</f>
        <v>16203554</v>
      </c>
    </row>
    <row r="238" spans="1:9" s="124" customFormat="1" ht="24" customHeight="1">
      <c r="A238" s="309" t="s">
        <v>449</v>
      </c>
      <c r="B238" s="312" t="s">
        <v>45</v>
      </c>
      <c r="C238" s="311"/>
      <c r="D238" s="311" t="s">
        <v>38</v>
      </c>
      <c r="E238" s="311"/>
      <c r="F238" s="310">
        <f>F239</f>
        <v>12708530</v>
      </c>
      <c r="G238" s="310">
        <f>G239</f>
        <v>368020</v>
      </c>
      <c r="H238" s="310">
        <f>H239</f>
        <v>0</v>
      </c>
      <c r="I238" s="310">
        <f>I239</f>
        <v>13076550</v>
      </c>
    </row>
    <row r="239" spans="1:9" ht="23.25" customHeight="1">
      <c r="A239" s="244"/>
      <c r="B239" s="241" t="s">
        <v>40</v>
      </c>
      <c r="C239" s="247"/>
      <c r="D239" s="247"/>
      <c r="E239" s="247" t="s">
        <v>39</v>
      </c>
      <c r="F239" s="118">
        <v>12708530</v>
      </c>
      <c r="G239" s="118">
        <v>368020</v>
      </c>
      <c r="H239" s="118">
        <v>0</v>
      </c>
      <c r="I239" s="249">
        <f>F239+G239-H239</f>
        <v>13076550</v>
      </c>
    </row>
    <row r="240" spans="1:9" s="124" customFormat="1" ht="21.75" customHeight="1">
      <c r="A240" s="309" t="s">
        <v>450</v>
      </c>
      <c r="B240" s="312" t="s">
        <v>46</v>
      </c>
      <c r="C240" s="311"/>
      <c r="D240" s="311" t="s">
        <v>41</v>
      </c>
      <c r="E240" s="311"/>
      <c r="F240" s="310">
        <f>F241</f>
        <v>0</v>
      </c>
      <c r="G240" s="310">
        <f>G241</f>
        <v>0</v>
      </c>
      <c r="H240" s="310">
        <f>H241</f>
        <v>0</v>
      </c>
      <c r="I240" s="310">
        <f>I241</f>
        <v>0</v>
      </c>
    </row>
    <row r="241" spans="1:9" ht="24" customHeight="1">
      <c r="A241" s="244"/>
      <c r="B241" s="241" t="s">
        <v>43</v>
      </c>
      <c r="C241" s="247"/>
      <c r="D241" s="247"/>
      <c r="E241" s="247" t="s">
        <v>42</v>
      </c>
      <c r="F241" s="118">
        <v>0</v>
      </c>
      <c r="G241" s="118">
        <v>0</v>
      </c>
      <c r="H241" s="118">
        <v>0</v>
      </c>
      <c r="I241" s="249">
        <f>F241+G241-H241</f>
        <v>0</v>
      </c>
    </row>
    <row r="242" spans="1:9" s="124" customFormat="1" ht="35.25" customHeight="1">
      <c r="A242" s="309" t="s">
        <v>451</v>
      </c>
      <c r="B242" s="312" t="s">
        <v>167</v>
      </c>
      <c r="C242" s="311"/>
      <c r="D242" s="311" t="s">
        <v>44</v>
      </c>
      <c r="E242" s="311"/>
      <c r="F242" s="310">
        <f>F243</f>
        <v>1461789</v>
      </c>
      <c r="G242" s="310">
        <f>G243</f>
        <v>0</v>
      </c>
      <c r="H242" s="310">
        <f>H243</f>
        <v>0</v>
      </c>
      <c r="I242" s="310">
        <f>I243</f>
        <v>1461789</v>
      </c>
    </row>
    <row r="243" spans="1:9" ht="23.25" customHeight="1">
      <c r="A243" s="244"/>
      <c r="B243" s="241" t="s">
        <v>40</v>
      </c>
      <c r="C243" s="247"/>
      <c r="D243" s="247"/>
      <c r="E243" s="247" t="s">
        <v>39</v>
      </c>
      <c r="F243" s="118">
        <v>1461789</v>
      </c>
      <c r="G243" s="118">
        <v>0</v>
      </c>
      <c r="H243" s="118">
        <v>0</v>
      </c>
      <c r="I243" s="249">
        <f>F243+G243-H243</f>
        <v>1461789</v>
      </c>
    </row>
    <row r="244" spans="1:9" s="124" customFormat="1" ht="35.25" customHeight="1">
      <c r="A244" s="309" t="s">
        <v>453</v>
      </c>
      <c r="B244" s="312" t="s">
        <v>47</v>
      </c>
      <c r="C244" s="311"/>
      <c r="D244" s="311" t="s">
        <v>48</v>
      </c>
      <c r="E244" s="311"/>
      <c r="F244" s="310">
        <f>F245</f>
        <v>1663535</v>
      </c>
      <c r="G244" s="310">
        <f>G245</f>
        <v>1680</v>
      </c>
      <c r="H244" s="310">
        <f>H245</f>
        <v>0</v>
      </c>
      <c r="I244" s="310">
        <f>I245</f>
        <v>1665215</v>
      </c>
    </row>
    <row r="245" spans="1:9" ht="23.25" customHeight="1">
      <c r="A245" s="244"/>
      <c r="B245" s="241" t="s">
        <v>40</v>
      </c>
      <c r="C245" s="247"/>
      <c r="D245" s="247"/>
      <c r="E245" s="247" t="s">
        <v>39</v>
      </c>
      <c r="F245" s="118">
        <v>1663535</v>
      </c>
      <c r="G245" s="118">
        <v>1680</v>
      </c>
      <c r="H245" s="118">
        <v>0</v>
      </c>
      <c r="I245" s="249">
        <f>F245+G245-H245</f>
        <v>1665215</v>
      </c>
    </row>
    <row r="246" spans="1:9" s="124" customFormat="1" ht="21.75" customHeight="1">
      <c r="A246" s="220"/>
      <c r="B246" s="287" t="s">
        <v>168</v>
      </c>
      <c r="C246" s="220"/>
      <c r="D246" s="220"/>
      <c r="E246" s="220"/>
      <c r="F246" s="272">
        <f>F17+F85+F99+F116+F231+F234+F237</f>
        <v>28071530</v>
      </c>
      <c r="G246" s="272">
        <f>G17+G85+G99+G116+G231+G234+G237</f>
        <v>787666</v>
      </c>
      <c r="H246" s="352">
        <f>H17+H85+H99+H116+H231+H234+H237</f>
        <v>2000</v>
      </c>
      <c r="I246" s="272">
        <f>I17+I85+I99+I116+I231+I234+I237</f>
        <v>28857196</v>
      </c>
    </row>
    <row r="247" spans="1:9" ht="14.25" customHeight="1">
      <c r="A247" s="118"/>
      <c r="B247" s="118" t="s">
        <v>169</v>
      </c>
      <c r="C247" s="118"/>
      <c r="D247" s="118"/>
      <c r="E247" s="118"/>
      <c r="F247" s="249">
        <f>F248+F249+F251+F253+F252</f>
        <v>7857910</v>
      </c>
      <c r="G247" s="249">
        <f>G248+G249+G251+G253+G252</f>
        <v>407183</v>
      </c>
      <c r="H247" s="249">
        <f>H248+H249+H251+H253+H252</f>
        <v>2000</v>
      </c>
      <c r="I247" s="249">
        <f>I248+I249+I251+I253+I252</f>
        <v>8263093</v>
      </c>
    </row>
    <row r="248" spans="1:9" ht="15" customHeight="1">
      <c r="A248" s="118"/>
      <c r="B248" s="264" t="s">
        <v>103</v>
      </c>
      <c r="C248" s="118"/>
      <c r="D248" s="118"/>
      <c r="E248" s="118"/>
      <c r="F248" s="249">
        <f>F231</f>
        <v>578000</v>
      </c>
      <c r="G248" s="249">
        <f>G231</f>
        <v>16000</v>
      </c>
      <c r="H248" s="249">
        <f>H231</f>
        <v>0</v>
      </c>
      <c r="I248" s="249">
        <f>I231</f>
        <v>594000</v>
      </c>
    </row>
    <row r="249" spans="1:9" ht="14.25" customHeight="1">
      <c r="A249" s="118"/>
      <c r="B249" s="264" t="s">
        <v>49</v>
      </c>
      <c r="C249" s="118"/>
      <c r="D249" s="118"/>
      <c r="E249" s="118"/>
      <c r="F249" s="249">
        <f>F116</f>
        <v>2910110</v>
      </c>
      <c r="G249" s="249">
        <f>G116</f>
        <v>10000</v>
      </c>
      <c r="H249" s="249">
        <f>H116</f>
        <v>2000</v>
      </c>
      <c r="I249" s="249">
        <f>I116</f>
        <v>2918110</v>
      </c>
    </row>
    <row r="250" spans="1:9" ht="16.5" customHeight="1" hidden="1">
      <c r="A250" s="118"/>
      <c r="B250" s="264" t="s">
        <v>170</v>
      </c>
      <c r="C250" s="118"/>
      <c r="D250" s="118"/>
      <c r="E250" s="118"/>
      <c r="F250" s="249"/>
      <c r="G250" s="249"/>
      <c r="H250" s="249"/>
      <c r="I250" s="249"/>
    </row>
    <row r="251" spans="1:9" ht="21.75" customHeight="1">
      <c r="A251" s="118"/>
      <c r="B251" s="492" t="s">
        <v>623</v>
      </c>
      <c r="C251" s="492"/>
      <c r="D251" s="492"/>
      <c r="E251" s="492"/>
      <c r="F251" s="249">
        <f>F99</f>
        <v>1353867</v>
      </c>
      <c r="G251" s="249">
        <f>G99</f>
        <v>381183</v>
      </c>
      <c r="H251" s="249">
        <f>H99</f>
        <v>0</v>
      </c>
      <c r="I251" s="249">
        <f>I99</f>
        <v>1735050</v>
      </c>
    </row>
    <row r="252" spans="1:9" ht="23.25" customHeight="1">
      <c r="A252" s="118"/>
      <c r="B252" s="291" t="s">
        <v>521</v>
      </c>
      <c r="C252" s="292"/>
      <c r="D252" s="292"/>
      <c r="E252" s="293"/>
      <c r="F252" s="248">
        <f>F234</f>
        <v>77500</v>
      </c>
      <c r="G252" s="248">
        <f>G234</f>
        <v>0</v>
      </c>
      <c r="H252" s="248">
        <f>H234</f>
        <v>0</v>
      </c>
      <c r="I252" s="249">
        <f>I234</f>
        <v>77500</v>
      </c>
    </row>
    <row r="253" spans="1:9" ht="23.25" customHeight="1">
      <c r="A253" s="118"/>
      <c r="B253" s="489" t="s">
        <v>635</v>
      </c>
      <c r="C253" s="490"/>
      <c r="D253" s="490"/>
      <c r="E253" s="491"/>
      <c r="F253" s="248">
        <f>F85</f>
        <v>2938433</v>
      </c>
      <c r="G253" s="248">
        <f>G85</f>
        <v>0</v>
      </c>
      <c r="H253" s="248">
        <f>H85</f>
        <v>0</v>
      </c>
      <c r="I253" s="249">
        <f>I85</f>
        <v>2938433</v>
      </c>
    </row>
    <row r="254" ht="6.75" customHeight="1"/>
    <row r="255" ht="17.25" customHeight="1" hidden="1"/>
    <row r="256" ht="17.25" customHeight="1" hidden="1"/>
    <row r="257" ht="17.25" customHeight="1" hidden="1"/>
    <row r="258" spans="1:9" ht="15.75" customHeight="1">
      <c r="A258" s="488"/>
      <c r="B258" s="488"/>
      <c r="C258" s="488"/>
      <c r="D258" s="488"/>
      <c r="E258" s="488"/>
      <c r="F258" s="488"/>
      <c r="G258" s="488"/>
      <c r="H258" s="488"/>
      <c r="I258" s="488"/>
    </row>
    <row r="259" spans="6:7" ht="12.75">
      <c r="F259" s="288"/>
      <c r="G259" s="288"/>
    </row>
  </sheetData>
  <mergeCells count="13">
    <mergeCell ref="A258:I258"/>
    <mergeCell ref="B253:E253"/>
    <mergeCell ref="B251:E251"/>
    <mergeCell ref="A208:A210"/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0.74609375" style="0" customWidth="1"/>
    <col min="2" max="2" width="3.875" style="0" customWidth="1"/>
    <col min="3" max="3" width="36.875" style="0" customWidth="1"/>
    <col min="4" max="4" width="9.625" style="0" customWidth="1"/>
    <col min="6" max="6" width="10.125" style="0" customWidth="1"/>
    <col min="7" max="7" width="11.625" style="0" customWidth="1"/>
    <col min="8" max="9" width="13.125" style="0" customWidth="1"/>
  </cols>
  <sheetData>
    <row r="1" spans="4:9" ht="12.75">
      <c r="D1" s="573" t="s">
        <v>730</v>
      </c>
      <c r="E1" s="573"/>
      <c r="F1" s="573"/>
      <c r="G1" s="573"/>
      <c r="H1" s="390"/>
      <c r="I1" s="390"/>
    </row>
    <row r="2" spans="4:9" ht="12.75">
      <c r="D2" s="573"/>
      <c r="E2" s="573"/>
      <c r="F2" s="573"/>
      <c r="G2" s="573"/>
      <c r="H2" s="390"/>
      <c r="I2" s="390"/>
    </row>
    <row r="3" spans="2:11" ht="16.5" thickBot="1">
      <c r="B3" s="374" t="s">
        <v>578</v>
      </c>
      <c r="C3" s="374"/>
      <c r="D3" s="374"/>
      <c r="E3" s="374"/>
      <c r="F3" s="374"/>
      <c r="G3" s="375"/>
      <c r="H3" s="375"/>
      <c r="I3" s="375"/>
      <c r="J3" s="375"/>
      <c r="K3" s="375"/>
    </row>
    <row r="4" spans="2:9" ht="54.75" customHeight="1">
      <c r="B4" s="448" t="s">
        <v>436</v>
      </c>
      <c r="C4" s="376" t="s">
        <v>499</v>
      </c>
      <c r="D4" s="445" t="s">
        <v>566</v>
      </c>
      <c r="E4" s="446" t="s">
        <v>709</v>
      </c>
      <c r="F4" s="447" t="s">
        <v>710</v>
      </c>
      <c r="G4" s="444" t="s">
        <v>711</v>
      </c>
      <c r="H4" s="395"/>
      <c r="I4" s="395"/>
    </row>
    <row r="5" spans="2:9" ht="13.5" thickBot="1">
      <c r="B5" s="157">
        <v>1</v>
      </c>
      <c r="C5" s="159">
        <v>2</v>
      </c>
      <c r="D5" s="378">
        <v>3</v>
      </c>
      <c r="E5" s="368">
        <v>4</v>
      </c>
      <c r="F5" s="367">
        <v>5</v>
      </c>
      <c r="G5" s="379">
        <v>60</v>
      </c>
      <c r="H5" s="185"/>
      <c r="I5" s="185"/>
    </row>
    <row r="6" spans="2:9" ht="17.25" customHeight="1">
      <c r="B6" s="380" t="s">
        <v>449</v>
      </c>
      <c r="C6" s="208" t="s">
        <v>569</v>
      </c>
      <c r="D6" s="381"/>
      <c r="E6" s="453">
        <f>E7+E9</f>
        <v>153580</v>
      </c>
      <c r="F6" s="453">
        <f>F7+F9</f>
        <v>4398</v>
      </c>
      <c r="G6" s="387">
        <f>E6+F6</f>
        <v>157978</v>
      </c>
      <c r="H6" s="442"/>
      <c r="I6" s="442"/>
    </row>
    <row r="7" spans="2:9" ht="19.5" customHeight="1">
      <c r="B7" s="210"/>
      <c r="C7" s="210" t="s">
        <v>712</v>
      </c>
      <c r="D7" s="385">
        <v>80120</v>
      </c>
      <c r="E7" s="384">
        <v>55899</v>
      </c>
      <c r="F7" s="450">
        <v>1880</v>
      </c>
      <c r="G7" s="388">
        <f>E7+F7</f>
        <v>57779</v>
      </c>
      <c r="H7" s="443"/>
      <c r="I7" s="443"/>
    </row>
    <row r="8" spans="2:9" ht="0.75" customHeight="1" hidden="1">
      <c r="B8" s="210"/>
      <c r="C8" s="210"/>
      <c r="D8" s="385"/>
      <c r="E8" s="385"/>
      <c r="F8" s="185"/>
      <c r="G8" s="388"/>
      <c r="H8" s="443"/>
      <c r="I8" s="443"/>
    </row>
    <row r="9" spans="2:9" ht="25.5">
      <c r="B9" s="210"/>
      <c r="C9" s="452" t="s">
        <v>714</v>
      </c>
      <c r="D9" s="385">
        <v>80130</v>
      </c>
      <c r="E9" s="385">
        <v>97681</v>
      </c>
      <c r="F9" s="185">
        <v>2518</v>
      </c>
      <c r="G9" s="388">
        <f>E9+F9</f>
        <v>100199</v>
      </c>
      <c r="H9" s="443"/>
      <c r="I9" s="443"/>
    </row>
    <row r="10" spans="2:9" ht="0.75" customHeight="1">
      <c r="B10" s="210"/>
      <c r="C10" s="210"/>
      <c r="D10" s="385"/>
      <c r="E10" s="385"/>
      <c r="F10" s="385"/>
      <c r="G10" s="388"/>
      <c r="H10" s="443"/>
      <c r="I10" s="443"/>
    </row>
    <row r="11" spans="2:9" ht="18" customHeight="1">
      <c r="B11" s="111" t="s">
        <v>450</v>
      </c>
      <c r="C11" s="111" t="s">
        <v>567</v>
      </c>
      <c r="D11" s="386"/>
      <c r="E11" s="386">
        <f>E12+E14</f>
        <v>200620</v>
      </c>
      <c r="F11" s="386">
        <f>F12+F14</f>
        <v>5866</v>
      </c>
      <c r="G11" s="389">
        <f>E11+F11</f>
        <v>206486</v>
      </c>
      <c r="H11" s="442"/>
      <c r="I11" s="442"/>
    </row>
    <row r="12" spans="2:9" ht="12.75">
      <c r="B12" s="210"/>
      <c r="C12" s="210" t="s">
        <v>712</v>
      </c>
      <c r="D12" s="385">
        <v>80120</v>
      </c>
      <c r="E12" s="385">
        <v>169409</v>
      </c>
      <c r="F12" s="385">
        <v>5398</v>
      </c>
      <c r="G12" s="449">
        <f>E12+F12</f>
        <v>174807</v>
      </c>
      <c r="H12" s="443"/>
      <c r="I12" s="443"/>
    </row>
    <row r="13" spans="2:11" ht="12.75" hidden="1">
      <c r="B13" s="210"/>
      <c r="C13" s="210"/>
      <c r="D13" s="385"/>
      <c r="E13" s="385"/>
      <c r="F13" s="385"/>
      <c r="G13" s="388"/>
      <c r="H13" s="443"/>
      <c r="I13" s="443"/>
      <c r="K13" s="377"/>
    </row>
    <row r="14" spans="2:9" ht="12.75">
      <c r="B14" s="210"/>
      <c r="C14" s="210" t="s">
        <v>713</v>
      </c>
      <c r="D14" s="385">
        <v>80130</v>
      </c>
      <c r="E14" s="385">
        <v>31211</v>
      </c>
      <c r="F14" s="385">
        <v>468</v>
      </c>
      <c r="G14" s="451">
        <f aca="true" t="shared" si="0" ref="G14:G20">E14+F14</f>
        <v>31679</v>
      </c>
      <c r="H14" s="443"/>
      <c r="I14" s="443"/>
    </row>
    <row r="15" spans="2:10" ht="15.75" customHeight="1">
      <c r="B15" s="111" t="s">
        <v>451</v>
      </c>
      <c r="C15" s="111" t="s">
        <v>568</v>
      </c>
      <c r="D15" s="386"/>
      <c r="E15" s="386">
        <f>E16+E17+E18+E19</f>
        <v>656831</v>
      </c>
      <c r="F15" s="386">
        <f>F16+F17+F18+F19</f>
        <v>6431</v>
      </c>
      <c r="G15" s="389">
        <f t="shared" si="0"/>
        <v>663262</v>
      </c>
      <c r="H15" s="442"/>
      <c r="I15" s="442"/>
      <c r="J15" s="124"/>
    </row>
    <row r="16" spans="2:9" ht="12.75">
      <c r="B16" s="210"/>
      <c r="C16" s="210" t="s">
        <v>715</v>
      </c>
      <c r="D16" s="385">
        <v>80105</v>
      </c>
      <c r="E16" s="385">
        <v>88634</v>
      </c>
      <c r="F16" s="385">
        <v>436</v>
      </c>
      <c r="G16" s="449">
        <f t="shared" si="0"/>
        <v>89070</v>
      </c>
      <c r="H16" s="443"/>
      <c r="I16" s="443"/>
    </row>
    <row r="17" spans="2:9" ht="12.75">
      <c r="B17" s="210"/>
      <c r="C17" s="210" t="s">
        <v>716</v>
      </c>
      <c r="D17" s="385">
        <v>80102</v>
      </c>
      <c r="E17" s="385">
        <v>220199</v>
      </c>
      <c r="F17" s="385">
        <v>2446</v>
      </c>
      <c r="G17" s="388">
        <f t="shared" si="0"/>
        <v>222645</v>
      </c>
      <c r="H17" s="443"/>
      <c r="I17" s="443"/>
    </row>
    <row r="18" spans="2:9" ht="12.75">
      <c r="B18" s="210"/>
      <c r="C18" s="210" t="s">
        <v>717</v>
      </c>
      <c r="D18" s="385">
        <v>80111</v>
      </c>
      <c r="E18" s="385">
        <v>143753</v>
      </c>
      <c r="F18" s="385">
        <v>2550</v>
      </c>
      <c r="G18" s="388">
        <f t="shared" si="0"/>
        <v>146303</v>
      </c>
      <c r="H18" s="443"/>
      <c r="I18" s="443"/>
    </row>
    <row r="19" spans="2:9" ht="26.25" thickBot="1">
      <c r="B19" s="210"/>
      <c r="C19" s="452" t="s">
        <v>718</v>
      </c>
      <c r="D19" s="385">
        <v>80134</v>
      </c>
      <c r="E19" s="385">
        <v>204245</v>
      </c>
      <c r="F19" s="385">
        <v>999</v>
      </c>
      <c r="G19" s="388">
        <f t="shared" si="0"/>
        <v>205244</v>
      </c>
      <c r="H19" s="443"/>
      <c r="I19" s="443"/>
    </row>
    <row r="20" spans="2:9" ht="24.75" customHeight="1" thickBot="1">
      <c r="B20" s="382"/>
      <c r="C20" s="383" t="s">
        <v>539</v>
      </c>
      <c r="D20" s="383"/>
      <c r="E20" s="383">
        <f>E6+E11+E15</f>
        <v>1011031</v>
      </c>
      <c r="F20" s="383">
        <f>F6+F11+F15</f>
        <v>16695</v>
      </c>
      <c r="G20" s="454">
        <f t="shared" si="0"/>
        <v>1027726</v>
      </c>
      <c r="H20" s="442"/>
      <c r="I20" s="442"/>
    </row>
    <row r="24" spans="3:9" ht="12.75">
      <c r="C24" s="558" t="s">
        <v>434</v>
      </c>
      <c r="D24" s="558"/>
      <c r="E24" s="558"/>
      <c r="F24" s="558"/>
      <c r="G24" s="558"/>
      <c r="H24" s="207"/>
      <c r="I24" s="207"/>
    </row>
  </sheetData>
  <mergeCells count="2">
    <mergeCell ref="D1:G2"/>
    <mergeCell ref="C24:G2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5"/>
  <sheetViews>
    <sheetView zoomScaleSheetLayoutView="75" workbookViewId="0" topLeftCell="A1">
      <selection activeCell="B2" sqref="B2:J2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68" t="s">
        <v>722</v>
      </c>
      <c r="I1" s="468"/>
      <c r="J1" s="468"/>
    </row>
    <row r="2" spans="2:17" ht="18.75" customHeight="1" thickBot="1">
      <c r="B2" s="496" t="s">
        <v>574</v>
      </c>
      <c r="C2" s="496"/>
      <c r="D2" s="496"/>
      <c r="E2" s="496"/>
      <c r="F2" s="496"/>
      <c r="G2" s="496"/>
      <c r="H2" s="496"/>
      <c r="I2" s="496"/>
      <c r="J2" s="496"/>
      <c r="K2" s="495"/>
      <c r="L2" s="495"/>
      <c r="M2" s="495"/>
      <c r="N2" s="495"/>
      <c r="O2" s="495"/>
      <c r="P2" s="495"/>
      <c r="Q2" s="495"/>
    </row>
    <row r="3" spans="2:10" ht="19.5" customHeight="1" hidden="1" thickBot="1">
      <c r="B3" s="258"/>
      <c r="C3" s="496"/>
      <c r="D3" s="496"/>
      <c r="E3" s="496"/>
      <c r="F3" s="496"/>
      <c r="G3" s="496"/>
      <c r="H3" s="496"/>
      <c r="I3" s="496"/>
      <c r="J3" s="496"/>
    </row>
    <row r="4" spans="1:10" ht="14.25" customHeight="1">
      <c r="A4" s="459" t="s">
        <v>171</v>
      </c>
      <c r="B4" s="457" t="s">
        <v>281</v>
      </c>
      <c r="C4" s="465" t="s">
        <v>172</v>
      </c>
      <c r="D4" s="465" t="s">
        <v>0</v>
      </c>
      <c r="E4" s="463" t="s">
        <v>173</v>
      </c>
      <c r="F4" s="464"/>
      <c r="G4" s="500" t="s">
        <v>573</v>
      </c>
      <c r="H4" s="499" t="s">
        <v>174</v>
      </c>
      <c r="I4" s="499"/>
      <c r="J4" s="499"/>
    </row>
    <row r="5" spans="1:10" ht="9" customHeight="1">
      <c r="A5" s="460"/>
      <c r="B5" s="458"/>
      <c r="C5" s="466"/>
      <c r="D5" s="466"/>
      <c r="E5" s="497" t="s">
        <v>20</v>
      </c>
      <c r="F5" s="461" t="s">
        <v>21</v>
      </c>
      <c r="G5" s="501"/>
      <c r="H5" s="499"/>
      <c r="I5" s="499"/>
      <c r="J5" s="499"/>
    </row>
    <row r="6" spans="1:10" ht="6" customHeight="1">
      <c r="A6" s="460"/>
      <c r="B6" s="458"/>
      <c r="C6" s="466"/>
      <c r="D6" s="466"/>
      <c r="E6" s="498"/>
      <c r="F6" s="462"/>
      <c r="G6" s="501"/>
      <c r="H6" s="499"/>
      <c r="I6" s="499"/>
      <c r="J6" s="499"/>
    </row>
    <row r="7" spans="1:10" ht="19.5" customHeight="1" thickBot="1">
      <c r="A7" s="460"/>
      <c r="B7" s="458"/>
      <c r="C7" s="466"/>
      <c r="D7" s="455"/>
      <c r="E7" s="498"/>
      <c r="F7" s="462"/>
      <c r="G7" s="502"/>
      <c r="H7" s="245" t="s">
        <v>175</v>
      </c>
      <c r="I7" s="245" t="s">
        <v>176</v>
      </c>
      <c r="J7" s="245" t="s">
        <v>177</v>
      </c>
    </row>
    <row r="8" spans="1:10" ht="14.25" customHeight="1" thickBot="1">
      <c r="A8" s="259">
        <v>1</v>
      </c>
      <c r="B8" s="260">
        <v>2</v>
      </c>
      <c r="C8" s="261">
        <v>3</v>
      </c>
      <c r="D8" s="261">
        <v>5</v>
      </c>
      <c r="E8" s="261"/>
      <c r="F8" s="261"/>
      <c r="G8" s="261">
        <v>5</v>
      </c>
      <c r="H8" s="262">
        <v>6</v>
      </c>
      <c r="I8" s="262">
        <v>7</v>
      </c>
      <c r="J8" s="262">
        <v>8</v>
      </c>
    </row>
    <row r="9" spans="1:13" ht="15.75" customHeight="1">
      <c r="A9" s="326" t="s">
        <v>285</v>
      </c>
      <c r="B9" s="327"/>
      <c r="C9" s="299" t="s">
        <v>178</v>
      </c>
      <c r="D9" s="299">
        <f aca="true" t="shared" si="0" ref="D9:J9">D10+D12</f>
        <v>41500</v>
      </c>
      <c r="E9" s="299">
        <f t="shared" si="0"/>
        <v>0</v>
      </c>
      <c r="F9" s="299">
        <f t="shared" si="0"/>
        <v>0</v>
      </c>
      <c r="G9" s="299">
        <f t="shared" si="0"/>
        <v>41500</v>
      </c>
      <c r="H9" s="299">
        <f t="shared" si="0"/>
        <v>40000</v>
      </c>
      <c r="I9" s="299">
        <f t="shared" si="0"/>
        <v>0</v>
      </c>
      <c r="J9" s="299">
        <f t="shared" si="0"/>
        <v>1500</v>
      </c>
      <c r="M9" s="207"/>
    </row>
    <row r="10" spans="1:12" ht="21.75" customHeight="1">
      <c r="A10" s="328" t="s">
        <v>294</v>
      </c>
      <c r="B10" s="311"/>
      <c r="C10" s="312" t="s">
        <v>181</v>
      </c>
      <c r="D10" s="310">
        <f>D11</f>
        <v>40000</v>
      </c>
      <c r="E10" s="310">
        <f aca="true" t="shared" si="1" ref="E10:J10">E11</f>
        <v>0</v>
      </c>
      <c r="F10" s="310">
        <f t="shared" si="1"/>
        <v>0</v>
      </c>
      <c r="G10" s="310">
        <f t="shared" si="1"/>
        <v>40000</v>
      </c>
      <c r="H10" s="310">
        <f t="shared" si="1"/>
        <v>40000</v>
      </c>
      <c r="I10" s="309">
        <f t="shared" si="1"/>
        <v>0</v>
      </c>
      <c r="J10" s="309">
        <f t="shared" si="1"/>
        <v>0</v>
      </c>
      <c r="L10" s="347"/>
    </row>
    <row r="11" spans="1:10" ht="14.25" customHeight="1">
      <c r="A11" s="263"/>
      <c r="B11" s="110" t="s">
        <v>297</v>
      </c>
      <c r="C11" s="147" t="s">
        <v>180</v>
      </c>
      <c r="D11" s="112">
        <v>40000</v>
      </c>
      <c r="E11" s="112">
        <v>0</v>
      </c>
      <c r="F11" s="112">
        <v>0</v>
      </c>
      <c r="G11" s="112">
        <f>D11+E11-F11</f>
        <v>40000</v>
      </c>
      <c r="H11" s="112">
        <f>G11</f>
        <v>40000</v>
      </c>
      <c r="I11" s="246">
        <v>0</v>
      </c>
      <c r="J11" s="246">
        <v>0</v>
      </c>
    </row>
    <row r="12" spans="1:10" s="347" customFormat="1" ht="15.75" customHeight="1">
      <c r="A12" s="328" t="s">
        <v>424</v>
      </c>
      <c r="B12" s="311"/>
      <c r="C12" s="312" t="s">
        <v>418</v>
      </c>
      <c r="D12" s="310">
        <f aca="true" t="shared" si="2" ref="D12:J12">D13</f>
        <v>1500</v>
      </c>
      <c r="E12" s="310">
        <f t="shared" si="2"/>
        <v>0</v>
      </c>
      <c r="F12" s="310">
        <f t="shared" si="2"/>
        <v>0</v>
      </c>
      <c r="G12" s="310">
        <f t="shared" si="2"/>
        <v>1500</v>
      </c>
      <c r="H12" s="310">
        <f t="shared" si="2"/>
        <v>0</v>
      </c>
      <c r="I12" s="309">
        <f t="shared" si="2"/>
        <v>0</v>
      </c>
      <c r="J12" s="309">
        <f t="shared" si="2"/>
        <v>1500</v>
      </c>
    </row>
    <row r="13" spans="1:10" ht="22.5" customHeight="1">
      <c r="A13" s="263"/>
      <c r="B13" s="110" t="s">
        <v>349</v>
      </c>
      <c r="C13" s="147" t="s">
        <v>528</v>
      </c>
      <c r="D13" s="112">
        <v>1500</v>
      </c>
      <c r="E13" s="112">
        <v>0</v>
      </c>
      <c r="F13" s="112">
        <v>0</v>
      </c>
      <c r="G13" s="112">
        <f>D13+E13-F13</f>
        <v>1500</v>
      </c>
      <c r="H13" s="112">
        <v>0</v>
      </c>
      <c r="I13" s="246">
        <v>0</v>
      </c>
      <c r="J13" s="246">
        <f>G13</f>
        <v>1500</v>
      </c>
    </row>
    <row r="14" spans="1:10" ht="18" customHeight="1">
      <c r="A14" s="273" t="s">
        <v>317</v>
      </c>
      <c r="B14" s="473"/>
      <c r="C14" s="220" t="s">
        <v>182</v>
      </c>
      <c r="D14" s="220">
        <f>D15+D17</f>
        <v>148488</v>
      </c>
      <c r="E14" s="220">
        <f>E15+E17</f>
        <v>0</v>
      </c>
      <c r="F14" s="220">
        <f>F15+F17</f>
        <v>0</v>
      </c>
      <c r="G14" s="220">
        <f>D14+E14-F14</f>
        <v>148488</v>
      </c>
      <c r="H14" s="220">
        <f>H15+H17</f>
        <v>0</v>
      </c>
      <c r="I14" s="220">
        <f>I15+I17</f>
        <v>148488</v>
      </c>
      <c r="J14" s="220">
        <f>J15+J17</f>
        <v>0</v>
      </c>
    </row>
    <row r="15" spans="1:10" ht="17.25" customHeight="1">
      <c r="A15" s="329" t="s">
        <v>100</v>
      </c>
      <c r="B15" s="473"/>
      <c r="C15" s="310" t="s">
        <v>99</v>
      </c>
      <c r="D15" s="310">
        <f>D16</f>
        <v>136388</v>
      </c>
      <c r="E15" s="310">
        <f aca="true" t="shared" si="3" ref="E15:J15">E16</f>
        <v>0</v>
      </c>
      <c r="F15" s="310">
        <f t="shared" si="3"/>
        <v>0</v>
      </c>
      <c r="G15" s="310">
        <f t="shared" si="3"/>
        <v>136388</v>
      </c>
      <c r="H15" s="310">
        <f t="shared" si="3"/>
        <v>0</v>
      </c>
      <c r="I15" s="309">
        <f t="shared" si="3"/>
        <v>136388</v>
      </c>
      <c r="J15" s="309">
        <f t="shared" si="3"/>
        <v>0</v>
      </c>
    </row>
    <row r="16" spans="1:10" ht="15.75" customHeight="1">
      <c r="A16" s="117"/>
      <c r="B16" s="110" t="s">
        <v>353</v>
      </c>
      <c r="C16" s="112" t="s">
        <v>183</v>
      </c>
      <c r="D16" s="112">
        <v>136388</v>
      </c>
      <c r="E16" s="112">
        <v>0</v>
      </c>
      <c r="F16" s="365">
        <v>0</v>
      </c>
      <c r="G16" s="112">
        <f>D16+E16-F16</f>
        <v>136388</v>
      </c>
      <c r="H16" s="112">
        <v>0</v>
      </c>
      <c r="I16" s="246">
        <f>G16</f>
        <v>136388</v>
      </c>
      <c r="J16" s="246">
        <v>0</v>
      </c>
    </row>
    <row r="17" spans="1:10" ht="15" customHeight="1">
      <c r="A17" s="329" t="s">
        <v>318</v>
      </c>
      <c r="B17" s="330"/>
      <c r="C17" s="310" t="s">
        <v>319</v>
      </c>
      <c r="D17" s="310">
        <f>D18+D19</f>
        <v>12100</v>
      </c>
      <c r="E17" s="310">
        <f aca="true" t="shared" si="4" ref="E17:J17">E19+E18</f>
        <v>0</v>
      </c>
      <c r="F17" s="310">
        <f t="shared" si="4"/>
        <v>0</v>
      </c>
      <c r="G17" s="310">
        <f t="shared" si="4"/>
        <v>12100</v>
      </c>
      <c r="H17" s="310">
        <f t="shared" si="4"/>
        <v>0</v>
      </c>
      <c r="I17" s="310">
        <f t="shared" si="4"/>
        <v>12100</v>
      </c>
      <c r="J17" s="310">
        <f t="shared" si="4"/>
        <v>0</v>
      </c>
    </row>
    <row r="18" spans="1:10" ht="15.75" customHeight="1">
      <c r="A18" s="251"/>
      <c r="B18" s="110" t="s">
        <v>340</v>
      </c>
      <c r="C18" s="118" t="s">
        <v>311</v>
      </c>
      <c r="D18" s="118">
        <v>500</v>
      </c>
      <c r="E18" s="112">
        <v>0</v>
      </c>
      <c r="F18" s="112">
        <v>0</v>
      </c>
      <c r="G18" s="112">
        <f>D18+E18-F18</f>
        <v>500</v>
      </c>
      <c r="H18" s="118">
        <v>0</v>
      </c>
      <c r="I18" s="118">
        <f>G18</f>
        <v>500</v>
      </c>
      <c r="J18" s="118">
        <v>0</v>
      </c>
    </row>
    <row r="19" spans="1:10" ht="15.75" customHeight="1">
      <c r="A19" s="117"/>
      <c r="B19" s="110" t="s">
        <v>297</v>
      </c>
      <c r="C19" s="112" t="s">
        <v>298</v>
      </c>
      <c r="D19" s="112">
        <v>11600</v>
      </c>
      <c r="E19" s="112">
        <v>0</v>
      </c>
      <c r="F19" s="112">
        <v>0</v>
      </c>
      <c r="G19" s="112">
        <f>D19+E19-F19</f>
        <v>11600</v>
      </c>
      <c r="H19" s="112">
        <v>0</v>
      </c>
      <c r="I19" s="246">
        <f>G19</f>
        <v>11600</v>
      </c>
      <c r="J19" s="246">
        <v>0</v>
      </c>
    </row>
    <row r="20" spans="1:10" ht="18" customHeight="1">
      <c r="A20" s="273" t="s">
        <v>30</v>
      </c>
      <c r="B20" s="331"/>
      <c r="C20" s="220" t="s">
        <v>184</v>
      </c>
      <c r="D20" s="220">
        <f>D21</f>
        <v>4242984</v>
      </c>
      <c r="E20" s="220">
        <f aca="true" t="shared" si="5" ref="E20:J20">E21</f>
        <v>0</v>
      </c>
      <c r="F20" s="220">
        <f t="shared" si="5"/>
        <v>0</v>
      </c>
      <c r="G20" s="220">
        <f t="shared" si="5"/>
        <v>4242984</v>
      </c>
      <c r="H20" s="220">
        <f t="shared" si="5"/>
        <v>0</v>
      </c>
      <c r="I20" s="218">
        <f t="shared" si="5"/>
        <v>4192984</v>
      </c>
      <c r="J20" s="218">
        <f t="shared" si="5"/>
        <v>50000</v>
      </c>
    </row>
    <row r="21" spans="1:10" ht="16.5" customHeight="1">
      <c r="A21" s="329" t="s">
        <v>32</v>
      </c>
      <c r="B21" s="330"/>
      <c r="C21" s="310" t="s">
        <v>185</v>
      </c>
      <c r="D21" s="310">
        <f aca="true" t="shared" si="6" ref="D21:J21">D22+D23+D24+D25+D26+D27+D28+D29+D30+D31+D32+D33+D34+D35+D36+D37+D38+D39+D40+D41</f>
        <v>4242984</v>
      </c>
      <c r="E21" s="310">
        <f t="shared" si="6"/>
        <v>0</v>
      </c>
      <c r="F21" s="310">
        <f t="shared" si="6"/>
        <v>0</v>
      </c>
      <c r="G21" s="310">
        <f t="shared" si="6"/>
        <v>4242984</v>
      </c>
      <c r="H21" s="310">
        <f t="shared" si="6"/>
        <v>0</v>
      </c>
      <c r="I21" s="310">
        <f t="shared" si="6"/>
        <v>4192984</v>
      </c>
      <c r="J21" s="310">
        <f t="shared" si="6"/>
        <v>50000</v>
      </c>
    </row>
    <row r="22" spans="1:10" s="123" customFormat="1" ht="12.75" customHeight="1">
      <c r="A22" s="264"/>
      <c r="B22" s="247" t="s">
        <v>349</v>
      </c>
      <c r="C22" s="241" t="s">
        <v>597</v>
      </c>
      <c r="D22" s="118">
        <v>50000</v>
      </c>
      <c r="E22" s="118">
        <v>0</v>
      </c>
      <c r="F22" s="118">
        <v>0</v>
      </c>
      <c r="G22" s="118">
        <f>D22+E22-F22</f>
        <v>50000</v>
      </c>
      <c r="H22" s="118">
        <v>0</v>
      </c>
      <c r="I22" s="118">
        <v>0</v>
      </c>
      <c r="J22" s="118">
        <f>G22</f>
        <v>50000</v>
      </c>
    </row>
    <row r="23" spans="1:10" s="123" customFormat="1" ht="12.75" customHeight="1">
      <c r="A23" s="264"/>
      <c r="B23" s="247" t="s">
        <v>358</v>
      </c>
      <c r="C23" s="112" t="s">
        <v>403</v>
      </c>
      <c r="D23" s="118">
        <v>4000</v>
      </c>
      <c r="E23" s="118">
        <v>0</v>
      </c>
      <c r="F23" s="118">
        <v>0</v>
      </c>
      <c r="G23" s="118">
        <f aca="true" t="shared" si="7" ref="G23:G39">D23+E23-F23</f>
        <v>4000</v>
      </c>
      <c r="H23" s="118">
        <v>0</v>
      </c>
      <c r="I23" s="246">
        <f aca="true" t="shared" si="8" ref="I23:I39">G23</f>
        <v>4000</v>
      </c>
      <c r="J23" s="118">
        <v>0</v>
      </c>
    </row>
    <row r="24" spans="1:10" ht="14.25" customHeight="1">
      <c r="A24" s="470"/>
      <c r="B24" s="110" t="s">
        <v>301</v>
      </c>
      <c r="C24" s="147" t="s">
        <v>541</v>
      </c>
      <c r="D24" s="112">
        <v>304950</v>
      </c>
      <c r="E24" s="112">
        <v>0</v>
      </c>
      <c r="F24" s="112">
        <v>0</v>
      </c>
      <c r="G24" s="118">
        <f t="shared" si="7"/>
        <v>304950</v>
      </c>
      <c r="H24" s="112">
        <v>0</v>
      </c>
      <c r="I24" s="246">
        <f t="shared" si="8"/>
        <v>304950</v>
      </c>
      <c r="J24" s="246">
        <v>0</v>
      </c>
    </row>
    <row r="25" spans="1:10" ht="13.5" customHeight="1">
      <c r="A25" s="470"/>
      <c r="B25" s="110" t="s">
        <v>305</v>
      </c>
      <c r="C25" s="147" t="s">
        <v>179</v>
      </c>
      <c r="D25" s="112">
        <v>28839</v>
      </c>
      <c r="E25" s="112">
        <v>0</v>
      </c>
      <c r="F25" s="112">
        <v>0</v>
      </c>
      <c r="G25" s="118">
        <f t="shared" si="7"/>
        <v>28839</v>
      </c>
      <c r="H25" s="112">
        <v>0</v>
      </c>
      <c r="I25" s="246">
        <f t="shared" si="8"/>
        <v>28839</v>
      </c>
      <c r="J25" s="246">
        <v>0</v>
      </c>
    </row>
    <row r="26" spans="1:10" ht="13.5" customHeight="1">
      <c r="A26" s="470"/>
      <c r="B26" s="257" t="s">
        <v>307</v>
      </c>
      <c r="C26" s="147" t="s">
        <v>186</v>
      </c>
      <c r="D26" s="112">
        <v>58474</v>
      </c>
      <c r="E26" s="112">
        <v>0</v>
      </c>
      <c r="F26" s="112">
        <v>0</v>
      </c>
      <c r="G26" s="118">
        <f t="shared" si="7"/>
        <v>58474</v>
      </c>
      <c r="H26" s="112">
        <v>0</v>
      </c>
      <c r="I26" s="246">
        <f t="shared" si="8"/>
        <v>58474</v>
      </c>
      <c r="J26" s="246">
        <v>0</v>
      </c>
    </row>
    <row r="27" spans="1:10" ht="13.5" customHeight="1">
      <c r="A27" s="470"/>
      <c r="B27" s="257" t="s">
        <v>593</v>
      </c>
      <c r="C27" s="147" t="s">
        <v>594</v>
      </c>
      <c r="D27" s="112">
        <v>5000</v>
      </c>
      <c r="E27" s="112">
        <v>0</v>
      </c>
      <c r="F27" s="112">
        <v>0</v>
      </c>
      <c r="G27" s="118">
        <f t="shared" si="7"/>
        <v>5000</v>
      </c>
      <c r="H27" s="112">
        <v>0</v>
      </c>
      <c r="I27" s="246">
        <f t="shared" si="8"/>
        <v>5000</v>
      </c>
      <c r="J27" s="246">
        <v>0</v>
      </c>
    </row>
    <row r="28" spans="1:10" ht="12.75" customHeight="1">
      <c r="A28" s="470"/>
      <c r="B28" s="257" t="s">
        <v>309</v>
      </c>
      <c r="C28" s="147" t="s">
        <v>310</v>
      </c>
      <c r="D28" s="112">
        <v>8080</v>
      </c>
      <c r="E28" s="112">
        <v>0</v>
      </c>
      <c r="F28" s="112">
        <v>0</v>
      </c>
      <c r="G28" s="118">
        <f t="shared" si="7"/>
        <v>8080</v>
      </c>
      <c r="H28" s="112">
        <v>0</v>
      </c>
      <c r="I28" s="246">
        <f t="shared" si="8"/>
        <v>8080</v>
      </c>
      <c r="J28" s="246">
        <v>0</v>
      </c>
    </row>
    <row r="29" spans="1:10" ht="14.25" customHeight="1">
      <c r="A29" s="263"/>
      <c r="B29" s="110" t="s">
        <v>340</v>
      </c>
      <c r="C29" s="241" t="s">
        <v>311</v>
      </c>
      <c r="D29" s="118">
        <v>250000</v>
      </c>
      <c r="E29" s="112">
        <v>0</v>
      </c>
      <c r="F29" s="112">
        <v>0</v>
      </c>
      <c r="G29" s="118">
        <f t="shared" si="7"/>
        <v>250000</v>
      </c>
      <c r="H29" s="112">
        <v>0</v>
      </c>
      <c r="I29" s="246">
        <f t="shared" si="8"/>
        <v>250000</v>
      </c>
      <c r="J29" s="246">
        <v>0</v>
      </c>
    </row>
    <row r="30" spans="1:10" ht="12.75" customHeight="1">
      <c r="A30" s="263"/>
      <c r="B30" s="110" t="s">
        <v>323</v>
      </c>
      <c r="C30" s="241" t="s">
        <v>312</v>
      </c>
      <c r="D30" s="118">
        <v>30000</v>
      </c>
      <c r="E30" s="112">
        <v>0</v>
      </c>
      <c r="F30" s="112">
        <v>0</v>
      </c>
      <c r="G30" s="118">
        <f t="shared" si="7"/>
        <v>30000</v>
      </c>
      <c r="H30" s="112">
        <v>0</v>
      </c>
      <c r="I30" s="246">
        <f t="shared" si="8"/>
        <v>30000</v>
      </c>
      <c r="J30" s="246">
        <v>0</v>
      </c>
    </row>
    <row r="31" spans="1:10" ht="13.5" customHeight="1">
      <c r="A31" s="263"/>
      <c r="B31" s="110" t="s">
        <v>375</v>
      </c>
      <c r="C31" s="241" t="s">
        <v>313</v>
      </c>
      <c r="D31" s="118">
        <v>165000</v>
      </c>
      <c r="E31" s="112">
        <v>0</v>
      </c>
      <c r="F31" s="112">
        <v>0</v>
      </c>
      <c r="G31" s="118">
        <f t="shared" si="7"/>
        <v>165000</v>
      </c>
      <c r="H31" s="112">
        <v>0</v>
      </c>
      <c r="I31" s="246">
        <f t="shared" si="8"/>
        <v>165000</v>
      </c>
      <c r="J31" s="246">
        <v>0</v>
      </c>
    </row>
    <row r="32" spans="1:10" ht="14.25" customHeight="1">
      <c r="A32" s="263"/>
      <c r="B32" s="110" t="s">
        <v>297</v>
      </c>
      <c r="C32" s="241" t="s">
        <v>298</v>
      </c>
      <c r="D32" s="118">
        <v>224333</v>
      </c>
      <c r="E32" s="112">
        <v>0</v>
      </c>
      <c r="F32" s="112">
        <v>0</v>
      </c>
      <c r="G32" s="118">
        <f t="shared" si="7"/>
        <v>224333</v>
      </c>
      <c r="H32" s="112">
        <v>0</v>
      </c>
      <c r="I32" s="246">
        <f t="shared" si="8"/>
        <v>224333</v>
      </c>
      <c r="J32" s="246">
        <v>0</v>
      </c>
    </row>
    <row r="33" spans="1:10" ht="14.25" customHeight="1">
      <c r="A33" s="263"/>
      <c r="B33" s="110" t="s">
        <v>595</v>
      </c>
      <c r="C33" s="241" t="s">
        <v>596</v>
      </c>
      <c r="D33" s="118">
        <v>1000</v>
      </c>
      <c r="E33" s="112">
        <v>0</v>
      </c>
      <c r="F33" s="112">
        <v>0</v>
      </c>
      <c r="G33" s="118">
        <f t="shared" si="7"/>
        <v>1000</v>
      </c>
      <c r="H33" s="112">
        <v>0</v>
      </c>
      <c r="I33" s="246">
        <f t="shared" si="8"/>
        <v>1000</v>
      </c>
      <c r="J33" s="246"/>
    </row>
    <row r="34" spans="1:10" ht="14.25" customHeight="1">
      <c r="A34" s="263"/>
      <c r="B34" s="110" t="s">
        <v>341</v>
      </c>
      <c r="C34" s="241" t="s">
        <v>314</v>
      </c>
      <c r="D34" s="118">
        <v>1000</v>
      </c>
      <c r="E34" s="112">
        <v>0</v>
      </c>
      <c r="F34" s="112">
        <v>0</v>
      </c>
      <c r="G34" s="118">
        <f t="shared" si="7"/>
        <v>1000</v>
      </c>
      <c r="H34" s="112">
        <v>0</v>
      </c>
      <c r="I34" s="246">
        <f t="shared" si="8"/>
        <v>1000</v>
      </c>
      <c r="J34" s="246">
        <v>0</v>
      </c>
    </row>
    <row r="35" spans="1:10" ht="13.5" customHeight="1">
      <c r="A35" s="263"/>
      <c r="B35" s="110" t="s">
        <v>381</v>
      </c>
      <c r="C35" s="241" t="s">
        <v>315</v>
      </c>
      <c r="D35" s="118">
        <v>2000</v>
      </c>
      <c r="E35" s="112">
        <v>0</v>
      </c>
      <c r="F35" s="112">
        <v>0</v>
      </c>
      <c r="G35" s="118">
        <f t="shared" si="7"/>
        <v>2000</v>
      </c>
      <c r="H35" s="112">
        <v>0</v>
      </c>
      <c r="I35" s="246">
        <f t="shared" si="8"/>
        <v>2000</v>
      </c>
      <c r="J35" s="246">
        <v>0</v>
      </c>
    </row>
    <row r="36" spans="1:10" ht="12" customHeight="1">
      <c r="A36" s="263"/>
      <c r="B36" s="110" t="s">
        <v>342</v>
      </c>
      <c r="C36" s="241" t="s">
        <v>316</v>
      </c>
      <c r="D36" s="118">
        <v>8539</v>
      </c>
      <c r="E36" s="112">
        <v>0</v>
      </c>
      <c r="F36" s="112">
        <v>0</v>
      </c>
      <c r="G36" s="118">
        <f t="shared" si="7"/>
        <v>8539</v>
      </c>
      <c r="H36" s="112">
        <v>0</v>
      </c>
      <c r="I36" s="246">
        <f t="shared" si="8"/>
        <v>8539</v>
      </c>
      <c r="J36" s="246">
        <v>0</v>
      </c>
    </row>
    <row r="37" spans="1:10" ht="12.75" customHeight="1">
      <c r="A37" s="263"/>
      <c r="B37" s="110" t="s">
        <v>324</v>
      </c>
      <c r="C37" s="241" t="s">
        <v>325</v>
      </c>
      <c r="D37" s="118">
        <v>8785</v>
      </c>
      <c r="E37" s="112">
        <v>0</v>
      </c>
      <c r="F37" s="112">
        <v>0</v>
      </c>
      <c r="G37" s="118">
        <f t="shared" si="7"/>
        <v>8785</v>
      </c>
      <c r="H37" s="112">
        <v>0</v>
      </c>
      <c r="I37" s="246">
        <f t="shared" si="8"/>
        <v>8785</v>
      </c>
      <c r="J37" s="246">
        <v>0</v>
      </c>
    </row>
    <row r="38" spans="1:10" ht="15" customHeight="1">
      <c r="A38" s="263"/>
      <c r="B38" s="110" t="s">
        <v>384</v>
      </c>
      <c r="C38" s="147" t="s">
        <v>190</v>
      </c>
      <c r="D38" s="118">
        <v>195000</v>
      </c>
      <c r="E38" s="112">
        <v>0</v>
      </c>
      <c r="F38" s="112">
        <v>0</v>
      </c>
      <c r="G38" s="118">
        <f t="shared" si="7"/>
        <v>195000</v>
      </c>
      <c r="H38" s="112">
        <v>0</v>
      </c>
      <c r="I38" s="246">
        <f t="shared" si="8"/>
        <v>195000</v>
      </c>
      <c r="J38" s="246">
        <v>0</v>
      </c>
    </row>
    <row r="39" spans="1:10" ht="13.5" customHeight="1">
      <c r="A39" s="263"/>
      <c r="B39" s="110" t="s">
        <v>707</v>
      </c>
      <c r="C39" s="147" t="s">
        <v>708</v>
      </c>
      <c r="D39" s="118">
        <v>2173488</v>
      </c>
      <c r="E39" s="112">
        <v>0</v>
      </c>
      <c r="F39" s="112">
        <v>0</v>
      </c>
      <c r="G39" s="118">
        <f t="shared" si="7"/>
        <v>2173488</v>
      </c>
      <c r="H39" s="112">
        <v>0</v>
      </c>
      <c r="I39" s="246">
        <f t="shared" si="8"/>
        <v>2173488</v>
      </c>
      <c r="J39" s="246">
        <v>0</v>
      </c>
    </row>
    <row r="40" spans="1:10" ht="13.5" customHeight="1">
      <c r="A40" s="263"/>
      <c r="B40" s="110" t="s">
        <v>523</v>
      </c>
      <c r="C40" s="147" t="s">
        <v>708</v>
      </c>
      <c r="D40" s="118">
        <v>724496</v>
      </c>
      <c r="E40" s="112">
        <v>0</v>
      </c>
      <c r="F40" s="112">
        <v>0</v>
      </c>
      <c r="G40" s="118">
        <f>D40+E40-F40</f>
        <v>724496</v>
      </c>
      <c r="H40" s="112">
        <v>0</v>
      </c>
      <c r="I40" s="246">
        <f>G40</f>
        <v>724496</v>
      </c>
      <c r="J40" s="246">
        <v>0</v>
      </c>
    </row>
    <row r="41" spans="1:10" ht="13.5" customHeight="1">
      <c r="A41" s="263"/>
      <c r="B41" s="110" t="s">
        <v>527</v>
      </c>
      <c r="C41" s="147" t="s">
        <v>542</v>
      </c>
      <c r="D41" s="118">
        <v>0</v>
      </c>
      <c r="E41" s="112">
        <v>0</v>
      </c>
      <c r="F41" s="112">
        <v>0</v>
      </c>
      <c r="G41" s="118">
        <f>D41+E41-F41</f>
        <v>0</v>
      </c>
      <c r="H41" s="112">
        <v>0</v>
      </c>
      <c r="I41" s="246">
        <v>0</v>
      </c>
      <c r="J41" s="246">
        <f>G41</f>
        <v>0</v>
      </c>
    </row>
    <row r="42" spans="1:10" ht="24" customHeight="1">
      <c r="A42" s="273" t="s">
        <v>321</v>
      </c>
      <c r="B42" s="242"/>
      <c r="C42" s="269" t="s">
        <v>558</v>
      </c>
      <c r="D42" s="220">
        <f aca="true" t="shared" si="9" ref="D42:J42">D43</f>
        <v>126683</v>
      </c>
      <c r="E42" s="220">
        <f t="shared" si="9"/>
        <v>0</v>
      </c>
      <c r="F42" s="220">
        <f t="shared" si="9"/>
        <v>0</v>
      </c>
      <c r="G42" s="220">
        <f t="shared" si="9"/>
        <v>126683</v>
      </c>
      <c r="H42" s="220">
        <f t="shared" si="9"/>
        <v>55000</v>
      </c>
      <c r="I42" s="220">
        <f t="shared" si="9"/>
        <v>71683</v>
      </c>
      <c r="J42" s="220">
        <f t="shared" si="9"/>
        <v>0</v>
      </c>
    </row>
    <row r="43" spans="1:10" ht="21.75" customHeight="1">
      <c r="A43" s="329" t="s">
        <v>322</v>
      </c>
      <c r="B43" s="330"/>
      <c r="C43" s="312" t="s">
        <v>289</v>
      </c>
      <c r="D43" s="310">
        <f aca="true" t="shared" si="10" ref="D43:J43">D44+D45+D46+D47+D48+D49+D50+D51</f>
        <v>126683</v>
      </c>
      <c r="E43" s="310">
        <f t="shared" si="10"/>
        <v>0</v>
      </c>
      <c r="F43" s="310">
        <f t="shared" si="10"/>
        <v>0</v>
      </c>
      <c r="G43" s="310">
        <f t="shared" si="10"/>
        <v>126683</v>
      </c>
      <c r="H43" s="310">
        <f t="shared" si="10"/>
        <v>55000</v>
      </c>
      <c r="I43" s="310">
        <f t="shared" si="10"/>
        <v>71683</v>
      </c>
      <c r="J43" s="310">
        <f t="shared" si="10"/>
        <v>0</v>
      </c>
    </row>
    <row r="44" spans="1:10" ht="12" customHeight="1">
      <c r="A44" s="251"/>
      <c r="B44" s="110" t="s">
        <v>323</v>
      </c>
      <c r="C44" s="241" t="s">
        <v>312</v>
      </c>
      <c r="D44" s="118">
        <v>3365</v>
      </c>
      <c r="E44" s="118">
        <v>0</v>
      </c>
      <c r="F44" s="118">
        <v>0</v>
      </c>
      <c r="G44" s="112">
        <f aca="true" t="shared" si="11" ref="G44:G49">D44+E44-F44</f>
        <v>3365</v>
      </c>
      <c r="H44" s="118">
        <v>3365</v>
      </c>
      <c r="I44" s="244">
        <f>G44-H44</f>
        <v>0</v>
      </c>
      <c r="J44" s="244">
        <v>0</v>
      </c>
    </row>
    <row r="45" spans="1:10" ht="12" customHeight="1">
      <c r="A45" s="117"/>
      <c r="B45" s="110" t="s">
        <v>297</v>
      </c>
      <c r="C45" s="241" t="s">
        <v>298</v>
      </c>
      <c r="D45" s="118">
        <v>45828</v>
      </c>
      <c r="E45" s="118">
        <v>0</v>
      </c>
      <c r="F45" s="118">
        <v>0</v>
      </c>
      <c r="G45" s="112">
        <f t="shared" si="11"/>
        <v>45828</v>
      </c>
      <c r="H45" s="118">
        <v>35960</v>
      </c>
      <c r="I45" s="244">
        <f>G45-H45</f>
        <v>9868</v>
      </c>
      <c r="J45" s="246">
        <v>0</v>
      </c>
    </row>
    <row r="46" spans="1:10" ht="12.75" customHeight="1">
      <c r="A46" s="117"/>
      <c r="B46" s="110" t="s">
        <v>381</v>
      </c>
      <c r="C46" s="241" t="s">
        <v>315</v>
      </c>
      <c r="D46" s="118">
        <v>55000</v>
      </c>
      <c r="E46" s="118">
        <v>0</v>
      </c>
      <c r="F46" s="118">
        <v>0</v>
      </c>
      <c r="G46" s="112">
        <f t="shared" si="11"/>
        <v>55000</v>
      </c>
      <c r="H46" s="118">
        <v>0</v>
      </c>
      <c r="I46" s="244">
        <f>G46-H46</f>
        <v>55000</v>
      </c>
      <c r="J46" s="246">
        <v>0</v>
      </c>
    </row>
    <row r="47" spans="1:10" ht="13.5" customHeight="1">
      <c r="A47" s="117"/>
      <c r="B47" s="110" t="s">
        <v>324</v>
      </c>
      <c r="C47" s="241" t="s">
        <v>325</v>
      </c>
      <c r="D47" s="118">
        <v>15440</v>
      </c>
      <c r="E47" s="118">
        <v>0</v>
      </c>
      <c r="F47" s="118">
        <v>0</v>
      </c>
      <c r="G47" s="112">
        <f t="shared" si="11"/>
        <v>15440</v>
      </c>
      <c r="H47" s="118">
        <v>13797</v>
      </c>
      <c r="I47" s="244">
        <f>G47-H47</f>
        <v>1643</v>
      </c>
      <c r="J47" s="246">
        <v>0</v>
      </c>
    </row>
    <row r="48" spans="1:10" ht="12.75" customHeight="1">
      <c r="A48" s="117"/>
      <c r="B48" s="110" t="s">
        <v>326</v>
      </c>
      <c r="C48" s="241" t="s">
        <v>191</v>
      </c>
      <c r="D48" s="118">
        <v>1878</v>
      </c>
      <c r="E48" s="118">
        <v>0</v>
      </c>
      <c r="F48" s="118">
        <v>0</v>
      </c>
      <c r="G48" s="112">
        <f t="shared" si="11"/>
        <v>1878</v>
      </c>
      <c r="H48" s="118">
        <v>1878</v>
      </c>
      <c r="I48" s="244">
        <f>G48-H48</f>
        <v>0</v>
      </c>
      <c r="J48" s="246">
        <v>0</v>
      </c>
    </row>
    <row r="49" spans="1:10" ht="11.25" customHeight="1">
      <c r="A49" s="117"/>
      <c r="B49" s="110" t="s">
        <v>382</v>
      </c>
      <c r="C49" s="241" t="s">
        <v>559</v>
      </c>
      <c r="D49" s="118">
        <v>5172</v>
      </c>
      <c r="E49" s="118">
        <v>0</v>
      </c>
      <c r="F49" s="118">
        <v>0</v>
      </c>
      <c r="G49" s="112">
        <f t="shared" si="11"/>
        <v>5172</v>
      </c>
      <c r="H49" s="118">
        <v>0</v>
      </c>
      <c r="I49" s="244">
        <f>G49-H489</f>
        <v>5172</v>
      </c>
      <c r="J49" s="246">
        <v>0</v>
      </c>
    </row>
    <row r="50" spans="1:10" ht="12" customHeight="1">
      <c r="A50" s="117"/>
      <c r="B50" s="110" t="s">
        <v>536</v>
      </c>
      <c r="C50" s="241" t="s">
        <v>537</v>
      </c>
      <c r="D50" s="118">
        <v>0</v>
      </c>
      <c r="E50" s="118">
        <v>0</v>
      </c>
      <c r="F50" s="118">
        <v>0</v>
      </c>
      <c r="G50" s="112">
        <f>D50+E50-F50</f>
        <v>0</v>
      </c>
      <c r="H50" s="118">
        <v>0</v>
      </c>
      <c r="I50" s="244">
        <f>G50-H50</f>
        <v>0</v>
      </c>
      <c r="J50" s="246">
        <v>0</v>
      </c>
    </row>
    <row r="51" spans="1:10" ht="12" customHeight="1">
      <c r="A51" s="117"/>
      <c r="B51" s="110" t="s">
        <v>330</v>
      </c>
      <c r="C51" s="241" t="s">
        <v>545</v>
      </c>
      <c r="D51" s="118">
        <v>0</v>
      </c>
      <c r="E51" s="118">
        <v>0</v>
      </c>
      <c r="F51" s="118">
        <v>0</v>
      </c>
      <c r="G51" s="112">
        <f>D51+E51-F51</f>
        <v>0</v>
      </c>
      <c r="H51" s="118">
        <v>0</v>
      </c>
      <c r="I51" s="244">
        <f>G51-H51</f>
        <v>0</v>
      </c>
      <c r="J51" s="246">
        <v>0</v>
      </c>
    </row>
    <row r="52" spans="1:10" ht="15" customHeight="1">
      <c r="A52" s="273" t="s">
        <v>332</v>
      </c>
      <c r="B52" s="242"/>
      <c r="C52" s="269" t="s">
        <v>192</v>
      </c>
      <c r="D52" s="220">
        <f>D53+D55+D57</f>
        <v>202852</v>
      </c>
      <c r="E52" s="220">
        <f aca="true" t="shared" si="12" ref="E52:J52">E53+E55+E57</f>
        <v>0</v>
      </c>
      <c r="F52" s="220">
        <f t="shared" si="12"/>
        <v>0</v>
      </c>
      <c r="G52" s="220">
        <f t="shared" si="12"/>
        <v>202852</v>
      </c>
      <c r="H52" s="220">
        <f t="shared" si="12"/>
        <v>202852</v>
      </c>
      <c r="I52" s="218">
        <f>I53+I55+I57</f>
        <v>0</v>
      </c>
      <c r="J52" s="218">
        <f t="shared" si="12"/>
        <v>0</v>
      </c>
    </row>
    <row r="53" spans="1:10" ht="23.25" customHeight="1">
      <c r="A53" s="329" t="s">
        <v>333</v>
      </c>
      <c r="B53" s="311"/>
      <c r="C53" s="312" t="s">
        <v>334</v>
      </c>
      <c r="D53" s="310">
        <f>D54</f>
        <v>42000</v>
      </c>
      <c r="E53" s="310">
        <f aca="true" t="shared" si="13" ref="E53:J53">E54</f>
        <v>0</v>
      </c>
      <c r="F53" s="310">
        <f t="shared" si="13"/>
        <v>0</v>
      </c>
      <c r="G53" s="310">
        <f t="shared" si="13"/>
        <v>42000</v>
      </c>
      <c r="H53" s="310">
        <f t="shared" si="13"/>
        <v>42000</v>
      </c>
      <c r="I53" s="309">
        <f t="shared" si="13"/>
        <v>0</v>
      </c>
      <c r="J53" s="309">
        <f t="shared" si="13"/>
        <v>0</v>
      </c>
    </row>
    <row r="54" spans="1:10" ht="15" customHeight="1">
      <c r="A54" s="117"/>
      <c r="B54" s="110" t="s">
        <v>297</v>
      </c>
      <c r="C54" s="241" t="s">
        <v>298</v>
      </c>
      <c r="D54" s="118">
        <v>42000</v>
      </c>
      <c r="E54" s="118">
        <v>0</v>
      </c>
      <c r="F54" s="118">
        <v>0</v>
      </c>
      <c r="G54" s="112">
        <f>D54+E54-F54</f>
        <v>42000</v>
      </c>
      <c r="H54" s="118">
        <f>G54</f>
        <v>42000</v>
      </c>
      <c r="I54" s="246">
        <v>0</v>
      </c>
      <c r="J54" s="246">
        <v>0</v>
      </c>
    </row>
    <row r="55" spans="1:10" ht="22.5" customHeight="1">
      <c r="A55" s="329" t="s">
        <v>335</v>
      </c>
      <c r="B55" s="311"/>
      <c r="C55" s="312" t="s">
        <v>336</v>
      </c>
      <c r="D55" s="310">
        <f>D56</f>
        <v>8000</v>
      </c>
      <c r="E55" s="310">
        <f aca="true" t="shared" si="14" ref="E55:J55">E56</f>
        <v>0</v>
      </c>
      <c r="F55" s="310">
        <f t="shared" si="14"/>
        <v>0</v>
      </c>
      <c r="G55" s="310">
        <f t="shared" si="14"/>
        <v>8000</v>
      </c>
      <c r="H55" s="310">
        <f t="shared" si="14"/>
        <v>8000</v>
      </c>
      <c r="I55" s="309">
        <f t="shared" si="14"/>
        <v>0</v>
      </c>
      <c r="J55" s="309">
        <f t="shared" si="14"/>
        <v>0</v>
      </c>
    </row>
    <row r="56" spans="1:10" ht="15" customHeight="1">
      <c r="A56" s="117"/>
      <c r="B56" s="110" t="s">
        <v>297</v>
      </c>
      <c r="C56" s="241" t="s">
        <v>298</v>
      </c>
      <c r="D56" s="118">
        <v>8000</v>
      </c>
      <c r="E56" s="118">
        <v>0</v>
      </c>
      <c r="F56" s="118">
        <v>0</v>
      </c>
      <c r="G56" s="112">
        <f>D56+E56-F56</f>
        <v>8000</v>
      </c>
      <c r="H56" s="118">
        <f>G56</f>
        <v>8000</v>
      </c>
      <c r="I56" s="246">
        <v>0</v>
      </c>
      <c r="J56" s="246">
        <v>0</v>
      </c>
    </row>
    <row r="57" spans="1:10" ht="16.5" customHeight="1">
      <c r="A57" s="329" t="s">
        <v>337</v>
      </c>
      <c r="B57" s="311"/>
      <c r="C57" s="312" t="s">
        <v>338</v>
      </c>
      <c r="D57" s="310">
        <f>D58+D59+D60+D61+D62+D63+D64+D65+D67+D68+D66</f>
        <v>152852</v>
      </c>
      <c r="E57" s="310">
        <f>E58+E59+E60+E61+E62+E63+E64+E65+E67+E68+E66</f>
        <v>0</v>
      </c>
      <c r="F57" s="310">
        <f>F58+F59+F60+F61+F62+F63+F64+F65+F67+F68+F66</f>
        <v>0</v>
      </c>
      <c r="G57" s="310">
        <f>G58+G59+G60+G61+G62+G63+G64+G65+G67+G68+G66</f>
        <v>152852</v>
      </c>
      <c r="H57" s="310">
        <f>H58+H59+H60+H61+H62+H63+H64+H65+H67+H68+H66</f>
        <v>152852</v>
      </c>
      <c r="I57" s="310">
        <f>I58+I59+I60+I61+I62+I63+I64+I65+I67+I68</f>
        <v>0</v>
      </c>
      <c r="J57" s="310">
        <f>J58+J59+J60+J61+J62+J63+J64+J65+J67+J68</f>
        <v>0</v>
      </c>
    </row>
    <row r="58" spans="1:10" ht="13.5" customHeight="1">
      <c r="A58" s="117"/>
      <c r="B58" s="110" t="s">
        <v>301</v>
      </c>
      <c r="C58" s="241" t="s">
        <v>193</v>
      </c>
      <c r="D58" s="118">
        <v>45980</v>
      </c>
      <c r="E58" s="118">
        <v>0</v>
      </c>
      <c r="F58" s="118">
        <v>0</v>
      </c>
      <c r="G58" s="112">
        <f aca="true" t="shared" si="15" ref="G58:G68">D58+E58-F58</f>
        <v>45980</v>
      </c>
      <c r="H58" s="118">
        <f aca="true" t="shared" si="16" ref="H58:H68">G58</f>
        <v>45980</v>
      </c>
      <c r="I58" s="246">
        <v>0</v>
      </c>
      <c r="J58" s="246">
        <v>0</v>
      </c>
    </row>
    <row r="59" spans="1:10" ht="13.5" customHeight="1">
      <c r="A59" s="117"/>
      <c r="B59" s="110" t="s">
        <v>303</v>
      </c>
      <c r="C59" s="147" t="s">
        <v>598</v>
      </c>
      <c r="D59" s="118">
        <v>60940</v>
      </c>
      <c r="E59" s="118">
        <v>0</v>
      </c>
      <c r="F59" s="118">
        <v>0</v>
      </c>
      <c r="G59" s="112">
        <f t="shared" si="15"/>
        <v>60940</v>
      </c>
      <c r="H59" s="118">
        <f t="shared" si="16"/>
        <v>60940</v>
      </c>
      <c r="I59" s="246">
        <v>0</v>
      </c>
      <c r="J59" s="246">
        <v>0</v>
      </c>
    </row>
    <row r="60" spans="1:10" ht="14.25" customHeight="1">
      <c r="A60" s="117"/>
      <c r="B60" s="110" t="s">
        <v>305</v>
      </c>
      <c r="C60" s="241" t="s">
        <v>179</v>
      </c>
      <c r="D60" s="118">
        <v>8433</v>
      </c>
      <c r="E60" s="118">
        <v>0</v>
      </c>
      <c r="F60" s="118">
        <v>0</v>
      </c>
      <c r="G60" s="112">
        <f t="shared" si="15"/>
        <v>8433</v>
      </c>
      <c r="H60" s="118">
        <f t="shared" si="16"/>
        <v>8433</v>
      </c>
      <c r="I60" s="246">
        <v>0</v>
      </c>
      <c r="J60" s="246">
        <v>0</v>
      </c>
    </row>
    <row r="61" spans="1:10" ht="13.5" customHeight="1">
      <c r="A61" s="117"/>
      <c r="B61" s="257" t="s">
        <v>194</v>
      </c>
      <c r="C61" s="241" t="s">
        <v>186</v>
      </c>
      <c r="D61" s="118">
        <v>20510</v>
      </c>
      <c r="E61" s="118">
        <v>0</v>
      </c>
      <c r="F61" s="118">
        <v>0</v>
      </c>
      <c r="G61" s="112">
        <f t="shared" si="15"/>
        <v>20510</v>
      </c>
      <c r="H61" s="118">
        <f t="shared" si="16"/>
        <v>20510</v>
      </c>
      <c r="I61" s="246">
        <v>0</v>
      </c>
      <c r="J61" s="246">
        <v>0</v>
      </c>
    </row>
    <row r="62" spans="1:10" ht="12" customHeight="1">
      <c r="A62" s="117"/>
      <c r="B62" s="257" t="s">
        <v>309</v>
      </c>
      <c r="C62" s="241" t="s">
        <v>310</v>
      </c>
      <c r="D62" s="118">
        <v>2762</v>
      </c>
      <c r="E62" s="118">
        <v>0</v>
      </c>
      <c r="F62" s="118">
        <v>0</v>
      </c>
      <c r="G62" s="112">
        <f t="shared" si="15"/>
        <v>2762</v>
      </c>
      <c r="H62" s="118">
        <f t="shared" si="16"/>
        <v>2762</v>
      </c>
      <c r="I62" s="246">
        <v>0</v>
      </c>
      <c r="J62" s="246">
        <v>0</v>
      </c>
    </row>
    <row r="63" spans="1:10" ht="13.5" customHeight="1">
      <c r="A63" s="117"/>
      <c r="B63" s="110" t="s">
        <v>340</v>
      </c>
      <c r="C63" s="241" t="s">
        <v>311</v>
      </c>
      <c r="D63" s="118">
        <v>2600</v>
      </c>
      <c r="E63" s="118">
        <v>0</v>
      </c>
      <c r="F63" s="118">
        <v>0</v>
      </c>
      <c r="G63" s="112">
        <f t="shared" si="15"/>
        <v>2600</v>
      </c>
      <c r="H63" s="118">
        <f t="shared" si="16"/>
        <v>2600</v>
      </c>
      <c r="I63" s="246">
        <v>0</v>
      </c>
      <c r="J63" s="246">
        <v>0</v>
      </c>
    </row>
    <row r="64" spans="1:10" ht="12.75" customHeight="1">
      <c r="A64" s="117"/>
      <c r="B64" s="110" t="s">
        <v>297</v>
      </c>
      <c r="C64" s="241" t="s">
        <v>298</v>
      </c>
      <c r="D64" s="118">
        <v>2657</v>
      </c>
      <c r="E64" s="118">
        <v>0</v>
      </c>
      <c r="F64" s="118">
        <v>0</v>
      </c>
      <c r="G64" s="112">
        <f t="shared" si="15"/>
        <v>2657</v>
      </c>
      <c r="H64" s="118">
        <f t="shared" si="16"/>
        <v>2657</v>
      </c>
      <c r="I64" s="246">
        <v>0</v>
      </c>
      <c r="J64" s="246">
        <v>0</v>
      </c>
    </row>
    <row r="65" spans="1:10" ht="13.5" customHeight="1">
      <c r="A65" s="117"/>
      <c r="B65" s="110" t="s">
        <v>341</v>
      </c>
      <c r="C65" s="241" t="s">
        <v>314</v>
      </c>
      <c r="D65" s="118">
        <v>500</v>
      </c>
      <c r="E65" s="118">
        <v>0</v>
      </c>
      <c r="F65" s="118">
        <v>0</v>
      </c>
      <c r="G65" s="112">
        <f t="shared" si="15"/>
        <v>500</v>
      </c>
      <c r="H65" s="118">
        <f t="shared" si="16"/>
        <v>500</v>
      </c>
      <c r="I65" s="246">
        <v>0</v>
      </c>
      <c r="J65" s="246">
        <v>0</v>
      </c>
    </row>
    <row r="66" spans="1:10" ht="13.5" customHeight="1">
      <c r="A66" s="117"/>
      <c r="B66" s="110" t="s">
        <v>381</v>
      </c>
      <c r="C66" s="241" t="s">
        <v>315</v>
      </c>
      <c r="D66" s="118">
        <v>2000</v>
      </c>
      <c r="E66" s="118">
        <v>0</v>
      </c>
      <c r="F66" s="118">
        <v>0</v>
      </c>
      <c r="G66" s="112">
        <f t="shared" si="15"/>
        <v>2000</v>
      </c>
      <c r="H66" s="118">
        <f t="shared" si="16"/>
        <v>2000</v>
      </c>
      <c r="I66" s="246">
        <v>0</v>
      </c>
      <c r="J66" s="246">
        <v>0</v>
      </c>
    </row>
    <row r="67" spans="1:10" ht="13.5" customHeight="1">
      <c r="A67" s="117"/>
      <c r="B67" s="110" t="s">
        <v>342</v>
      </c>
      <c r="C67" s="241" t="s">
        <v>316</v>
      </c>
      <c r="D67" s="118">
        <v>2970</v>
      </c>
      <c r="E67" s="118">
        <v>0</v>
      </c>
      <c r="F67" s="118">
        <v>0</v>
      </c>
      <c r="G67" s="112">
        <f t="shared" si="15"/>
        <v>2970</v>
      </c>
      <c r="H67" s="118">
        <f t="shared" si="16"/>
        <v>2970</v>
      </c>
      <c r="I67" s="246">
        <v>0</v>
      </c>
      <c r="J67" s="246">
        <v>0</v>
      </c>
    </row>
    <row r="68" spans="1:10" ht="14.25" customHeight="1">
      <c r="A68" s="117"/>
      <c r="B68" s="110" t="s">
        <v>344</v>
      </c>
      <c r="C68" s="241" t="s">
        <v>16</v>
      </c>
      <c r="D68" s="118">
        <v>3500</v>
      </c>
      <c r="E68" s="118">
        <v>0</v>
      </c>
      <c r="F68" s="118">
        <v>0</v>
      </c>
      <c r="G68" s="112">
        <f t="shared" si="15"/>
        <v>3500</v>
      </c>
      <c r="H68" s="118">
        <f t="shared" si="16"/>
        <v>3500</v>
      </c>
      <c r="I68" s="246">
        <v>0</v>
      </c>
      <c r="J68" s="246">
        <v>0</v>
      </c>
    </row>
    <row r="69" spans="1:10" ht="17.25" customHeight="1">
      <c r="A69" s="273" t="s">
        <v>346</v>
      </c>
      <c r="B69" s="242"/>
      <c r="C69" s="269" t="s">
        <v>195</v>
      </c>
      <c r="D69" s="220">
        <f>D70+D81+D83+D89+D109+D117</f>
        <v>2507061</v>
      </c>
      <c r="E69" s="220">
        <f aca="true" t="shared" si="17" ref="E69:J69">E70+E81+E83+E89+E109+E117</f>
        <v>0</v>
      </c>
      <c r="F69" s="220">
        <f t="shared" si="17"/>
        <v>0</v>
      </c>
      <c r="G69" s="220">
        <f t="shared" si="17"/>
        <v>2507061</v>
      </c>
      <c r="H69" s="220">
        <f t="shared" si="17"/>
        <v>107258</v>
      </c>
      <c r="I69" s="220">
        <f t="shared" si="17"/>
        <v>2390803</v>
      </c>
      <c r="J69" s="220">
        <f t="shared" si="17"/>
        <v>9000</v>
      </c>
    </row>
    <row r="70" spans="1:10" ht="16.5" customHeight="1">
      <c r="A70" s="329" t="s">
        <v>347</v>
      </c>
      <c r="B70" s="311"/>
      <c r="C70" s="312" t="s">
        <v>348</v>
      </c>
      <c r="D70" s="310">
        <f aca="true" t="shared" si="18" ref="D70:J70">D71+D72+D73+D74+D75+D76+D77+D78+D79+D80</f>
        <v>94258</v>
      </c>
      <c r="E70" s="310">
        <f t="shared" si="18"/>
        <v>0</v>
      </c>
      <c r="F70" s="310">
        <f t="shared" si="18"/>
        <v>0</v>
      </c>
      <c r="G70" s="310">
        <f t="shared" si="18"/>
        <v>94258</v>
      </c>
      <c r="H70" s="310">
        <f t="shared" si="18"/>
        <v>94258</v>
      </c>
      <c r="I70" s="310">
        <f t="shared" si="18"/>
        <v>0</v>
      </c>
      <c r="J70" s="310">
        <f t="shared" si="18"/>
        <v>0</v>
      </c>
    </row>
    <row r="71" spans="1:10" s="123" customFormat="1" ht="14.25" customHeight="1">
      <c r="A71" s="264"/>
      <c r="B71" s="247" t="s">
        <v>349</v>
      </c>
      <c r="C71" s="241" t="s">
        <v>599</v>
      </c>
      <c r="D71" s="118">
        <v>10000</v>
      </c>
      <c r="E71" s="118">
        <v>0</v>
      </c>
      <c r="F71" s="118">
        <v>0</v>
      </c>
      <c r="G71" s="112">
        <f aca="true" t="shared" si="19" ref="G71:G80">D71+E71-F71</f>
        <v>10000</v>
      </c>
      <c r="H71" s="118">
        <f aca="true" t="shared" si="20" ref="H71:H80">G71</f>
        <v>10000</v>
      </c>
      <c r="I71" s="246">
        <v>0</v>
      </c>
      <c r="J71" s="246">
        <v>0</v>
      </c>
    </row>
    <row r="72" spans="1:10" ht="14.25" customHeight="1">
      <c r="A72" s="117"/>
      <c r="B72" s="110" t="s">
        <v>301</v>
      </c>
      <c r="C72" s="241" t="s">
        <v>193</v>
      </c>
      <c r="D72" s="118">
        <v>55440</v>
      </c>
      <c r="E72" s="118">
        <v>0</v>
      </c>
      <c r="F72" s="118">
        <v>0</v>
      </c>
      <c r="G72" s="112">
        <f t="shared" si="19"/>
        <v>55440</v>
      </c>
      <c r="H72" s="118">
        <f t="shared" si="20"/>
        <v>55440</v>
      </c>
      <c r="I72" s="246">
        <v>0</v>
      </c>
      <c r="J72" s="246">
        <v>0</v>
      </c>
    </row>
    <row r="73" spans="1:10" ht="14.25" customHeight="1">
      <c r="A73" s="117"/>
      <c r="B73" s="110" t="s">
        <v>305</v>
      </c>
      <c r="C73" s="241" t="s">
        <v>179</v>
      </c>
      <c r="D73" s="118">
        <v>4590</v>
      </c>
      <c r="E73" s="118">
        <v>0</v>
      </c>
      <c r="F73" s="118">
        <v>0</v>
      </c>
      <c r="G73" s="112">
        <f t="shared" si="19"/>
        <v>4590</v>
      </c>
      <c r="H73" s="118">
        <f t="shared" si="20"/>
        <v>4590</v>
      </c>
      <c r="I73" s="246">
        <v>0</v>
      </c>
      <c r="J73" s="246">
        <v>0</v>
      </c>
    </row>
    <row r="74" spans="1:10" ht="14.25" customHeight="1">
      <c r="A74" s="117"/>
      <c r="B74" s="257" t="s">
        <v>194</v>
      </c>
      <c r="C74" s="241" t="s">
        <v>402</v>
      </c>
      <c r="D74" s="118">
        <v>10343</v>
      </c>
      <c r="E74" s="118">
        <v>0</v>
      </c>
      <c r="F74" s="118">
        <v>0</v>
      </c>
      <c r="G74" s="112">
        <f t="shared" si="19"/>
        <v>10343</v>
      </c>
      <c r="H74" s="118">
        <f t="shared" si="20"/>
        <v>10343</v>
      </c>
      <c r="I74" s="246">
        <v>0</v>
      </c>
      <c r="J74" s="246">
        <v>0</v>
      </c>
    </row>
    <row r="75" spans="1:10" ht="13.5" customHeight="1">
      <c r="A75" s="117"/>
      <c r="B75" s="257" t="s">
        <v>309</v>
      </c>
      <c r="C75" s="241" t="s">
        <v>310</v>
      </c>
      <c r="D75" s="118">
        <v>1471</v>
      </c>
      <c r="E75" s="118">
        <v>0</v>
      </c>
      <c r="F75" s="118">
        <v>0</v>
      </c>
      <c r="G75" s="112">
        <f t="shared" si="19"/>
        <v>1471</v>
      </c>
      <c r="H75" s="118">
        <f t="shared" si="20"/>
        <v>1471</v>
      </c>
      <c r="I75" s="246">
        <v>0</v>
      </c>
      <c r="J75" s="246">
        <v>0</v>
      </c>
    </row>
    <row r="76" spans="1:10" ht="13.5" customHeight="1">
      <c r="A76" s="117"/>
      <c r="B76" s="257" t="s">
        <v>593</v>
      </c>
      <c r="C76" s="241" t="s">
        <v>600</v>
      </c>
      <c r="D76" s="118">
        <v>7160</v>
      </c>
      <c r="E76" s="118">
        <v>0</v>
      </c>
      <c r="F76" s="118">
        <v>0</v>
      </c>
      <c r="G76" s="112">
        <f t="shared" si="19"/>
        <v>7160</v>
      </c>
      <c r="H76" s="118">
        <f t="shared" si="20"/>
        <v>7160</v>
      </c>
      <c r="I76" s="246">
        <v>0</v>
      </c>
      <c r="J76" s="246">
        <v>0</v>
      </c>
    </row>
    <row r="77" spans="1:10" ht="12.75" customHeight="1">
      <c r="A77" s="117"/>
      <c r="B77" s="110" t="s">
        <v>340</v>
      </c>
      <c r="C77" s="241" t="s">
        <v>311</v>
      </c>
      <c r="D77" s="118">
        <v>559</v>
      </c>
      <c r="E77" s="118">
        <v>0</v>
      </c>
      <c r="F77" s="118">
        <v>0</v>
      </c>
      <c r="G77" s="112">
        <f t="shared" si="19"/>
        <v>559</v>
      </c>
      <c r="H77" s="118">
        <f t="shared" si="20"/>
        <v>559</v>
      </c>
      <c r="I77" s="246">
        <v>0</v>
      </c>
      <c r="J77" s="246">
        <v>0</v>
      </c>
    </row>
    <row r="78" spans="1:10" ht="15" customHeight="1">
      <c r="A78" s="117"/>
      <c r="B78" s="110" t="s">
        <v>297</v>
      </c>
      <c r="C78" s="241" t="s">
        <v>298</v>
      </c>
      <c r="D78" s="212">
        <v>1939</v>
      </c>
      <c r="E78" s="212">
        <v>0</v>
      </c>
      <c r="F78" s="212">
        <v>0</v>
      </c>
      <c r="G78" s="112">
        <f t="shared" si="19"/>
        <v>1939</v>
      </c>
      <c r="H78" s="118">
        <f t="shared" si="20"/>
        <v>1939</v>
      </c>
      <c r="I78" s="246">
        <v>0</v>
      </c>
      <c r="J78" s="246">
        <v>0</v>
      </c>
    </row>
    <row r="79" spans="1:10" ht="15" customHeight="1">
      <c r="A79" s="117"/>
      <c r="B79" s="110" t="s">
        <v>341</v>
      </c>
      <c r="C79" s="241" t="s">
        <v>314</v>
      </c>
      <c r="D79" s="212">
        <v>900</v>
      </c>
      <c r="E79" s="212">
        <v>0</v>
      </c>
      <c r="F79" s="212">
        <v>0</v>
      </c>
      <c r="G79" s="112">
        <f t="shared" si="19"/>
        <v>900</v>
      </c>
      <c r="H79" s="118">
        <f t="shared" si="20"/>
        <v>900</v>
      </c>
      <c r="I79" s="246">
        <v>0</v>
      </c>
      <c r="J79" s="246">
        <v>0</v>
      </c>
    </row>
    <row r="80" spans="1:10" ht="13.5" customHeight="1">
      <c r="A80" s="117"/>
      <c r="B80" s="110" t="s">
        <v>342</v>
      </c>
      <c r="C80" s="241" t="s">
        <v>316</v>
      </c>
      <c r="D80" s="118">
        <v>1856</v>
      </c>
      <c r="E80" s="118">
        <v>0</v>
      </c>
      <c r="F80" s="118">
        <v>0</v>
      </c>
      <c r="G80" s="112">
        <f t="shared" si="19"/>
        <v>1856</v>
      </c>
      <c r="H80" s="118">
        <f t="shared" si="20"/>
        <v>1856</v>
      </c>
      <c r="I80" s="246">
        <v>0</v>
      </c>
      <c r="J80" s="246">
        <v>0</v>
      </c>
    </row>
    <row r="81" spans="1:10" ht="15" customHeight="1">
      <c r="A81" s="329" t="s">
        <v>196</v>
      </c>
      <c r="B81" s="330"/>
      <c r="C81" s="312" t="s">
        <v>416</v>
      </c>
      <c r="D81" s="310">
        <f>D82</f>
        <v>9000</v>
      </c>
      <c r="E81" s="310">
        <f aca="true" t="shared" si="21" ref="E81:J81">E82</f>
        <v>0</v>
      </c>
      <c r="F81" s="310">
        <f t="shared" si="21"/>
        <v>0</v>
      </c>
      <c r="G81" s="310">
        <f t="shared" si="21"/>
        <v>9000</v>
      </c>
      <c r="H81" s="310">
        <f t="shared" si="21"/>
        <v>0</v>
      </c>
      <c r="I81" s="310">
        <f t="shared" si="21"/>
        <v>0</v>
      </c>
      <c r="J81" s="310">
        <f t="shared" si="21"/>
        <v>9000</v>
      </c>
    </row>
    <row r="82" spans="1:10" ht="21" customHeight="1">
      <c r="A82" s="117"/>
      <c r="B82" s="110" t="s">
        <v>197</v>
      </c>
      <c r="C82" s="113" t="s">
        <v>601</v>
      </c>
      <c r="D82" s="118">
        <v>9000</v>
      </c>
      <c r="E82" s="118">
        <v>0</v>
      </c>
      <c r="F82" s="118">
        <v>0</v>
      </c>
      <c r="G82" s="112">
        <f>D82+E82-F82</f>
        <v>9000</v>
      </c>
      <c r="H82" s="118">
        <v>0</v>
      </c>
      <c r="I82" s="246">
        <v>0</v>
      </c>
      <c r="J82" s="246">
        <f>G82</f>
        <v>9000</v>
      </c>
    </row>
    <row r="83" spans="1:10" ht="15" customHeight="1">
      <c r="A83" s="329" t="s">
        <v>198</v>
      </c>
      <c r="B83" s="311"/>
      <c r="C83" s="312" t="s">
        <v>199</v>
      </c>
      <c r="D83" s="310">
        <f aca="true" t="shared" si="22" ref="D83:J83">D84+D85+D86+D87+D88</f>
        <v>89528</v>
      </c>
      <c r="E83" s="310">
        <f t="shared" si="22"/>
        <v>0</v>
      </c>
      <c r="F83" s="310">
        <f t="shared" si="22"/>
        <v>0</v>
      </c>
      <c r="G83" s="310">
        <f t="shared" si="22"/>
        <v>89528</v>
      </c>
      <c r="H83" s="310">
        <f t="shared" si="22"/>
        <v>0</v>
      </c>
      <c r="I83" s="310">
        <f t="shared" si="22"/>
        <v>89528</v>
      </c>
      <c r="J83" s="310">
        <f t="shared" si="22"/>
        <v>0</v>
      </c>
    </row>
    <row r="84" spans="1:10" ht="14.25" customHeight="1">
      <c r="A84" s="117"/>
      <c r="B84" s="110" t="s">
        <v>353</v>
      </c>
      <c r="C84" s="241" t="s">
        <v>183</v>
      </c>
      <c r="D84" s="118">
        <v>77528</v>
      </c>
      <c r="E84" s="118">
        <v>0</v>
      </c>
      <c r="F84" s="118">
        <v>0</v>
      </c>
      <c r="G84" s="112">
        <f>D84+E84-F84</f>
        <v>77528</v>
      </c>
      <c r="H84" s="118">
        <v>0</v>
      </c>
      <c r="I84" s="246">
        <f>G84</f>
        <v>77528</v>
      </c>
      <c r="J84" s="246">
        <v>0</v>
      </c>
    </row>
    <row r="85" spans="1:10" ht="14.25" customHeight="1">
      <c r="A85" s="117"/>
      <c r="B85" s="110" t="s">
        <v>340</v>
      </c>
      <c r="C85" s="241" t="s">
        <v>311</v>
      </c>
      <c r="D85" s="118">
        <v>5500</v>
      </c>
      <c r="E85" s="118">
        <v>0</v>
      </c>
      <c r="F85" s="118">
        <v>0</v>
      </c>
      <c r="G85" s="112">
        <f>D85+E85-F85</f>
        <v>5500</v>
      </c>
      <c r="H85" s="118">
        <v>0</v>
      </c>
      <c r="I85" s="246">
        <f>G85</f>
        <v>5500</v>
      </c>
      <c r="J85" s="246">
        <v>0</v>
      </c>
    </row>
    <row r="86" spans="1:10" ht="13.5" customHeight="1">
      <c r="A86" s="117"/>
      <c r="B86" s="110" t="s">
        <v>297</v>
      </c>
      <c r="C86" s="241" t="s">
        <v>298</v>
      </c>
      <c r="D86" s="118">
        <v>5000</v>
      </c>
      <c r="E86" s="118">
        <v>0</v>
      </c>
      <c r="F86" s="118">
        <v>0</v>
      </c>
      <c r="G86" s="112">
        <f>D86+E86-F86</f>
        <v>5000</v>
      </c>
      <c r="H86" s="118">
        <v>0</v>
      </c>
      <c r="I86" s="246">
        <f>G86</f>
        <v>5000</v>
      </c>
      <c r="J86" s="246">
        <v>0</v>
      </c>
    </row>
    <row r="87" spans="1:10" ht="14.25" customHeight="1">
      <c r="A87" s="117"/>
      <c r="B87" s="110" t="s">
        <v>341</v>
      </c>
      <c r="C87" s="241" t="s">
        <v>314</v>
      </c>
      <c r="D87" s="118">
        <v>500</v>
      </c>
      <c r="E87" s="118">
        <v>0</v>
      </c>
      <c r="F87" s="118">
        <v>0</v>
      </c>
      <c r="G87" s="112">
        <f>D87+E87-F87</f>
        <v>500</v>
      </c>
      <c r="H87" s="118">
        <v>0</v>
      </c>
      <c r="I87" s="246">
        <f>G87</f>
        <v>500</v>
      </c>
      <c r="J87" s="246">
        <v>0</v>
      </c>
    </row>
    <row r="88" spans="1:10" ht="13.5" customHeight="1">
      <c r="A88" s="117"/>
      <c r="B88" s="110" t="s">
        <v>534</v>
      </c>
      <c r="C88" s="241" t="s">
        <v>535</v>
      </c>
      <c r="D88" s="118">
        <v>1000</v>
      </c>
      <c r="E88" s="118">
        <v>0</v>
      </c>
      <c r="F88" s="118">
        <v>0</v>
      </c>
      <c r="G88" s="112">
        <f>D88+E88-F88</f>
        <v>1000</v>
      </c>
      <c r="H88" s="118">
        <v>0</v>
      </c>
      <c r="I88" s="246">
        <f>G88</f>
        <v>1000</v>
      </c>
      <c r="J88" s="246">
        <v>0</v>
      </c>
    </row>
    <row r="89" spans="1:10" ht="14.25" customHeight="1">
      <c r="A89" s="329" t="s">
        <v>200</v>
      </c>
      <c r="B89" s="311"/>
      <c r="C89" s="312" t="s">
        <v>201</v>
      </c>
      <c r="D89" s="310">
        <f aca="true" t="shared" si="23" ref="D89:J89">D90+D91+D92+D93+D94+D95+D96+D97+D98+D99+D100+D101+D102+D103+D104+D105+D106+D107+D108</f>
        <v>2277000</v>
      </c>
      <c r="E89" s="310">
        <f t="shared" si="23"/>
        <v>0</v>
      </c>
      <c r="F89" s="310">
        <f t="shared" si="23"/>
        <v>0</v>
      </c>
      <c r="G89" s="310">
        <f t="shared" si="23"/>
        <v>2277000</v>
      </c>
      <c r="H89" s="310">
        <f t="shared" si="23"/>
        <v>0</v>
      </c>
      <c r="I89" s="310">
        <f t="shared" si="23"/>
        <v>2277000</v>
      </c>
      <c r="J89" s="310">
        <f t="shared" si="23"/>
        <v>0</v>
      </c>
    </row>
    <row r="90" spans="1:10" s="123" customFormat="1" ht="12.75" customHeight="1">
      <c r="A90" s="264"/>
      <c r="B90" s="247" t="s">
        <v>358</v>
      </c>
      <c r="C90" s="241" t="s">
        <v>202</v>
      </c>
      <c r="D90" s="118">
        <v>300</v>
      </c>
      <c r="E90" s="118">
        <v>0</v>
      </c>
      <c r="F90" s="118">
        <v>0</v>
      </c>
      <c r="G90" s="112">
        <f aca="true" t="shared" si="24" ref="G90:G107">D90+E90-F90</f>
        <v>300</v>
      </c>
      <c r="H90" s="118">
        <v>0</v>
      </c>
      <c r="I90" s="246">
        <f aca="true" t="shared" si="25" ref="I90:I107">G90</f>
        <v>300</v>
      </c>
      <c r="J90" s="246">
        <v>0</v>
      </c>
    </row>
    <row r="91" spans="1:10" ht="12.75" customHeight="1">
      <c r="A91" s="264"/>
      <c r="B91" s="247" t="s">
        <v>301</v>
      </c>
      <c r="C91" s="241" t="s">
        <v>193</v>
      </c>
      <c r="D91" s="118">
        <v>1198098</v>
      </c>
      <c r="E91" s="118">
        <v>0</v>
      </c>
      <c r="F91" s="118">
        <v>0</v>
      </c>
      <c r="G91" s="112">
        <f t="shared" si="24"/>
        <v>1198098</v>
      </c>
      <c r="H91" s="118">
        <v>0</v>
      </c>
      <c r="I91" s="246">
        <f t="shared" si="25"/>
        <v>1198098</v>
      </c>
      <c r="J91" s="246">
        <v>0</v>
      </c>
    </row>
    <row r="92" spans="1:10" ht="12.75" customHeight="1">
      <c r="A92" s="264"/>
      <c r="B92" s="247" t="s">
        <v>305</v>
      </c>
      <c r="C92" s="241" t="s">
        <v>179</v>
      </c>
      <c r="D92" s="118">
        <v>83252</v>
      </c>
      <c r="E92" s="118">
        <v>0</v>
      </c>
      <c r="F92" s="118">
        <v>0</v>
      </c>
      <c r="G92" s="112">
        <f t="shared" si="24"/>
        <v>83252</v>
      </c>
      <c r="H92" s="118">
        <v>0</v>
      </c>
      <c r="I92" s="246">
        <f t="shared" si="25"/>
        <v>83252</v>
      </c>
      <c r="J92" s="246">
        <v>0</v>
      </c>
    </row>
    <row r="93" spans="1:10" ht="12.75" customHeight="1">
      <c r="A93" s="264"/>
      <c r="B93" s="265" t="s">
        <v>194</v>
      </c>
      <c r="C93" s="241" t="s">
        <v>186</v>
      </c>
      <c r="D93" s="118">
        <v>168216</v>
      </c>
      <c r="E93" s="118">
        <v>0</v>
      </c>
      <c r="F93" s="118">
        <v>0</v>
      </c>
      <c r="G93" s="112">
        <f t="shared" si="24"/>
        <v>168216</v>
      </c>
      <c r="H93" s="118">
        <v>0</v>
      </c>
      <c r="I93" s="246">
        <f t="shared" si="25"/>
        <v>168216</v>
      </c>
      <c r="J93" s="246">
        <v>0</v>
      </c>
    </row>
    <row r="94" spans="1:10" ht="11.25" customHeight="1">
      <c r="A94" s="264"/>
      <c r="B94" s="265" t="s">
        <v>309</v>
      </c>
      <c r="C94" s="241" t="s">
        <v>310</v>
      </c>
      <c r="D94" s="118">
        <v>27256</v>
      </c>
      <c r="E94" s="118">
        <v>0</v>
      </c>
      <c r="F94" s="118">
        <v>0</v>
      </c>
      <c r="G94" s="112">
        <f t="shared" si="24"/>
        <v>27256</v>
      </c>
      <c r="H94" s="118">
        <v>0</v>
      </c>
      <c r="I94" s="246">
        <f t="shared" si="25"/>
        <v>27256</v>
      </c>
      <c r="J94" s="246">
        <v>0</v>
      </c>
    </row>
    <row r="95" spans="1:10" ht="12.75" customHeight="1">
      <c r="A95" s="264"/>
      <c r="B95" s="265" t="s">
        <v>593</v>
      </c>
      <c r="C95" s="241" t="s">
        <v>600</v>
      </c>
      <c r="D95" s="118">
        <v>2500</v>
      </c>
      <c r="E95" s="118">
        <v>0</v>
      </c>
      <c r="F95" s="118">
        <v>0</v>
      </c>
      <c r="G95" s="112">
        <f t="shared" si="24"/>
        <v>2500</v>
      </c>
      <c r="H95" s="118">
        <v>0</v>
      </c>
      <c r="I95" s="246">
        <f t="shared" si="25"/>
        <v>2500</v>
      </c>
      <c r="J95" s="246">
        <v>0</v>
      </c>
    </row>
    <row r="96" spans="1:10" ht="12" customHeight="1">
      <c r="A96" s="264"/>
      <c r="B96" s="247" t="s">
        <v>340</v>
      </c>
      <c r="C96" s="241" t="s">
        <v>311</v>
      </c>
      <c r="D96" s="118">
        <v>71560</v>
      </c>
      <c r="E96" s="118">
        <v>0</v>
      </c>
      <c r="F96" s="118">
        <v>0</v>
      </c>
      <c r="G96" s="112">
        <f t="shared" si="24"/>
        <v>71560</v>
      </c>
      <c r="H96" s="118">
        <v>0</v>
      </c>
      <c r="I96" s="246">
        <f t="shared" si="25"/>
        <v>71560</v>
      </c>
      <c r="J96" s="246">
        <v>0</v>
      </c>
    </row>
    <row r="97" spans="1:10" ht="12.75" customHeight="1">
      <c r="A97" s="264"/>
      <c r="B97" s="247" t="s">
        <v>323</v>
      </c>
      <c r="C97" s="241" t="s">
        <v>312</v>
      </c>
      <c r="D97" s="118">
        <v>61000</v>
      </c>
      <c r="E97" s="118">
        <v>0</v>
      </c>
      <c r="F97" s="118">
        <v>0</v>
      </c>
      <c r="G97" s="112">
        <f t="shared" si="24"/>
        <v>61000</v>
      </c>
      <c r="H97" s="118">
        <v>0</v>
      </c>
      <c r="I97" s="246">
        <f t="shared" si="25"/>
        <v>61000</v>
      </c>
      <c r="J97" s="246">
        <v>0</v>
      </c>
    </row>
    <row r="98" spans="1:10" ht="12.75" customHeight="1">
      <c r="A98" s="264"/>
      <c r="B98" s="247" t="s">
        <v>375</v>
      </c>
      <c r="C98" s="241" t="s">
        <v>313</v>
      </c>
      <c r="D98" s="118">
        <v>8500</v>
      </c>
      <c r="E98" s="118">
        <v>0</v>
      </c>
      <c r="F98" s="118">
        <v>0</v>
      </c>
      <c r="G98" s="112">
        <f t="shared" si="24"/>
        <v>8500</v>
      </c>
      <c r="H98" s="118">
        <v>0</v>
      </c>
      <c r="I98" s="246">
        <f t="shared" si="25"/>
        <v>8500</v>
      </c>
      <c r="J98" s="246">
        <v>0</v>
      </c>
    </row>
    <row r="99" spans="1:10" ht="13.5" customHeight="1">
      <c r="A99" s="264"/>
      <c r="B99" s="247" t="s">
        <v>297</v>
      </c>
      <c r="C99" s="241" t="s">
        <v>298</v>
      </c>
      <c r="D99" s="118">
        <v>359843</v>
      </c>
      <c r="E99" s="118">
        <v>0</v>
      </c>
      <c r="F99" s="118">
        <v>0</v>
      </c>
      <c r="G99" s="112">
        <f t="shared" si="24"/>
        <v>359843</v>
      </c>
      <c r="H99" s="118">
        <v>0</v>
      </c>
      <c r="I99" s="246">
        <f t="shared" si="25"/>
        <v>359843</v>
      </c>
      <c r="J99" s="246">
        <v>0</v>
      </c>
    </row>
    <row r="100" spans="1:10" ht="14.25" customHeight="1">
      <c r="A100" s="264"/>
      <c r="B100" s="247" t="s">
        <v>595</v>
      </c>
      <c r="C100" s="241" t="s">
        <v>602</v>
      </c>
      <c r="D100" s="118">
        <v>9944</v>
      </c>
      <c r="E100" s="118">
        <v>0</v>
      </c>
      <c r="F100" s="118">
        <v>0</v>
      </c>
      <c r="G100" s="112">
        <f>D100+E100-F100</f>
        <v>9944</v>
      </c>
      <c r="H100" s="118">
        <v>0</v>
      </c>
      <c r="I100" s="246">
        <f>G100</f>
        <v>9944</v>
      </c>
      <c r="J100" s="246">
        <v>0</v>
      </c>
    </row>
    <row r="101" spans="1:10" ht="14.25" customHeight="1">
      <c r="A101" s="264"/>
      <c r="B101" s="247" t="s">
        <v>341</v>
      </c>
      <c r="C101" s="241" t="s">
        <v>314</v>
      </c>
      <c r="D101" s="118">
        <v>8500</v>
      </c>
      <c r="E101" s="118">
        <v>0</v>
      </c>
      <c r="F101" s="118">
        <v>0</v>
      </c>
      <c r="G101" s="112">
        <f t="shared" si="24"/>
        <v>8500</v>
      </c>
      <c r="H101" s="118">
        <v>0</v>
      </c>
      <c r="I101" s="246">
        <f t="shared" si="25"/>
        <v>8500</v>
      </c>
      <c r="J101" s="246">
        <v>0</v>
      </c>
    </row>
    <row r="102" spans="1:10" ht="14.25" customHeight="1">
      <c r="A102" s="264"/>
      <c r="B102" s="247" t="s">
        <v>534</v>
      </c>
      <c r="C102" s="241" t="s">
        <v>535</v>
      </c>
      <c r="D102" s="118">
        <v>2000</v>
      </c>
      <c r="E102" s="118">
        <v>0</v>
      </c>
      <c r="F102" s="118">
        <v>0</v>
      </c>
      <c r="G102" s="112">
        <f>D102+E102-F102</f>
        <v>2000</v>
      </c>
      <c r="H102" s="118">
        <v>0</v>
      </c>
      <c r="I102" s="246">
        <f>G102</f>
        <v>2000</v>
      </c>
      <c r="J102" s="246">
        <v>0</v>
      </c>
    </row>
    <row r="103" spans="1:10" ht="15" customHeight="1">
      <c r="A103" s="264"/>
      <c r="B103" s="247" t="s">
        <v>381</v>
      </c>
      <c r="C103" s="241" t="s">
        <v>315</v>
      </c>
      <c r="D103" s="118">
        <v>707</v>
      </c>
      <c r="E103" s="118">
        <v>0</v>
      </c>
      <c r="F103" s="118">
        <v>0</v>
      </c>
      <c r="G103" s="112">
        <f t="shared" si="24"/>
        <v>707</v>
      </c>
      <c r="H103" s="118">
        <v>0</v>
      </c>
      <c r="I103" s="246">
        <f t="shared" si="25"/>
        <v>707</v>
      </c>
      <c r="J103" s="246">
        <v>0</v>
      </c>
    </row>
    <row r="104" spans="1:10" ht="12" customHeight="1">
      <c r="A104" s="264"/>
      <c r="B104" s="247" t="s">
        <v>342</v>
      </c>
      <c r="C104" s="241" t="s">
        <v>316</v>
      </c>
      <c r="D104" s="118">
        <v>34898</v>
      </c>
      <c r="E104" s="118">
        <v>0</v>
      </c>
      <c r="F104" s="118">
        <v>0</v>
      </c>
      <c r="G104" s="112">
        <f t="shared" si="24"/>
        <v>34898</v>
      </c>
      <c r="H104" s="118">
        <v>0</v>
      </c>
      <c r="I104" s="246">
        <f t="shared" si="25"/>
        <v>34898</v>
      </c>
      <c r="J104" s="246">
        <v>0</v>
      </c>
    </row>
    <row r="105" spans="1:10" ht="12.75" customHeight="1">
      <c r="A105" s="251"/>
      <c r="B105" s="265" t="s">
        <v>324</v>
      </c>
      <c r="C105" s="241" t="s">
        <v>325</v>
      </c>
      <c r="D105" s="118">
        <v>350</v>
      </c>
      <c r="E105" s="118">
        <v>0</v>
      </c>
      <c r="F105" s="118">
        <v>0</v>
      </c>
      <c r="G105" s="112">
        <f t="shared" si="24"/>
        <v>350</v>
      </c>
      <c r="H105" s="118">
        <v>0</v>
      </c>
      <c r="I105" s="246">
        <f t="shared" si="25"/>
        <v>350</v>
      </c>
      <c r="J105" s="246">
        <v>0</v>
      </c>
    </row>
    <row r="106" spans="1:10" ht="12" customHeight="1">
      <c r="A106" s="251"/>
      <c r="B106" s="265" t="s">
        <v>203</v>
      </c>
      <c r="C106" s="241" t="s">
        <v>522</v>
      </c>
      <c r="D106" s="118">
        <v>2000</v>
      </c>
      <c r="E106" s="118">
        <v>0</v>
      </c>
      <c r="F106" s="118">
        <v>0</v>
      </c>
      <c r="G106" s="112">
        <f t="shared" si="24"/>
        <v>2000</v>
      </c>
      <c r="H106" s="118">
        <v>0</v>
      </c>
      <c r="I106" s="246">
        <f t="shared" si="25"/>
        <v>2000</v>
      </c>
      <c r="J106" s="246">
        <v>0</v>
      </c>
    </row>
    <row r="107" spans="1:10" ht="12.75" customHeight="1">
      <c r="A107" s="264"/>
      <c r="B107" s="247" t="s">
        <v>707</v>
      </c>
      <c r="C107" s="241" t="s">
        <v>560</v>
      </c>
      <c r="D107" s="118">
        <v>178557</v>
      </c>
      <c r="E107" s="118">
        <v>0</v>
      </c>
      <c r="F107" s="118">
        <v>0</v>
      </c>
      <c r="G107" s="112">
        <f t="shared" si="24"/>
        <v>178557</v>
      </c>
      <c r="H107" s="118">
        <v>0</v>
      </c>
      <c r="I107" s="246">
        <f t="shared" si="25"/>
        <v>178557</v>
      </c>
      <c r="J107" s="246">
        <v>0</v>
      </c>
    </row>
    <row r="108" spans="1:10" ht="12.75" customHeight="1">
      <c r="A108" s="264"/>
      <c r="B108" s="247" t="s">
        <v>523</v>
      </c>
      <c r="C108" s="241" t="s">
        <v>524</v>
      </c>
      <c r="D108" s="118">
        <v>59519</v>
      </c>
      <c r="E108" s="118">
        <v>0</v>
      </c>
      <c r="F108" s="118">
        <v>0</v>
      </c>
      <c r="G108" s="112">
        <f>D108+E108-F108</f>
        <v>59519</v>
      </c>
      <c r="H108" s="118">
        <v>0</v>
      </c>
      <c r="I108" s="246">
        <f>G108</f>
        <v>59519</v>
      </c>
      <c r="J108" s="246">
        <v>0</v>
      </c>
    </row>
    <row r="109" spans="1:10" ht="15" customHeight="1">
      <c r="A109" s="329" t="s">
        <v>351</v>
      </c>
      <c r="B109" s="311"/>
      <c r="C109" s="312" t="s">
        <v>352</v>
      </c>
      <c r="D109" s="310">
        <f aca="true" t="shared" si="26" ref="D109:J109">D110+D111+D112+D113+D114+D115+D116</f>
        <v>13000</v>
      </c>
      <c r="E109" s="310">
        <f t="shared" si="26"/>
        <v>0</v>
      </c>
      <c r="F109" s="310">
        <f t="shared" si="26"/>
        <v>0</v>
      </c>
      <c r="G109" s="310">
        <f t="shared" si="26"/>
        <v>13000</v>
      </c>
      <c r="H109" s="310">
        <f t="shared" si="26"/>
        <v>13000</v>
      </c>
      <c r="I109" s="310">
        <f t="shared" si="26"/>
        <v>0</v>
      </c>
      <c r="J109" s="310">
        <f t="shared" si="26"/>
        <v>0</v>
      </c>
    </row>
    <row r="110" spans="1:10" ht="13.5" customHeight="1">
      <c r="A110" s="251"/>
      <c r="B110" s="247" t="s">
        <v>353</v>
      </c>
      <c r="C110" s="241" t="s">
        <v>183</v>
      </c>
      <c r="D110" s="118">
        <v>6300</v>
      </c>
      <c r="E110" s="118">
        <v>0</v>
      </c>
      <c r="F110" s="118">
        <v>0</v>
      </c>
      <c r="G110" s="112">
        <f aca="true" t="shared" si="27" ref="G110:G116">D110+E110-F110</f>
        <v>6300</v>
      </c>
      <c r="H110" s="118">
        <f aca="true" t="shared" si="28" ref="H110:H116">G110</f>
        <v>6300</v>
      </c>
      <c r="I110" s="244">
        <f aca="true" t="shared" si="29" ref="I110:I116">G110-H110</f>
        <v>0</v>
      </c>
      <c r="J110" s="244">
        <v>0</v>
      </c>
    </row>
    <row r="111" spans="1:10" ht="12" customHeight="1">
      <c r="A111" s="264"/>
      <c r="B111" s="247" t="s">
        <v>307</v>
      </c>
      <c r="C111" s="241" t="s">
        <v>339</v>
      </c>
      <c r="D111" s="118">
        <v>560</v>
      </c>
      <c r="E111" s="118">
        <v>0</v>
      </c>
      <c r="F111" s="118">
        <v>0</v>
      </c>
      <c r="G111" s="112">
        <f t="shared" si="27"/>
        <v>560</v>
      </c>
      <c r="H111" s="118">
        <f t="shared" si="28"/>
        <v>560</v>
      </c>
      <c r="I111" s="244">
        <f t="shared" si="29"/>
        <v>0</v>
      </c>
      <c r="J111" s="246">
        <v>0</v>
      </c>
    </row>
    <row r="112" spans="1:10" ht="12" customHeight="1">
      <c r="A112" s="264"/>
      <c r="B112" s="247" t="s">
        <v>309</v>
      </c>
      <c r="C112" s="241" t="s">
        <v>310</v>
      </c>
      <c r="D112" s="118">
        <v>80</v>
      </c>
      <c r="E112" s="118">
        <v>0</v>
      </c>
      <c r="F112" s="118">
        <v>0</v>
      </c>
      <c r="G112" s="112">
        <f t="shared" si="27"/>
        <v>80</v>
      </c>
      <c r="H112" s="118">
        <f t="shared" si="28"/>
        <v>80</v>
      </c>
      <c r="I112" s="244">
        <f t="shared" si="29"/>
        <v>0</v>
      </c>
      <c r="J112" s="246">
        <v>0</v>
      </c>
    </row>
    <row r="113" spans="1:10" ht="12" customHeight="1">
      <c r="A113" s="264"/>
      <c r="B113" s="247" t="s">
        <v>593</v>
      </c>
      <c r="C113" s="241" t="s">
        <v>600</v>
      </c>
      <c r="D113" s="118">
        <v>4350</v>
      </c>
      <c r="E113" s="118">
        <v>0</v>
      </c>
      <c r="F113" s="118">
        <v>0</v>
      </c>
      <c r="G113" s="112">
        <f t="shared" si="27"/>
        <v>4350</v>
      </c>
      <c r="H113" s="118">
        <f t="shared" si="28"/>
        <v>4350</v>
      </c>
      <c r="I113" s="244">
        <f t="shared" si="29"/>
        <v>0</v>
      </c>
      <c r="J113" s="246">
        <v>0</v>
      </c>
    </row>
    <row r="114" spans="1:10" ht="13.5" customHeight="1">
      <c r="A114" s="264"/>
      <c r="B114" s="247" t="s">
        <v>340</v>
      </c>
      <c r="C114" s="241" t="s">
        <v>311</v>
      </c>
      <c r="D114" s="118">
        <v>1060</v>
      </c>
      <c r="E114" s="118">
        <v>0</v>
      </c>
      <c r="F114" s="118">
        <v>0</v>
      </c>
      <c r="G114" s="112">
        <f t="shared" si="27"/>
        <v>1060</v>
      </c>
      <c r="H114" s="118">
        <f t="shared" si="28"/>
        <v>1060</v>
      </c>
      <c r="I114" s="244">
        <f t="shared" si="29"/>
        <v>0</v>
      </c>
      <c r="J114" s="246">
        <v>0</v>
      </c>
    </row>
    <row r="115" spans="1:10" ht="13.5" customHeight="1">
      <c r="A115" s="264"/>
      <c r="B115" s="247" t="s">
        <v>297</v>
      </c>
      <c r="C115" s="241" t="s">
        <v>298</v>
      </c>
      <c r="D115" s="118">
        <v>350</v>
      </c>
      <c r="E115" s="118">
        <v>0</v>
      </c>
      <c r="F115" s="118">
        <v>0</v>
      </c>
      <c r="G115" s="112">
        <f t="shared" si="27"/>
        <v>350</v>
      </c>
      <c r="H115" s="118">
        <f t="shared" si="28"/>
        <v>350</v>
      </c>
      <c r="I115" s="244">
        <f t="shared" si="29"/>
        <v>0</v>
      </c>
      <c r="J115" s="246">
        <v>0</v>
      </c>
    </row>
    <row r="116" spans="1:10" ht="12.75" customHeight="1">
      <c r="A116" s="264"/>
      <c r="B116" s="247" t="s">
        <v>341</v>
      </c>
      <c r="C116" s="241" t="s">
        <v>314</v>
      </c>
      <c r="D116" s="118">
        <v>300</v>
      </c>
      <c r="E116" s="118">
        <v>0</v>
      </c>
      <c r="F116" s="118">
        <v>0</v>
      </c>
      <c r="G116" s="112">
        <f t="shared" si="27"/>
        <v>300</v>
      </c>
      <c r="H116" s="118">
        <f t="shared" si="28"/>
        <v>300</v>
      </c>
      <c r="I116" s="244">
        <f t="shared" si="29"/>
        <v>0</v>
      </c>
      <c r="J116" s="246">
        <v>0</v>
      </c>
    </row>
    <row r="117" spans="1:10" ht="15.75" customHeight="1">
      <c r="A117" s="329" t="s">
        <v>61</v>
      </c>
      <c r="B117" s="311"/>
      <c r="C117" s="312" t="s">
        <v>418</v>
      </c>
      <c r="D117" s="310">
        <f aca="true" t="shared" si="30" ref="D117:J117">D118+D119+D120+D121</f>
        <v>24275</v>
      </c>
      <c r="E117" s="310">
        <f t="shared" si="30"/>
        <v>0</v>
      </c>
      <c r="F117" s="310">
        <f t="shared" si="30"/>
        <v>0</v>
      </c>
      <c r="G117" s="310">
        <f t="shared" si="30"/>
        <v>24275</v>
      </c>
      <c r="H117" s="310">
        <f t="shared" si="30"/>
        <v>0</v>
      </c>
      <c r="I117" s="310">
        <f t="shared" si="30"/>
        <v>24275</v>
      </c>
      <c r="J117" s="310">
        <f t="shared" si="30"/>
        <v>0</v>
      </c>
    </row>
    <row r="118" spans="1:10" ht="13.5" customHeight="1">
      <c r="A118" s="393"/>
      <c r="B118" s="361" t="s">
        <v>593</v>
      </c>
      <c r="C118" s="360" t="s">
        <v>600</v>
      </c>
      <c r="D118" s="362">
        <v>1800</v>
      </c>
      <c r="E118" s="362">
        <v>0</v>
      </c>
      <c r="F118" s="362">
        <v>0</v>
      </c>
      <c r="G118" s="112">
        <f>D118+E118-F118</f>
        <v>1800</v>
      </c>
      <c r="H118" s="277">
        <v>0</v>
      </c>
      <c r="I118" s="246">
        <f>G118</f>
        <v>1800</v>
      </c>
      <c r="J118" s="277">
        <v>0</v>
      </c>
    </row>
    <row r="119" spans="1:10" s="345" customFormat="1" ht="13.5" customHeight="1">
      <c r="A119" s="333"/>
      <c r="B119" s="344" t="s">
        <v>340</v>
      </c>
      <c r="C119" s="295" t="s">
        <v>311</v>
      </c>
      <c r="D119" s="277">
        <v>4000</v>
      </c>
      <c r="E119" s="277">
        <v>0</v>
      </c>
      <c r="F119" s="277">
        <v>0</v>
      </c>
      <c r="G119" s="112">
        <f>D119+E119-F119</f>
        <v>4000</v>
      </c>
      <c r="H119" s="277">
        <v>0</v>
      </c>
      <c r="I119" s="246">
        <f>G119</f>
        <v>4000</v>
      </c>
      <c r="J119" s="277">
        <v>0</v>
      </c>
    </row>
    <row r="120" spans="1:10" ht="14.25" customHeight="1">
      <c r="A120" s="264"/>
      <c r="B120" s="247" t="s">
        <v>297</v>
      </c>
      <c r="C120" s="241" t="s">
        <v>298</v>
      </c>
      <c r="D120" s="118">
        <v>8200</v>
      </c>
      <c r="E120" s="118">
        <v>0</v>
      </c>
      <c r="F120" s="118">
        <v>0</v>
      </c>
      <c r="G120" s="112">
        <f>D120+E120-F120</f>
        <v>8200</v>
      </c>
      <c r="H120" s="118">
        <v>0</v>
      </c>
      <c r="I120" s="246">
        <f>G120</f>
        <v>8200</v>
      </c>
      <c r="J120" s="246">
        <v>0</v>
      </c>
    </row>
    <row r="121" spans="1:10" ht="12.75" customHeight="1">
      <c r="A121" s="264"/>
      <c r="B121" s="247" t="s">
        <v>381</v>
      </c>
      <c r="C121" s="241" t="s">
        <v>315</v>
      </c>
      <c r="D121" s="118">
        <v>10275</v>
      </c>
      <c r="E121" s="118">
        <v>0</v>
      </c>
      <c r="F121" s="118">
        <v>0</v>
      </c>
      <c r="G121" s="112">
        <f>D121+E121-F121</f>
        <v>10275</v>
      </c>
      <c r="H121" s="118">
        <v>0</v>
      </c>
      <c r="I121" s="246">
        <f>G121</f>
        <v>10275</v>
      </c>
      <c r="J121" s="246">
        <v>0</v>
      </c>
    </row>
    <row r="122" spans="1:10" ht="24.75" customHeight="1">
      <c r="A122" s="273" t="s">
        <v>355</v>
      </c>
      <c r="B122" s="242"/>
      <c r="C122" s="269" t="s">
        <v>204</v>
      </c>
      <c r="D122" s="220">
        <f aca="true" t="shared" si="31" ref="D122:J122">D123+D145</f>
        <v>2046500</v>
      </c>
      <c r="E122" s="220">
        <f t="shared" si="31"/>
        <v>0</v>
      </c>
      <c r="F122" s="220">
        <f t="shared" si="31"/>
        <v>2000</v>
      </c>
      <c r="G122" s="220">
        <f t="shared" si="31"/>
        <v>2044500</v>
      </c>
      <c r="H122" s="220">
        <f t="shared" si="31"/>
        <v>2026000</v>
      </c>
      <c r="I122" s="220">
        <f t="shared" si="31"/>
        <v>18500</v>
      </c>
      <c r="J122" s="220">
        <f t="shared" si="31"/>
        <v>0</v>
      </c>
    </row>
    <row r="123" spans="1:10" ht="22.5" customHeight="1">
      <c r="A123" s="329" t="s">
        <v>376</v>
      </c>
      <c r="B123" s="311"/>
      <c r="C123" s="312" t="s">
        <v>207</v>
      </c>
      <c r="D123" s="310">
        <f aca="true" t="shared" si="32" ref="D123:J123">D124+D125+D126+D127+D128+D129+D130+D131+D132+D133+D134+D135+D136+D137+D138+D139+D140+D141+D142+D143+D144</f>
        <v>2025500</v>
      </c>
      <c r="E123" s="310">
        <f t="shared" si="32"/>
        <v>0</v>
      </c>
      <c r="F123" s="310">
        <f t="shared" si="32"/>
        <v>0</v>
      </c>
      <c r="G123" s="310">
        <f t="shared" si="32"/>
        <v>2025500</v>
      </c>
      <c r="H123" s="310">
        <f t="shared" si="32"/>
        <v>2007000</v>
      </c>
      <c r="I123" s="310">
        <f t="shared" si="32"/>
        <v>18500</v>
      </c>
      <c r="J123" s="310">
        <f t="shared" si="32"/>
        <v>0</v>
      </c>
    </row>
    <row r="124" spans="1:10" s="123" customFormat="1" ht="13.5" customHeight="1">
      <c r="A124" s="264"/>
      <c r="B124" s="247" t="s">
        <v>603</v>
      </c>
      <c r="C124" s="241" t="s">
        <v>604</v>
      </c>
      <c r="D124" s="118">
        <v>137000</v>
      </c>
      <c r="E124" s="118">
        <v>0</v>
      </c>
      <c r="F124" s="118">
        <v>0</v>
      </c>
      <c r="G124" s="112">
        <f aca="true" t="shared" si="33" ref="G124:G146">D124+E124-F124</f>
        <v>137000</v>
      </c>
      <c r="H124" s="118">
        <f aca="true" t="shared" si="34" ref="H124:H146">G124</f>
        <v>137000</v>
      </c>
      <c r="I124" s="246">
        <f>G124-H124</f>
        <v>0</v>
      </c>
      <c r="J124" s="246">
        <v>0</v>
      </c>
    </row>
    <row r="125" spans="1:10" ht="14.25" customHeight="1">
      <c r="A125" s="264"/>
      <c r="B125" s="247" t="s">
        <v>303</v>
      </c>
      <c r="C125" s="241" t="s">
        <v>525</v>
      </c>
      <c r="D125" s="118">
        <v>19000</v>
      </c>
      <c r="E125" s="118">
        <v>0</v>
      </c>
      <c r="F125" s="118">
        <v>0</v>
      </c>
      <c r="G125" s="112">
        <f t="shared" si="33"/>
        <v>19000</v>
      </c>
      <c r="H125" s="118">
        <f t="shared" si="34"/>
        <v>19000</v>
      </c>
      <c r="I125" s="246">
        <f aca="true" t="shared" si="35" ref="I125:I146">G125-H125</f>
        <v>0</v>
      </c>
      <c r="J125" s="246">
        <v>0</v>
      </c>
    </row>
    <row r="126" spans="1:10" ht="14.25" customHeight="1">
      <c r="A126" s="264"/>
      <c r="B126" s="247" t="s">
        <v>305</v>
      </c>
      <c r="C126" s="241" t="s">
        <v>179</v>
      </c>
      <c r="D126" s="118">
        <v>2000</v>
      </c>
      <c r="E126" s="118">
        <v>0</v>
      </c>
      <c r="F126" s="118">
        <v>0</v>
      </c>
      <c r="G126" s="112">
        <f t="shared" si="33"/>
        <v>2000</v>
      </c>
      <c r="H126" s="118">
        <f t="shared" si="34"/>
        <v>2000</v>
      </c>
      <c r="I126" s="246">
        <f t="shared" si="35"/>
        <v>0</v>
      </c>
      <c r="J126" s="246">
        <v>0</v>
      </c>
    </row>
    <row r="127" spans="1:10" ht="22.5" customHeight="1">
      <c r="A127" s="264"/>
      <c r="B127" s="247" t="s">
        <v>362</v>
      </c>
      <c r="C127" s="241" t="s">
        <v>205</v>
      </c>
      <c r="D127" s="118">
        <v>1315000</v>
      </c>
      <c r="E127" s="118">
        <v>0</v>
      </c>
      <c r="F127" s="118">
        <v>0</v>
      </c>
      <c r="G127" s="112">
        <f t="shared" si="33"/>
        <v>1315000</v>
      </c>
      <c r="H127" s="118">
        <f t="shared" si="34"/>
        <v>1315000</v>
      </c>
      <c r="I127" s="246">
        <f t="shared" si="35"/>
        <v>0</v>
      </c>
      <c r="J127" s="246">
        <v>0</v>
      </c>
    </row>
    <row r="128" spans="1:10" ht="14.25" customHeight="1">
      <c r="A128" s="264"/>
      <c r="B128" s="247" t="s">
        <v>364</v>
      </c>
      <c r="C128" s="241" t="s">
        <v>206</v>
      </c>
      <c r="D128" s="118">
        <v>94000</v>
      </c>
      <c r="E128" s="118">
        <v>0</v>
      </c>
      <c r="F128" s="118">
        <v>0</v>
      </c>
      <c r="G128" s="112">
        <f t="shared" si="33"/>
        <v>94000</v>
      </c>
      <c r="H128" s="118">
        <f t="shared" si="34"/>
        <v>94000</v>
      </c>
      <c r="I128" s="246">
        <f t="shared" si="35"/>
        <v>0</v>
      </c>
      <c r="J128" s="246">
        <v>0</v>
      </c>
    </row>
    <row r="129" spans="1:10" ht="15" customHeight="1">
      <c r="A129" s="264"/>
      <c r="B129" s="247" t="s">
        <v>366</v>
      </c>
      <c r="C129" s="241" t="s">
        <v>367</v>
      </c>
      <c r="D129" s="118">
        <v>104000</v>
      </c>
      <c r="E129" s="118">
        <v>0</v>
      </c>
      <c r="F129" s="118">
        <v>0</v>
      </c>
      <c r="G129" s="112">
        <f t="shared" si="33"/>
        <v>104000</v>
      </c>
      <c r="H129" s="118">
        <f t="shared" si="34"/>
        <v>104000</v>
      </c>
      <c r="I129" s="246">
        <f t="shared" si="35"/>
        <v>0</v>
      </c>
      <c r="J129" s="246">
        <v>0</v>
      </c>
    </row>
    <row r="130" spans="1:10" ht="14.25" customHeight="1">
      <c r="A130" s="264"/>
      <c r="B130" s="265" t="s">
        <v>194</v>
      </c>
      <c r="C130" s="241" t="s">
        <v>339</v>
      </c>
      <c r="D130" s="118">
        <v>3500</v>
      </c>
      <c r="E130" s="118">
        <v>0</v>
      </c>
      <c r="F130" s="118">
        <v>0</v>
      </c>
      <c r="G130" s="112">
        <f t="shared" si="33"/>
        <v>3500</v>
      </c>
      <c r="H130" s="118">
        <f t="shared" si="34"/>
        <v>3500</v>
      </c>
      <c r="I130" s="246">
        <f t="shared" si="35"/>
        <v>0</v>
      </c>
      <c r="J130" s="246">
        <v>0</v>
      </c>
    </row>
    <row r="131" spans="1:10" ht="14.25" customHeight="1">
      <c r="A131" s="264"/>
      <c r="B131" s="247" t="s">
        <v>309</v>
      </c>
      <c r="C131" s="241" t="s">
        <v>310</v>
      </c>
      <c r="D131" s="118">
        <v>500</v>
      </c>
      <c r="E131" s="118">
        <v>0</v>
      </c>
      <c r="F131" s="118">
        <v>0</v>
      </c>
      <c r="G131" s="112">
        <f t="shared" si="33"/>
        <v>500</v>
      </c>
      <c r="H131" s="118">
        <f t="shared" si="34"/>
        <v>500</v>
      </c>
      <c r="I131" s="246">
        <f t="shared" si="35"/>
        <v>0</v>
      </c>
      <c r="J131" s="246">
        <v>0</v>
      </c>
    </row>
    <row r="132" spans="1:10" ht="14.25" customHeight="1">
      <c r="A132" s="264"/>
      <c r="B132" s="247" t="s">
        <v>605</v>
      </c>
      <c r="C132" s="241" t="s">
        <v>606</v>
      </c>
      <c r="D132" s="118">
        <v>100000</v>
      </c>
      <c r="E132" s="118">
        <v>0</v>
      </c>
      <c r="F132" s="118">
        <v>0</v>
      </c>
      <c r="G132" s="112">
        <f t="shared" si="33"/>
        <v>100000</v>
      </c>
      <c r="H132" s="118">
        <f>G132-I132</f>
        <v>100000</v>
      </c>
      <c r="I132" s="246">
        <v>0</v>
      </c>
      <c r="J132" s="246">
        <v>0</v>
      </c>
    </row>
    <row r="133" spans="1:10" ht="14.25" customHeight="1">
      <c r="A133" s="264"/>
      <c r="B133" s="247" t="s">
        <v>340</v>
      </c>
      <c r="C133" s="241" t="s">
        <v>311</v>
      </c>
      <c r="D133" s="118">
        <v>139500</v>
      </c>
      <c r="E133" s="118">
        <v>0</v>
      </c>
      <c r="F133" s="118">
        <v>0</v>
      </c>
      <c r="G133" s="112">
        <f t="shared" si="33"/>
        <v>139500</v>
      </c>
      <c r="H133" s="118">
        <f>G133-I133</f>
        <v>121000</v>
      </c>
      <c r="I133" s="246">
        <v>18500</v>
      </c>
      <c r="J133" s="246">
        <v>0</v>
      </c>
    </row>
    <row r="134" spans="1:10" ht="15" customHeight="1">
      <c r="A134" s="264"/>
      <c r="B134" s="247" t="s">
        <v>371</v>
      </c>
      <c r="C134" s="241" t="s">
        <v>404</v>
      </c>
      <c r="D134" s="118">
        <v>0</v>
      </c>
      <c r="E134" s="118">
        <v>0</v>
      </c>
      <c r="F134" s="118">
        <v>0</v>
      </c>
      <c r="G134" s="112">
        <f t="shared" si="33"/>
        <v>0</v>
      </c>
      <c r="H134" s="118">
        <f t="shared" si="34"/>
        <v>0</v>
      </c>
      <c r="I134" s="246">
        <f t="shared" si="35"/>
        <v>0</v>
      </c>
      <c r="J134" s="246">
        <v>0</v>
      </c>
    </row>
    <row r="135" spans="1:10" ht="15.75" customHeight="1">
      <c r="A135" s="264"/>
      <c r="B135" s="247" t="s">
        <v>373</v>
      </c>
      <c r="C135" s="241" t="s">
        <v>374</v>
      </c>
      <c r="D135" s="118">
        <v>10890</v>
      </c>
      <c r="E135" s="118">
        <v>0</v>
      </c>
      <c r="F135" s="118">
        <v>0</v>
      </c>
      <c r="G135" s="112">
        <f t="shared" si="33"/>
        <v>10890</v>
      </c>
      <c r="H135" s="118">
        <f>G135-I135</f>
        <v>10890</v>
      </c>
      <c r="I135" s="246">
        <v>0</v>
      </c>
      <c r="J135" s="246">
        <v>0</v>
      </c>
    </row>
    <row r="136" spans="1:10" ht="15.75" customHeight="1">
      <c r="A136" s="264"/>
      <c r="B136" s="247" t="s">
        <v>323</v>
      </c>
      <c r="C136" s="241" t="s">
        <v>312</v>
      </c>
      <c r="D136" s="118">
        <v>18000</v>
      </c>
      <c r="E136" s="118">
        <v>0</v>
      </c>
      <c r="F136" s="118">
        <v>0</v>
      </c>
      <c r="G136" s="112">
        <f t="shared" si="33"/>
        <v>18000</v>
      </c>
      <c r="H136" s="118">
        <f t="shared" si="34"/>
        <v>18000</v>
      </c>
      <c r="I136" s="246">
        <f t="shared" si="35"/>
        <v>0</v>
      </c>
      <c r="J136" s="246">
        <v>0</v>
      </c>
    </row>
    <row r="137" spans="1:10" ht="15" customHeight="1">
      <c r="A137" s="264"/>
      <c r="B137" s="247" t="s">
        <v>375</v>
      </c>
      <c r="C137" s="241" t="s">
        <v>313</v>
      </c>
      <c r="D137" s="118">
        <v>5780</v>
      </c>
      <c r="E137" s="118">
        <v>0</v>
      </c>
      <c r="F137" s="118">
        <v>0</v>
      </c>
      <c r="G137" s="112">
        <f t="shared" si="33"/>
        <v>5780</v>
      </c>
      <c r="H137" s="118">
        <f t="shared" si="34"/>
        <v>5780</v>
      </c>
      <c r="I137" s="246">
        <f t="shared" si="35"/>
        <v>0</v>
      </c>
      <c r="J137" s="246">
        <v>0</v>
      </c>
    </row>
    <row r="138" spans="1:10" ht="14.25" customHeight="1">
      <c r="A138" s="264"/>
      <c r="B138" s="247" t="s">
        <v>379</v>
      </c>
      <c r="C138" s="241" t="s">
        <v>380</v>
      </c>
      <c r="D138" s="118">
        <v>6500</v>
      </c>
      <c r="E138" s="118">
        <v>0</v>
      </c>
      <c r="F138" s="118">
        <v>0</v>
      </c>
      <c r="G138" s="112">
        <f t="shared" si="33"/>
        <v>6500</v>
      </c>
      <c r="H138" s="118">
        <f t="shared" si="34"/>
        <v>6500</v>
      </c>
      <c r="I138" s="246">
        <f t="shared" si="35"/>
        <v>0</v>
      </c>
      <c r="J138" s="246">
        <v>0</v>
      </c>
    </row>
    <row r="139" spans="1:10" ht="15.75" customHeight="1">
      <c r="A139" s="264"/>
      <c r="B139" s="247" t="s">
        <v>297</v>
      </c>
      <c r="C139" s="241" t="s">
        <v>298</v>
      </c>
      <c r="D139" s="118">
        <v>45000</v>
      </c>
      <c r="E139" s="118">
        <v>0</v>
      </c>
      <c r="F139" s="118">
        <v>0</v>
      </c>
      <c r="G139" s="112">
        <f t="shared" si="33"/>
        <v>45000</v>
      </c>
      <c r="H139" s="118">
        <f t="shared" si="34"/>
        <v>45000</v>
      </c>
      <c r="I139" s="246">
        <f t="shared" si="35"/>
        <v>0</v>
      </c>
      <c r="J139" s="246">
        <v>0</v>
      </c>
    </row>
    <row r="140" spans="1:10" ht="14.25" customHeight="1">
      <c r="A140" s="264"/>
      <c r="B140" s="247" t="s">
        <v>341</v>
      </c>
      <c r="C140" s="241" t="s">
        <v>314</v>
      </c>
      <c r="D140" s="118">
        <v>7000</v>
      </c>
      <c r="E140" s="118">
        <v>0</v>
      </c>
      <c r="F140" s="118">
        <v>0</v>
      </c>
      <c r="G140" s="112">
        <f t="shared" si="33"/>
        <v>7000</v>
      </c>
      <c r="H140" s="118">
        <f t="shared" si="34"/>
        <v>7000</v>
      </c>
      <c r="I140" s="246">
        <f t="shared" si="35"/>
        <v>0</v>
      </c>
      <c r="J140" s="246">
        <v>0</v>
      </c>
    </row>
    <row r="141" spans="1:10" ht="15" customHeight="1">
      <c r="A141" s="264"/>
      <c r="B141" s="247" t="s">
        <v>381</v>
      </c>
      <c r="C141" s="241" t="s">
        <v>315</v>
      </c>
      <c r="D141" s="118">
        <v>6500</v>
      </c>
      <c r="E141" s="118">
        <v>0</v>
      </c>
      <c r="F141" s="118">
        <v>0</v>
      </c>
      <c r="G141" s="112">
        <f t="shared" si="33"/>
        <v>6500</v>
      </c>
      <c r="H141" s="118">
        <f t="shared" si="34"/>
        <v>6500</v>
      </c>
      <c r="I141" s="246">
        <f t="shared" si="35"/>
        <v>0</v>
      </c>
      <c r="J141" s="246">
        <v>0</v>
      </c>
    </row>
    <row r="142" spans="1:10" ht="15" customHeight="1">
      <c r="A142" s="264"/>
      <c r="B142" s="247" t="s">
        <v>342</v>
      </c>
      <c r="C142" s="241" t="s">
        <v>316</v>
      </c>
      <c r="D142" s="118">
        <v>750</v>
      </c>
      <c r="E142" s="118">
        <v>0</v>
      </c>
      <c r="F142" s="118">
        <v>0</v>
      </c>
      <c r="G142" s="112">
        <f t="shared" si="33"/>
        <v>750</v>
      </c>
      <c r="H142" s="118">
        <f t="shared" si="34"/>
        <v>750</v>
      </c>
      <c r="I142" s="246">
        <f t="shared" si="35"/>
        <v>0</v>
      </c>
      <c r="J142" s="246">
        <v>0</v>
      </c>
    </row>
    <row r="143" spans="1:10" ht="15.75" customHeight="1">
      <c r="A143" s="264"/>
      <c r="B143" s="247" t="s">
        <v>326</v>
      </c>
      <c r="C143" s="241" t="s">
        <v>327</v>
      </c>
      <c r="D143" s="118">
        <v>10420</v>
      </c>
      <c r="E143" s="118">
        <v>0</v>
      </c>
      <c r="F143" s="118">
        <v>0</v>
      </c>
      <c r="G143" s="112">
        <f t="shared" si="33"/>
        <v>10420</v>
      </c>
      <c r="H143" s="118">
        <f t="shared" si="34"/>
        <v>10420</v>
      </c>
      <c r="I143" s="246">
        <f t="shared" si="35"/>
        <v>0</v>
      </c>
      <c r="J143" s="246">
        <v>0</v>
      </c>
    </row>
    <row r="144" spans="1:10" ht="15.75" customHeight="1">
      <c r="A144" s="264"/>
      <c r="B144" s="247" t="s">
        <v>382</v>
      </c>
      <c r="C144" s="241" t="s">
        <v>208</v>
      </c>
      <c r="D144" s="118">
        <v>160</v>
      </c>
      <c r="E144" s="118">
        <v>0</v>
      </c>
      <c r="F144" s="118">
        <v>0</v>
      </c>
      <c r="G144" s="112">
        <f t="shared" si="33"/>
        <v>160</v>
      </c>
      <c r="H144" s="118">
        <f t="shared" si="34"/>
        <v>160</v>
      </c>
      <c r="I144" s="246">
        <f t="shared" si="35"/>
        <v>0</v>
      </c>
      <c r="J144" s="246">
        <v>0</v>
      </c>
    </row>
    <row r="145" spans="1:10" ht="15.75" customHeight="1">
      <c r="A145" s="329" t="s">
        <v>585</v>
      </c>
      <c r="B145" s="311"/>
      <c r="C145" s="312" t="s">
        <v>584</v>
      </c>
      <c r="D145" s="310">
        <f aca="true" t="shared" si="36" ref="D145:J145">D146</f>
        <v>21000</v>
      </c>
      <c r="E145" s="310">
        <f t="shared" si="36"/>
        <v>0</v>
      </c>
      <c r="F145" s="310">
        <f t="shared" si="36"/>
        <v>2000</v>
      </c>
      <c r="G145" s="310">
        <f t="shared" si="36"/>
        <v>19000</v>
      </c>
      <c r="H145" s="310">
        <f t="shared" si="36"/>
        <v>19000</v>
      </c>
      <c r="I145" s="309">
        <f t="shared" si="36"/>
        <v>0</v>
      </c>
      <c r="J145" s="309">
        <f t="shared" si="36"/>
        <v>0</v>
      </c>
    </row>
    <row r="146" spans="1:10" ht="15.75" customHeight="1">
      <c r="A146" s="264"/>
      <c r="B146" s="247" t="s">
        <v>344</v>
      </c>
      <c r="C146" s="241" t="s">
        <v>16</v>
      </c>
      <c r="D146" s="118">
        <v>21000</v>
      </c>
      <c r="E146" s="118">
        <v>0</v>
      </c>
      <c r="F146" s="118">
        <v>2000</v>
      </c>
      <c r="G146" s="112">
        <f t="shared" si="33"/>
        <v>19000</v>
      </c>
      <c r="H146" s="118">
        <f t="shared" si="34"/>
        <v>19000</v>
      </c>
      <c r="I146" s="246">
        <f t="shared" si="35"/>
        <v>0</v>
      </c>
      <c r="J146" s="246">
        <v>0</v>
      </c>
    </row>
    <row r="147" spans="1:10" ht="17.25" customHeight="1">
      <c r="A147" s="273" t="s">
        <v>209</v>
      </c>
      <c r="B147" s="242"/>
      <c r="C147" s="269" t="s">
        <v>8</v>
      </c>
      <c r="D147" s="220">
        <f>D148</f>
        <v>600000</v>
      </c>
      <c r="E147" s="220">
        <f aca="true" t="shared" si="37" ref="E147:J148">E148</f>
        <v>12463</v>
      </c>
      <c r="F147" s="220">
        <f t="shared" si="37"/>
        <v>0</v>
      </c>
      <c r="G147" s="220">
        <f t="shared" si="37"/>
        <v>612463</v>
      </c>
      <c r="H147" s="220">
        <f t="shared" si="37"/>
        <v>0</v>
      </c>
      <c r="I147" s="220">
        <f t="shared" si="37"/>
        <v>612463</v>
      </c>
      <c r="J147" s="220">
        <f t="shared" si="37"/>
        <v>0</v>
      </c>
    </row>
    <row r="148" spans="1:10" ht="17.25" customHeight="1">
      <c r="A148" s="329" t="s">
        <v>210</v>
      </c>
      <c r="B148" s="311"/>
      <c r="C148" s="312" t="s">
        <v>9</v>
      </c>
      <c r="D148" s="310">
        <f>D149</f>
        <v>600000</v>
      </c>
      <c r="E148" s="310">
        <f t="shared" si="37"/>
        <v>12463</v>
      </c>
      <c r="F148" s="310">
        <f t="shared" si="37"/>
        <v>0</v>
      </c>
      <c r="G148" s="310">
        <f t="shared" si="37"/>
        <v>612463</v>
      </c>
      <c r="H148" s="310">
        <f t="shared" si="37"/>
        <v>0</v>
      </c>
      <c r="I148" s="310">
        <f t="shared" si="37"/>
        <v>612463</v>
      </c>
      <c r="J148" s="310">
        <f t="shared" si="37"/>
        <v>0</v>
      </c>
    </row>
    <row r="149" spans="1:10" ht="15.75" customHeight="1">
      <c r="A149" s="264"/>
      <c r="B149" s="247" t="s">
        <v>211</v>
      </c>
      <c r="C149" s="241" t="s">
        <v>212</v>
      </c>
      <c r="D149" s="118">
        <v>600000</v>
      </c>
      <c r="E149" s="118">
        <v>12463</v>
      </c>
      <c r="F149" s="118">
        <v>0</v>
      </c>
      <c r="G149" s="112">
        <f>D149+E149-F149</f>
        <v>612463</v>
      </c>
      <c r="H149" s="118">
        <v>0</v>
      </c>
      <c r="I149" s="246">
        <f>G149</f>
        <v>612463</v>
      </c>
      <c r="J149" s="246">
        <v>0</v>
      </c>
    </row>
    <row r="150" spans="1:10" ht="16.5" customHeight="1">
      <c r="A150" s="273" t="s">
        <v>213</v>
      </c>
      <c r="B150" s="242"/>
      <c r="C150" s="269" t="s">
        <v>214</v>
      </c>
      <c r="D150" s="220">
        <f>D151</f>
        <v>363044</v>
      </c>
      <c r="E150" s="220">
        <f aca="true" t="shared" si="38" ref="E150:J150">E151</f>
        <v>0</v>
      </c>
      <c r="F150" s="220">
        <f t="shared" si="38"/>
        <v>0</v>
      </c>
      <c r="G150" s="220">
        <f t="shared" si="38"/>
        <v>363044</v>
      </c>
      <c r="H150" s="220">
        <f t="shared" si="38"/>
        <v>0</v>
      </c>
      <c r="I150" s="218">
        <f t="shared" si="38"/>
        <v>363044</v>
      </c>
      <c r="J150" s="218">
        <f t="shared" si="38"/>
        <v>0</v>
      </c>
    </row>
    <row r="151" spans="1:10" ht="15.75" customHeight="1">
      <c r="A151" s="329" t="s">
        <v>215</v>
      </c>
      <c r="B151" s="311"/>
      <c r="C151" s="312" t="s">
        <v>216</v>
      </c>
      <c r="D151" s="310">
        <f>D152+D153</f>
        <v>363044</v>
      </c>
      <c r="E151" s="310">
        <f aca="true" t="shared" si="39" ref="E151:J151">E152+E153</f>
        <v>0</v>
      </c>
      <c r="F151" s="310">
        <f t="shared" si="39"/>
        <v>0</v>
      </c>
      <c r="G151" s="310">
        <f t="shared" si="39"/>
        <v>363044</v>
      </c>
      <c r="H151" s="310">
        <f t="shared" si="39"/>
        <v>0</v>
      </c>
      <c r="I151" s="309">
        <f t="shared" si="39"/>
        <v>363044</v>
      </c>
      <c r="J151" s="309">
        <f t="shared" si="39"/>
        <v>0</v>
      </c>
    </row>
    <row r="152" spans="1:10" ht="14.25" customHeight="1">
      <c r="A152" s="264"/>
      <c r="B152" s="247" t="s">
        <v>217</v>
      </c>
      <c r="C152" s="241" t="s">
        <v>218</v>
      </c>
      <c r="D152" s="112">
        <v>30000</v>
      </c>
      <c r="E152" s="112">
        <v>0</v>
      </c>
      <c r="F152" s="112">
        <v>0</v>
      </c>
      <c r="G152" s="112">
        <f>D152+E152-F152</f>
        <v>30000</v>
      </c>
      <c r="H152" s="118">
        <v>0</v>
      </c>
      <c r="I152" s="246">
        <f>G152</f>
        <v>30000</v>
      </c>
      <c r="J152" s="246">
        <v>0</v>
      </c>
    </row>
    <row r="153" spans="1:10" ht="12.75" customHeight="1">
      <c r="A153" s="264"/>
      <c r="B153" s="247" t="s">
        <v>217</v>
      </c>
      <c r="C153" s="241" t="s">
        <v>219</v>
      </c>
      <c r="D153" s="112">
        <v>333044</v>
      </c>
      <c r="E153" s="112">
        <v>0</v>
      </c>
      <c r="F153" s="112">
        <v>0</v>
      </c>
      <c r="G153" s="112">
        <f>D153+E153-F153</f>
        <v>333044</v>
      </c>
      <c r="H153" s="118">
        <v>0</v>
      </c>
      <c r="I153" s="246">
        <f>G153</f>
        <v>333044</v>
      </c>
      <c r="J153" s="246">
        <v>0</v>
      </c>
    </row>
    <row r="154" spans="1:10" ht="17.25" customHeight="1">
      <c r="A154" s="273" t="s">
        <v>67</v>
      </c>
      <c r="B154" s="242"/>
      <c r="C154" s="269" t="s">
        <v>220</v>
      </c>
      <c r="D154" s="220">
        <f aca="true" t="shared" si="40" ref="D154:J154">D155+D170+D172+D182+D202+D211+D234+D244+D247+D254</f>
        <v>9591535</v>
      </c>
      <c r="E154" s="220">
        <f t="shared" si="40"/>
        <v>322047</v>
      </c>
      <c r="F154" s="220">
        <f t="shared" si="40"/>
        <v>0</v>
      </c>
      <c r="G154" s="220">
        <f t="shared" si="40"/>
        <v>9913582</v>
      </c>
      <c r="H154" s="220">
        <f t="shared" si="40"/>
        <v>0</v>
      </c>
      <c r="I154" s="220">
        <f t="shared" si="40"/>
        <v>9901582</v>
      </c>
      <c r="J154" s="220">
        <f t="shared" si="40"/>
        <v>12000</v>
      </c>
    </row>
    <row r="155" spans="1:10" ht="17.25" customHeight="1">
      <c r="A155" s="329" t="s">
        <v>221</v>
      </c>
      <c r="B155" s="311"/>
      <c r="C155" s="312" t="s">
        <v>106</v>
      </c>
      <c r="D155" s="310">
        <f aca="true" t="shared" si="41" ref="D155:J155">D156+D157+D158+D159+D160+D161+D162+D163+D164+D165+D166+D167+D168+D169</f>
        <v>915991</v>
      </c>
      <c r="E155" s="310">
        <f t="shared" si="41"/>
        <v>38918</v>
      </c>
      <c r="F155" s="310">
        <f t="shared" si="41"/>
        <v>0</v>
      </c>
      <c r="G155" s="310">
        <f t="shared" si="41"/>
        <v>954909</v>
      </c>
      <c r="H155" s="310">
        <f t="shared" si="41"/>
        <v>0</v>
      </c>
      <c r="I155" s="310">
        <f t="shared" si="41"/>
        <v>954909</v>
      </c>
      <c r="J155" s="310">
        <f t="shared" si="41"/>
        <v>0</v>
      </c>
    </row>
    <row r="156" spans="1:10" s="123" customFormat="1" ht="14.25" customHeight="1">
      <c r="A156" s="264"/>
      <c r="B156" s="247" t="s">
        <v>358</v>
      </c>
      <c r="C156" s="118" t="s">
        <v>222</v>
      </c>
      <c r="D156" s="118">
        <v>0</v>
      </c>
      <c r="E156" s="118">
        <v>0</v>
      </c>
      <c r="F156" s="118">
        <v>0</v>
      </c>
      <c r="G156" s="112">
        <f aca="true" t="shared" si="42" ref="G156:G169">D156+E156-F156</f>
        <v>0</v>
      </c>
      <c r="H156" s="112">
        <v>0</v>
      </c>
      <c r="I156" s="246">
        <f aca="true" t="shared" si="43" ref="I156:I167">G156</f>
        <v>0</v>
      </c>
      <c r="J156" s="246">
        <v>0</v>
      </c>
    </row>
    <row r="157" spans="1:10" ht="12.75" customHeight="1">
      <c r="A157" s="251"/>
      <c r="B157" s="110" t="s">
        <v>301</v>
      </c>
      <c r="C157" s="147" t="s">
        <v>193</v>
      </c>
      <c r="D157" s="112">
        <v>492169</v>
      </c>
      <c r="E157" s="112">
        <v>0</v>
      </c>
      <c r="F157" s="112">
        <v>0</v>
      </c>
      <c r="G157" s="112">
        <f t="shared" si="42"/>
        <v>492169</v>
      </c>
      <c r="H157" s="112">
        <v>0</v>
      </c>
      <c r="I157" s="246">
        <f t="shared" si="43"/>
        <v>492169</v>
      </c>
      <c r="J157" s="246">
        <v>0</v>
      </c>
    </row>
    <row r="158" spans="1:10" ht="13.5" customHeight="1">
      <c r="A158" s="251"/>
      <c r="B158" s="110" t="s">
        <v>305</v>
      </c>
      <c r="C158" s="147" t="s">
        <v>179</v>
      </c>
      <c r="D158" s="112">
        <v>33400</v>
      </c>
      <c r="E158" s="112">
        <v>0</v>
      </c>
      <c r="F158" s="112">
        <v>0</v>
      </c>
      <c r="G158" s="112">
        <f t="shared" si="42"/>
        <v>33400</v>
      </c>
      <c r="H158" s="112">
        <v>0</v>
      </c>
      <c r="I158" s="246">
        <f t="shared" si="43"/>
        <v>33400</v>
      </c>
      <c r="J158" s="246">
        <v>0</v>
      </c>
    </row>
    <row r="159" spans="1:10" ht="15" customHeight="1">
      <c r="A159" s="251"/>
      <c r="B159" s="257" t="s">
        <v>194</v>
      </c>
      <c r="C159" s="147" t="s">
        <v>186</v>
      </c>
      <c r="D159" s="112">
        <v>94000</v>
      </c>
      <c r="E159" s="112">
        <v>0</v>
      </c>
      <c r="F159" s="112">
        <v>0</v>
      </c>
      <c r="G159" s="112">
        <f t="shared" si="42"/>
        <v>94000</v>
      </c>
      <c r="H159" s="112">
        <v>0</v>
      </c>
      <c r="I159" s="246">
        <f t="shared" si="43"/>
        <v>94000</v>
      </c>
      <c r="J159" s="246">
        <v>0</v>
      </c>
    </row>
    <row r="160" spans="1:10" ht="12.75" customHeight="1">
      <c r="A160" s="251"/>
      <c r="B160" s="257" t="s">
        <v>309</v>
      </c>
      <c r="C160" s="147" t="s">
        <v>310</v>
      </c>
      <c r="D160" s="112">
        <v>12900</v>
      </c>
      <c r="E160" s="112">
        <v>0</v>
      </c>
      <c r="F160" s="112">
        <v>0</v>
      </c>
      <c r="G160" s="112">
        <f t="shared" si="42"/>
        <v>12900</v>
      </c>
      <c r="H160" s="112">
        <v>0</v>
      </c>
      <c r="I160" s="246">
        <f t="shared" si="43"/>
        <v>12900</v>
      </c>
      <c r="J160" s="246">
        <v>0</v>
      </c>
    </row>
    <row r="161" spans="1:10" ht="12.75" customHeight="1">
      <c r="A161" s="251"/>
      <c r="B161" s="257" t="s">
        <v>593</v>
      </c>
      <c r="C161" s="147" t="s">
        <v>600</v>
      </c>
      <c r="D161" s="112">
        <v>2000</v>
      </c>
      <c r="E161" s="112">
        <v>0</v>
      </c>
      <c r="F161" s="112">
        <v>0</v>
      </c>
      <c r="G161" s="112">
        <f t="shared" si="42"/>
        <v>2000</v>
      </c>
      <c r="H161" s="112">
        <v>0</v>
      </c>
      <c r="I161" s="246">
        <f t="shared" si="43"/>
        <v>2000</v>
      </c>
      <c r="J161" s="246">
        <v>0</v>
      </c>
    </row>
    <row r="162" spans="1:10" ht="12.75" customHeight="1">
      <c r="A162" s="251"/>
      <c r="B162" s="257" t="s">
        <v>340</v>
      </c>
      <c r="C162" s="147" t="s">
        <v>223</v>
      </c>
      <c r="D162" s="112">
        <v>42500</v>
      </c>
      <c r="E162" s="112">
        <v>0</v>
      </c>
      <c r="F162" s="112">
        <v>0</v>
      </c>
      <c r="G162" s="112">
        <f t="shared" si="42"/>
        <v>42500</v>
      </c>
      <c r="H162" s="112">
        <v>0</v>
      </c>
      <c r="I162" s="246">
        <f t="shared" si="43"/>
        <v>42500</v>
      </c>
      <c r="J162" s="246">
        <v>0</v>
      </c>
    </row>
    <row r="163" spans="1:10" ht="13.5" customHeight="1">
      <c r="A163" s="251"/>
      <c r="B163" s="257" t="s">
        <v>323</v>
      </c>
      <c r="C163" s="147" t="s">
        <v>312</v>
      </c>
      <c r="D163" s="112">
        <v>9000</v>
      </c>
      <c r="E163" s="112">
        <v>0</v>
      </c>
      <c r="F163" s="112">
        <v>0</v>
      </c>
      <c r="G163" s="112">
        <f t="shared" si="42"/>
        <v>9000</v>
      </c>
      <c r="H163" s="112">
        <v>0</v>
      </c>
      <c r="I163" s="246">
        <f t="shared" si="43"/>
        <v>9000</v>
      </c>
      <c r="J163" s="246">
        <v>0</v>
      </c>
    </row>
    <row r="164" spans="1:10" ht="13.5" customHeight="1">
      <c r="A164" s="251"/>
      <c r="B164" s="257" t="s">
        <v>375</v>
      </c>
      <c r="C164" s="147" t="s">
        <v>313</v>
      </c>
      <c r="D164" s="112">
        <v>0</v>
      </c>
      <c r="E164" s="112">
        <v>0</v>
      </c>
      <c r="F164" s="112">
        <v>0</v>
      </c>
      <c r="G164" s="112">
        <f t="shared" si="42"/>
        <v>0</v>
      </c>
      <c r="H164" s="112">
        <v>0</v>
      </c>
      <c r="I164" s="246">
        <f t="shared" si="43"/>
        <v>0</v>
      </c>
      <c r="J164" s="246">
        <v>0</v>
      </c>
    </row>
    <row r="165" spans="1:10" ht="13.5" customHeight="1">
      <c r="A165" s="251"/>
      <c r="B165" s="257" t="s">
        <v>297</v>
      </c>
      <c r="C165" s="147" t="s">
        <v>298</v>
      </c>
      <c r="D165" s="112">
        <v>15600</v>
      </c>
      <c r="E165" s="112">
        <v>0</v>
      </c>
      <c r="F165" s="112">
        <v>0</v>
      </c>
      <c r="G165" s="112">
        <f t="shared" si="42"/>
        <v>15600</v>
      </c>
      <c r="H165" s="112">
        <v>0</v>
      </c>
      <c r="I165" s="246">
        <f t="shared" si="43"/>
        <v>15600</v>
      </c>
      <c r="J165" s="246">
        <v>0</v>
      </c>
    </row>
    <row r="166" spans="1:10" ht="13.5" customHeight="1">
      <c r="A166" s="251"/>
      <c r="B166" s="257" t="s">
        <v>341</v>
      </c>
      <c r="C166" s="147" t="s">
        <v>314</v>
      </c>
      <c r="D166" s="112">
        <v>1000</v>
      </c>
      <c r="E166" s="112">
        <v>0</v>
      </c>
      <c r="F166" s="112">
        <v>0</v>
      </c>
      <c r="G166" s="112">
        <f t="shared" si="42"/>
        <v>1000</v>
      </c>
      <c r="H166" s="112">
        <v>0</v>
      </c>
      <c r="I166" s="246">
        <f t="shared" si="43"/>
        <v>1000</v>
      </c>
      <c r="J166" s="246">
        <v>0</v>
      </c>
    </row>
    <row r="167" spans="1:10" ht="12.75" customHeight="1">
      <c r="A167" s="251"/>
      <c r="B167" s="257" t="s">
        <v>342</v>
      </c>
      <c r="C167" s="147" t="s">
        <v>316</v>
      </c>
      <c r="D167" s="112">
        <v>29695</v>
      </c>
      <c r="E167" s="112">
        <v>0</v>
      </c>
      <c r="F167" s="112">
        <v>0</v>
      </c>
      <c r="G167" s="112">
        <f t="shared" si="42"/>
        <v>29695</v>
      </c>
      <c r="H167" s="112">
        <v>0</v>
      </c>
      <c r="I167" s="246">
        <f t="shared" si="43"/>
        <v>29695</v>
      </c>
      <c r="J167" s="246">
        <v>0</v>
      </c>
    </row>
    <row r="168" spans="1:10" ht="12.75" customHeight="1">
      <c r="A168" s="251"/>
      <c r="B168" s="257" t="s">
        <v>384</v>
      </c>
      <c r="C168" s="147" t="s">
        <v>546</v>
      </c>
      <c r="D168" s="112">
        <v>0</v>
      </c>
      <c r="E168" s="112">
        <v>0</v>
      </c>
      <c r="F168" s="112">
        <v>0</v>
      </c>
      <c r="G168" s="112">
        <f>D168+E168-F168</f>
        <v>0</v>
      </c>
      <c r="H168" s="112">
        <v>0</v>
      </c>
      <c r="I168" s="246">
        <f>G168</f>
        <v>0</v>
      </c>
      <c r="J168" s="246">
        <v>0</v>
      </c>
    </row>
    <row r="169" spans="1:10" ht="21.75" customHeight="1">
      <c r="A169" s="251"/>
      <c r="B169" s="110" t="s">
        <v>224</v>
      </c>
      <c r="C169" s="113" t="s">
        <v>564</v>
      </c>
      <c r="D169" s="112">
        <v>183727</v>
      </c>
      <c r="E169" s="112">
        <v>38918</v>
      </c>
      <c r="F169" s="112">
        <v>0</v>
      </c>
      <c r="G169" s="112">
        <f t="shared" si="42"/>
        <v>222645</v>
      </c>
      <c r="H169" s="112">
        <v>0</v>
      </c>
      <c r="I169" s="246">
        <f>G169</f>
        <v>222645</v>
      </c>
      <c r="J169" s="246">
        <v>0</v>
      </c>
    </row>
    <row r="170" spans="1:10" ht="18.75" customHeight="1">
      <c r="A170" s="329" t="s">
        <v>719</v>
      </c>
      <c r="B170" s="311"/>
      <c r="C170" s="312" t="s">
        <v>720</v>
      </c>
      <c r="D170" s="310">
        <f>D171</f>
        <v>88543</v>
      </c>
      <c r="E170" s="310">
        <f aca="true" t="shared" si="44" ref="E170:J170">E171</f>
        <v>527</v>
      </c>
      <c r="F170" s="310">
        <f t="shared" si="44"/>
        <v>0</v>
      </c>
      <c r="G170" s="310">
        <f t="shared" si="44"/>
        <v>89070</v>
      </c>
      <c r="H170" s="310">
        <f t="shared" si="44"/>
        <v>0</v>
      </c>
      <c r="I170" s="310">
        <f t="shared" si="44"/>
        <v>89070</v>
      </c>
      <c r="J170" s="310">
        <f t="shared" si="44"/>
        <v>0</v>
      </c>
    </row>
    <row r="171" spans="1:10" ht="21" customHeight="1">
      <c r="A171" s="251"/>
      <c r="B171" s="110" t="s">
        <v>224</v>
      </c>
      <c r="C171" s="113" t="s">
        <v>564</v>
      </c>
      <c r="D171" s="112">
        <v>88543</v>
      </c>
      <c r="E171" s="112">
        <v>527</v>
      </c>
      <c r="F171" s="112">
        <v>0</v>
      </c>
      <c r="G171" s="112">
        <f>D171+E171-F171</f>
        <v>89070</v>
      </c>
      <c r="H171" s="112">
        <v>0</v>
      </c>
      <c r="I171" s="246">
        <f>G171</f>
        <v>89070</v>
      </c>
      <c r="J171" s="246">
        <v>0</v>
      </c>
    </row>
    <row r="172" spans="1:10" ht="15" customHeight="1">
      <c r="A172" s="329" t="s">
        <v>227</v>
      </c>
      <c r="B172" s="311"/>
      <c r="C172" s="312" t="s">
        <v>107</v>
      </c>
      <c r="D172" s="310">
        <f>D173+D174+D175+D176+D177+D178+D179+D180+D181</f>
        <v>471597</v>
      </c>
      <c r="E172" s="310">
        <f aca="true" t="shared" si="45" ref="E172:J172">E173+E174+E175+E176+E177+E178+E179+E180+E181</f>
        <v>31473</v>
      </c>
      <c r="F172" s="310">
        <f t="shared" si="45"/>
        <v>0</v>
      </c>
      <c r="G172" s="310">
        <f t="shared" si="45"/>
        <v>503070</v>
      </c>
      <c r="H172" s="310">
        <f t="shared" si="45"/>
        <v>0</v>
      </c>
      <c r="I172" s="310">
        <f t="shared" si="45"/>
        <v>503070</v>
      </c>
      <c r="J172" s="310">
        <f t="shared" si="45"/>
        <v>0</v>
      </c>
    </row>
    <row r="173" spans="1:10" ht="14.25" customHeight="1">
      <c r="A173" s="251"/>
      <c r="B173" s="110" t="s">
        <v>301</v>
      </c>
      <c r="C173" s="147" t="s">
        <v>543</v>
      </c>
      <c r="D173" s="112">
        <v>260679</v>
      </c>
      <c r="E173" s="112">
        <v>0</v>
      </c>
      <c r="F173" s="112">
        <v>0</v>
      </c>
      <c r="G173" s="112">
        <f aca="true" t="shared" si="46" ref="G173:G181">D173+E173-F173</f>
        <v>260679</v>
      </c>
      <c r="H173" s="112">
        <v>0</v>
      </c>
      <c r="I173" s="246">
        <f aca="true" t="shared" si="47" ref="I173:I181">G173</f>
        <v>260679</v>
      </c>
      <c r="J173" s="246">
        <v>0</v>
      </c>
    </row>
    <row r="174" spans="1:10" ht="13.5" customHeight="1">
      <c r="A174" s="251"/>
      <c r="B174" s="110" t="s">
        <v>305</v>
      </c>
      <c r="C174" s="147" t="s">
        <v>179</v>
      </c>
      <c r="D174" s="118">
        <v>20464</v>
      </c>
      <c r="E174" s="118">
        <v>0</v>
      </c>
      <c r="F174" s="118">
        <v>0</v>
      </c>
      <c r="G174" s="112">
        <f t="shared" si="46"/>
        <v>20464</v>
      </c>
      <c r="H174" s="112">
        <v>0</v>
      </c>
      <c r="I174" s="246">
        <f t="shared" si="47"/>
        <v>20464</v>
      </c>
      <c r="J174" s="246">
        <v>0</v>
      </c>
    </row>
    <row r="175" spans="1:10" ht="12" customHeight="1">
      <c r="A175" s="251"/>
      <c r="B175" s="257" t="s">
        <v>194</v>
      </c>
      <c r="C175" s="147" t="s">
        <v>186</v>
      </c>
      <c r="D175" s="112">
        <v>47600</v>
      </c>
      <c r="E175" s="112">
        <v>0</v>
      </c>
      <c r="F175" s="112">
        <v>0</v>
      </c>
      <c r="G175" s="112">
        <f t="shared" si="46"/>
        <v>47600</v>
      </c>
      <c r="H175" s="112">
        <v>0</v>
      </c>
      <c r="I175" s="246">
        <f t="shared" si="47"/>
        <v>47600</v>
      </c>
      <c r="J175" s="246">
        <v>0</v>
      </c>
    </row>
    <row r="176" spans="1:10" ht="11.25" customHeight="1">
      <c r="A176" s="251"/>
      <c r="B176" s="257" t="s">
        <v>309</v>
      </c>
      <c r="C176" s="147" t="s">
        <v>310</v>
      </c>
      <c r="D176" s="112">
        <v>6500</v>
      </c>
      <c r="E176" s="112">
        <v>0</v>
      </c>
      <c r="F176" s="112">
        <v>0</v>
      </c>
      <c r="G176" s="112">
        <f t="shared" si="46"/>
        <v>6500</v>
      </c>
      <c r="H176" s="112">
        <v>0</v>
      </c>
      <c r="I176" s="246">
        <f t="shared" si="47"/>
        <v>6500</v>
      </c>
      <c r="J176" s="246">
        <v>0</v>
      </c>
    </row>
    <row r="177" spans="1:10" ht="12.75" customHeight="1">
      <c r="A177" s="251"/>
      <c r="B177" s="110" t="s">
        <v>340</v>
      </c>
      <c r="C177" s="112" t="s">
        <v>565</v>
      </c>
      <c r="D177" s="112">
        <v>3100</v>
      </c>
      <c r="E177" s="112">
        <v>0</v>
      </c>
      <c r="F177" s="112">
        <v>0</v>
      </c>
      <c r="G177" s="112">
        <f t="shared" si="46"/>
        <v>3100</v>
      </c>
      <c r="H177" s="112">
        <v>0</v>
      </c>
      <c r="I177" s="246">
        <f t="shared" si="47"/>
        <v>3100</v>
      </c>
      <c r="J177" s="246">
        <v>0</v>
      </c>
    </row>
    <row r="178" spans="1:10" ht="12" customHeight="1">
      <c r="A178" s="251"/>
      <c r="B178" s="110" t="s">
        <v>323</v>
      </c>
      <c r="C178" s="112" t="s">
        <v>312</v>
      </c>
      <c r="D178" s="112">
        <v>2000</v>
      </c>
      <c r="E178" s="112">
        <v>0</v>
      </c>
      <c r="F178" s="112">
        <v>0</v>
      </c>
      <c r="G178" s="112">
        <f t="shared" si="46"/>
        <v>2000</v>
      </c>
      <c r="H178" s="112">
        <v>0</v>
      </c>
      <c r="I178" s="246">
        <f t="shared" si="47"/>
        <v>2000</v>
      </c>
      <c r="J178" s="246">
        <v>0</v>
      </c>
    </row>
    <row r="179" spans="1:10" ht="12.75" customHeight="1">
      <c r="A179" s="251"/>
      <c r="B179" s="110" t="s">
        <v>297</v>
      </c>
      <c r="C179" s="112" t="s">
        <v>298</v>
      </c>
      <c r="D179" s="112">
        <v>3500</v>
      </c>
      <c r="E179" s="112">
        <v>0</v>
      </c>
      <c r="F179" s="112">
        <v>0</v>
      </c>
      <c r="G179" s="112">
        <f t="shared" si="46"/>
        <v>3500</v>
      </c>
      <c r="H179" s="112">
        <v>0</v>
      </c>
      <c r="I179" s="246">
        <f t="shared" si="47"/>
        <v>3500</v>
      </c>
      <c r="J179" s="246">
        <v>0</v>
      </c>
    </row>
    <row r="180" spans="1:10" ht="12.75" customHeight="1">
      <c r="A180" s="251"/>
      <c r="B180" s="110" t="s">
        <v>342</v>
      </c>
      <c r="C180" s="112" t="s">
        <v>316</v>
      </c>
      <c r="D180" s="118">
        <v>12924</v>
      </c>
      <c r="E180" s="118">
        <v>0</v>
      </c>
      <c r="F180" s="118">
        <v>0</v>
      </c>
      <c r="G180" s="112">
        <f t="shared" si="46"/>
        <v>12924</v>
      </c>
      <c r="H180" s="112">
        <v>0</v>
      </c>
      <c r="I180" s="246">
        <f t="shared" si="47"/>
        <v>12924</v>
      </c>
      <c r="J180" s="246">
        <v>0</v>
      </c>
    </row>
    <row r="181" spans="1:10" ht="20.25" customHeight="1">
      <c r="A181" s="251"/>
      <c r="B181" s="110" t="s">
        <v>224</v>
      </c>
      <c r="C181" s="113" t="s">
        <v>564</v>
      </c>
      <c r="D181" s="112">
        <v>114830</v>
      </c>
      <c r="E181" s="112">
        <v>31473</v>
      </c>
      <c r="F181" s="112">
        <v>0</v>
      </c>
      <c r="G181" s="112">
        <f t="shared" si="46"/>
        <v>146303</v>
      </c>
      <c r="H181" s="112">
        <v>0</v>
      </c>
      <c r="I181" s="246">
        <f t="shared" si="47"/>
        <v>146303</v>
      </c>
      <c r="J181" s="246">
        <v>0</v>
      </c>
    </row>
    <row r="182" spans="1:10" ht="15" customHeight="1">
      <c r="A182" s="329" t="s">
        <v>69</v>
      </c>
      <c r="B182" s="330"/>
      <c r="C182" s="310" t="s">
        <v>68</v>
      </c>
      <c r="D182" s="310">
        <f aca="true" t="shared" si="48" ref="D182:J182">D183+D184+D185+D186+D187+D188+D189+D190+D191+D192+D193+D194+D195+D196+D197+D198+D199</f>
        <v>2088165</v>
      </c>
      <c r="E182" s="310">
        <f t="shared" si="48"/>
        <v>65582</v>
      </c>
      <c r="F182" s="310">
        <f t="shared" si="48"/>
        <v>0</v>
      </c>
      <c r="G182" s="310">
        <f t="shared" si="48"/>
        <v>2153747</v>
      </c>
      <c r="H182" s="310">
        <f t="shared" si="48"/>
        <v>0</v>
      </c>
      <c r="I182" s="310">
        <f t="shared" si="48"/>
        <v>2153747</v>
      </c>
      <c r="J182" s="310">
        <f t="shared" si="48"/>
        <v>0</v>
      </c>
    </row>
    <row r="183" spans="1:10" s="123" customFormat="1" ht="12.75" customHeight="1">
      <c r="A183" s="264"/>
      <c r="B183" s="247" t="s">
        <v>358</v>
      </c>
      <c r="C183" s="118" t="s">
        <v>222</v>
      </c>
      <c r="D183" s="118">
        <v>11283</v>
      </c>
      <c r="E183" s="118">
        <v>0</v>
      </c>
      <c r="F183" s="118">
        <v>0</v>
      </c>
      <c r="G183" s="112">
        <f aca="true" t="shared" si="49" ref="G183:G198">D183+E183-F183</f>
        <v>11283</v>
      </c>
      <c r="H183" s="112">
        <v>0</v>
      </c>
      <c r="I183" s="246">
        <f aca="true" t="shared" si="50" ref="I183:I198">G183</f>
        <v>11283</v>
      </c>
      <c r="J183" s="246">
        <v>0</v>
      </c>
    </row>
    <row r="184" spans="1:10" ht="13.5" customHeight="1">
      <c r="A184" s="470"/>
      <c r="B184" s="110" t="s">
        <v>301</v>
      </c>
      <c r="C184" s="147" t="s">
        <v>543</v>
      </c>
      <c r="D184" s="112">
        <v>1309737</v>
      </c>
      <c r="E184" s="112">
        <v>7488</v>
      </c>
      <c r="F184" s="112">
        <v>0</v>
      </c>
      <c r="G184" s="112">
        <f t="shared" si="49"/>
        <v>1317225</v>
      </c>
      <c r="H184" s="112">
        <v>0</v>
      </c>
      <c r="I184" s="246">
        <f t="shared" si="50"/>
        <v>1317225</v>
      </c>
      <c r="J184" s="246">
        <v>0</v>
      </c>
    </row>
    <row r="185" spans="1:10" ht="12.75" customHeight="1">
      <c r="A185" s="470"/>
      <c r="B185" s="110" t="s">
        <v>305</v>
      </c>
      <c r="C185" s="147" t="s">
        <v>179</v>
      </c>
      <c r="D185" s="112">
        <v>94200</v>
      </c>
      <c r="E185" s="112">
        <v>0</v>
      </c>
      <c r="F185" s="112">
        <v>0</v>
      </c>
      <c r="G185" s="112">
        <f t="shared" si="49"/>
        <v>94200</v>
      </c>
      <c r="H185" s="112">
        <v>0</v>
      </c>
      <c r="I185" s="246">
        <f t="shared" si="50"/>
        <v>94200</v>
      </c>
      <c r="J185" s="246">
        <v>0</v>
      </c>
    </row>
    <row r="186" spans="1:10" ht="13.5" customHeight="1">
      <c r="A186" s="470"/>
      <c r="B186" s="257" t="s">
        <v>194</v>
      </c>
      <c r="C186" s="147" t="s">
        <v>339</v>
      </c>
      <c r="D186" s="112">
        <v>235858</v>
      </c>
      <c r="E186" s="112">
        <v>1348</v>
      </c>
      <c r="F186" s="112">
        <v>0</v>
      </c>
      <c r="G186" s="112">
        <f t="shared" si="49"/>
        <v>237206</v>
      </c>
      <c r="H186" s="112">
        <v>0</v>
      </c>
      <c r="I186" s="246">
        <f t="shared" si="50"/>
        <v>237206</v>
      </c>
      <c r="J186" s="246">
        <v>0</v>
      </c>
    </row>
    <row r="187" spans="1:10" ht="14.25" customHeight="1">
      <c r="A187" s="470"/>
      <c r="B187" s="257" t="s">
        <v>309</v>
      </c>
      <c r="C187" s="147" t="s">
        <v>310</v>
      </c>
      <c r="D187" s="112">
        <v>31891</v>
      </c>
      <c r="E187" s="112">
        <v>184</v>
      </c>
      <c r="F187" s="112">
        <v>0</v>
      </c>
      <c r="G187" s="112">
        <f t="shared" si="49"/>
        <v>32075</v>
      </c>
      <c r="H187" s="112">
        <v>0</v>
      </c>
      <c r="I187" s="246">
        <f t="shared" si="50"/>
        <v>32075</v>
      </c>
      <c r="J187" s="246">
        <v>0</v>
      </c>
    </row>
    <row r="188" spans="1:10" ht="14.25" customHeight="1">
      <c r="A188" s="470"/>
      <c r="B188" s="110" t="s">
        <v>187</v>
      </c>
      <c r="C188" s="112" t="s">
        <v>188</v>
      </c>
      <c r="D188" s="112">
        <v>800</v>
      </c>
      <c r="E188" s="112">
        <v>0</v>
      </c>
      <c r="F188" s="112">
        <v>0</v>
      </c>
      <c r="G188" s="112">
        <f t="shared" si="49"/>
        <v>800</v>
      </c>
      <c r="H188" s="112">
        <v>0</v>
      </c>
      <c r="I188" s="246">
        <f t="shared" si="50"/>
        <v>800</v>
      </c>
      <c r="J188" s="246">
        <v>0</v>
      </c>
    </row>
    <row r="189" spans="1:10" ht="15" customHeight="1">
      <c r="A189" s="470"/>
      <c r="B189" s="250">
        <v>4210</v>
      </c>
      <c r="C189" s="112" t="s">
        <v>311</v>
      </c>
      <c r="D189" s="112">
        <v>50575</v>
      </c>
      <c r="E189" s="112">
        <v>0</v>
      </c>
      <c r="F189" s="112">
        <v>0</v>
      </c>
      <c r="G189" s="112">
        <f t="shared" si="49"/>
        <v>50575</v>
      </c>
      <c r="H189" s="112">
        <v>0</v>
      </c>
      <c r="I189" s="246">
        <f t="shared" si="50"/>
        <v>50575</v>
      </c>
      <c r="J189" s="246">
        <v>0</v>
      </c>
    </row>
    <row r="190" spans="1:10" ht="12.75" customHeight="1">
      <c r="A190" s="470"/>
      <c r="B190" s="250">
        <v>4240</v>
      </c>
      <c r="C190" s="112" t="s">
        <v>561</v>
      </c>
      <c r="D190" s="112">
        <v>1798</v>
      </c>
      <c r="E190" s="112">
        <v>0</v>
      </c>
      <c r="F190" s="112">
        <v>0</v>
      </c>
      <c r="G190" s="112">
        <f t="shared" si="49"/>
        <v>1798</v>
      </c>
      <c r="H190" s="112">
        <v>0</v>
      </c>
      <c r="I190" s="246">
        <f t="shared" si="50"/>
        <v>1798</v>
      </c>
      <c r="J190" s="246">
        <v>0</v>
      </c>
    </row>
    <row r="191" spans="1:10" ht="13.5" customHeight="1">
      <c r="A191" s="470"/>
      <c r="B191" s="110" t="s">
        <v>323</v>
      </c>
      <c r="C191" s="112" t="s">
        <v>312</v>
      </c>
      <c r="D191" s="112">
        <v>37000</v>
      </c>
      <c r="E191" s="112">
        <v>0</v>
      </c>
      <c r="F191" s="112">
        <v>0</v>
      </c>
      <c r="G191" s="112">
        <f t="shared" si="49"/>
        <v>37000</v>
      </c>
      <c r="H191" s="112">
        <v>0</v>
      </c>
      <c r="I191" s="246">
        <f t="shared" si="50"/>
        <v>37000</v>
      </c>
      <c r="J191" s="246">
        <v>0</v>
      </c>
    </row>
    <row r="192" spans="1:10" ht="13.5" customHeight="1">
      <c r="A192" s="470"/>
      <c r="B192" s="110" t="s">
        <v>375</v>
      </c>
      <c r="C192" s="112" t="s">
        <v>313</v>
      </c>
      <c r="D192" s="112">
        <v>35000</v>
      </c>
      <c r="E192" s="112">
        <v>0</v>
      </c>
      <c r="F192" s="112">
        <v>0</v>
      </c>
      <c r="G192" s="112">
        <f t="shared" si="49"/>
        <v>35000</v>
      </c>
      <c r="H192" s="112">
        <v>0</v>
      </c>
      <c r="I192" s="246">
        <f t="shared" si="50"/>
        <v>35000</v>
      </c>
      <c r="J192" s="246">
        <v>0</v>
      </c>
    </row>
    <row r="193" spans="1:10" ht="13.5" customHeight="1">
      <c r="A193" s="470"/>
      <c r="B193" s="110" t="s">
        <v>297</v>
      </c>
      <c r="C193" s="112" t="s">
        <v>298</v>
      </c>
      <c r="D193" s="112">
        <v>29900</v>
      </c>
      <c r="E193" s="112">
        <v>0</v>
      </c>
      <c r="F193" s="112">
        <v>0</v>
      </c>
      <c r="G193" s="112">
        <f t="shared" si="49"/>
        <v>29900</v>
      </c>
      <c r="H193" s="112">
        <v>0</v>
      </c>
      <c r="I193" s="246">
        <f t="shared" si="50"/>
        <v>29900</v>
      </c>
      <c r="J193" s="246">
        <v>0</v>
      </c>
    </row>
    <row r="194" spans="1:10" ht="13.5" customHeight="1">
      <c r="A194" s="470"/>
      <c r="B194" s="110" t="s">
        <v>595</v>
      </c>
      <c r="C194" s="112" t="s">
        <v>596</v>
      </c>
      <c r="D194" s="112">
        <v>4500</v>
      </c>
      <c r="E194" s="112">
        <v>0</v>
      </c>
      <c r="F194" s="112">
        <v>0</v>
      </c>
      <c r="G194" s="112">
        <f t="shared" si="49"/>
        <v>4500</v>
      </c>
      <c r="H194" s="112">
        <v>0</v>
      </c>
      <c r="I194" s="246">
        <f t="shared" si="50"/>
        <v>4500</v>
      </c>
      <c r="J194" s="246">
        <v>0</v>
      </c>
    </row>
    <row r="195" spans="1:10" ht="14.25" customHeight="1">
      <c r="A195" s="470"/>
      <c r="B195" s="110" t="s">
        <v>341</v>
      </c>
      <c r="C195" s="112" t="s">
        <v>314</v>
      </c>
      <c r="D195" s="112">
        <v>3856</v>
      </c>
      <c r="E195" s="112">
        <v>0</v>
      </c>
      <c r="F195" s="112">
        <v>0</v>
      </c>
      <c r="G195" s="112">
        <f t="shared" si="49"/>
        <v>3856</v>
      </c>
      <c r="H195" s="112">
        <v>0</v>
      </c>
      <c r="I195" s="246">
        <f t="shared" si="50"/>
        <v>3856</v>
      </c>
      <c r="J195" s="246">
        <v>0</v>
      </c>
    </row>
    <row r="196" spans="1:10" ht="14.25" customHeight="1">
      <c r="A196" s="470"/>
      <c r="B196" s="110" t="s">
        <v>381</v>
      </c>
      <c r="C196" s="112" t="s">
        <v>315</v>
      </c>
      <c r="D196" s="112">
        <v>0</v>
      </c>
      <c r="E196" s="112">
        <v>0</v>
      </c>
      <c r="F196" s="112">
        <v>0</v>
      </c>
      <c r="G196" s="112">
        <f t="shared" si="49"/>
        <v>0</v>
      </c>
      <c r="H196" s="112">
        <v>0</v>
      </c>
      <c r="I196" s="246">
        <f t="shared" si="50"/>
        <v>0</v>
      </c>
      <c r="J196" s="246">
        <v>0</v>
      </c>
    </row>
    <row r="197" spans="1:10" ht="12.75" customHeight="1">
      <c r="A197" s="470"/>
      <c r="B197" s="110" t="s">
        <v>342</v>
      </c>
      <c r="C197" s="112" t="s">
        <v>316</v>
      </c>
      <c r="D197" s="112">
        <v>64763</v>
      </c>
      <c r="E197" s="112">
        <v>0</v>
      </c>
      <c r="F197" s="112">
        <v>0</v>
      </c>
      <c r="G197" s="112">
        <f t="shared" si="49"/>
        <v>64763</v>
      </c>
      <c r="H197" s="112">
        <v>0</v>
      </c>
      <c r="I197" s="246">
        <f t="shared" si="50"/>
        <v>64763</v>
      </c>
      <c r="J197" s="246">
        <v>0</v>
      </c>
    </row>
    <row r="198" spans="1:10" ht="13.5" customHeight="1">
      <c r="A198" s="263"/>
      <c r="B198" s="110" t="s">
        <v>324</v>
      </c>
      <c r="C198" s="112" t="s">
        <v>325</v>
      </c>
      <c r="D198" s="112">
        <v>980</v>
      </c>
      <c r="E198" s="112">
        <v>0</v>
      </c>
      <c r="F198" s="112">
        <v>0</v>
      </c>
      <c r="G198" s="112">
        <f t="shared" si="49"/>
        <v>980</v>
      </c>
      <c r="H198" s="112">
        <v>0</v>
      </c>
      <c r="I198" s="246">
        <f t="shared" si="50"/>
        <v>980</v>
      </c>
      <c r="J198" s="246">
        <v>0</v>
      </c>
    </row>
    <row r="199" spans="1:10" ht="21" customHeight="1">
      <c r="A199" s="263"/>
      <c r="B199" s="110" t="s">
        <v>224</v>
      </c>
      <c r="C199" s="113" t="s">
        <v>562</v>
      </c>
      <c r="D199" s="112">
        <f>D200+D201</f>
        <v>176024</v>
      </c>
      <c r="E199" s="112">
        <f aca="true" t="shared" si="51" ref="E199:J199">E200+E201</f>
        <v>56562</v>
      </c>
      <c r="F199" s="112">
        <f t="shared" si="51"/>
        <v>0</v>
      </c>
      <c r="G199" s="112">
        <f t="shared" si="51"/>
        <v>232586</v>
      </c>
      <c r="H199" s="112">
        <f t="shared" si="51"/>
        <v>0</v>
      </c>
      <c r="I199" s="112">
        <f t="shared" si="51"/>
        <v>232586</v>
      </c>
      <c r="J199" s="112">
        <f t="shared" si="51"/>
        <v>0</v>
      </c>
    </row>
    <row r="200" spans="1:10" ht="13.5" customHeight="1">
      <c r="A200" s="263"/>
      <c r="B200" s="110"/>
      <c r="C200" s="112" t="s">
        <v>230</v>
      </c>
      <c r="D200" s="112">
        <v>44006</v>
      </c>
      <c r="E200" s="112">
        <v>13773</v>
      </c>
      <c r="F200" s="112">
        <v>0</v>
      </c>
      <c r="G200" s="112">
        <f>D200+E200-F200</f>
        <v>57779</v>
      </c>
      <c r="H200" s="112">
        <v>0</v>
      </c>
      <c r="I200" s="246">
        <f>G200</f>
        <v>57779</v>
      </c>
      <c r="J200" s="246">
        <v>0</v>
      </c>
    </row>
    <row r="201" spans="1:10" ht="12.75" customHeight="1">
      <c r="A201" s="263"/>
      <c r="B201" s="112"/>
      <c r="C201" s="112" t="s">
        <v>231</v>
      </c>
      <c r="D201" s="112">
        <v>132018</v>
      </c>
      <c r="E201" s="112">
        <v>42789</v>
      </c>
      <c r="F201" s="112">
        <v>0</v>
      </c>
      <c r="G201" s="112">
        <f>D201+E201-F201</f>
        <v>174807</v>
      </c>
      <c r="H201" s="112">
        <v>0</v>
      </c>
      <c r="I201" s="246">
        <f>G201</f>
        <v>174807</v>
      </c>
      <c r="J201" s="246">
        <v>0</v>
      </c>
    </row>
    <row r="202" spans="1:10" ht="15.75" customHeight="1">
      <c r="A202" s="328" t="s">
        <v>232</v>
      </c>
      <c r="B202" s="310"/>
      <c r="C202" s="310" t="s">
        <v>233</v>
      </c>
      <c r="D202" s="310">
        <f>D203+D204+D205+D206+D207+D208+D209+D210</f>
        <v>1062994</v>
      </c>
      <c r="E202" s="310">
        <f aca="true" t="shared" si="52" ref="E202:J202">E203+E204+E205+E206+E207+E208+E209+E210</f>
        <v>0</v>
      </c>
      <c r="F202" s="310">
        <f t="shared" si="52"/>
        <v>0</v>
      </c>
      <c r="G202" s="310">
        <f t="shared" si="52"/>
        <v>1062994</v>
      </c>
      <c r="H202" s="310">
        <f t="shared" si="52"/>
        <v>0</v>
      </c>
      <c r="I202" s="310">
        <f t="shared" si="52"/>
        <v>1062994</v>
      </c>
      <c r="J202" s="310">
        <f t="shared" si="52"/>
        <v>0</v>
      </c>
    </row>
    <row r="203" spans="1:10" ht="12.75" customHeight="1">
      <c r="A203" s="263"/>
      <c r="B203" s="112">
        <v>4010</v>
      </c>
      <c r="C203" s="147" t="s">
        <v>193</v>
      </c>
      <c r="D203" s="112">
        <v>711123</v>
      </c>
      <c r="E203" s="112">
        <v>0</v>
      </c>
      <c r="F203" s="112">
        <v>0</v>
      </c>
      <c r="G203" s="112">
        <f aca="true" t="shared" si="53" ref="G203:G210">D203+E203-F203</f>
        <v>711123</v>
      </c>
      <c r="H203" s="112">
        <v>0</v>
      </c>
      <c r="I203" s="246">
        <f aca="true" t="shared" si="54" ref="I203:I210">G203</f>
        <v>711123</v>
      </c>
      <c r="J203" s="246">
        <v>0</v>
      </c>
    </row>
    <row r="204" spans="1:10" ht="12.75" customHeight="1">
      <c r="A204" s="263"/>
      <c r="B204" s="112">
        <v>4040</v>
      </c>
      <c r="C204" s="147" t="s">
        <v>179</v>
      </c>
      <c r="D204" s="112">
        <v>49956</v>
      </c>
      <c r="E204" s="112">
        <v>0</v>
      </c>
      <c r="F204" s="112">
        <v>0</v>
      </c>
      <c r="G204" s="112">
        <f t="shared" si="53"/>
        <v>49956</v>
      </c>
      <c r="H204" s="112">
        <v>0</v>
      </c>
      <c r="I204" s="246">
        <f t="shared" si="54"/>
        <v>49956</v>
      </c>
      <c r="J204" s="246">
        <v>0</v>
      </c>
    </row>
    <row r="205" spans="1:10" ht="12.75" customHeight="1">
      <c r="A205" s="263"/>
      <c r="B205" s="112">
        <v>4110</v>
      </c>
      <c r="C205" s="147" t="s">
        <v>339</v>
      </c>
      <c r="D205" s="112">
        <v>131113</v>
      </c>
      <c r="E205" s="112">
        <v>0</v>
      </c>
      <c r="F205" s="112">
        <v>0</v>
      </c>
      <c r="G205" s="112">
        <f t="shared" si="53"/>
        <v>131113</v>
      </c>
      <c r="H205" s="112">
        <v>0</v>
      </c>
      <c r="I205" s="246">
        <f t="shared" si="54"/>
        <v>131113</v>
      </c>
      <c r="J205" s="246">
        <v>0</v>
      </c>
    </row>
    <row r="206" spans="1:10" ht="11.25" customHeight="1">
      <c r="A206" s="263"/>
      <c r="B206" s="112">
        <v>4120</v>
      </c>
      <c r="C206" s="147" t="s">
        <v>310</v>
      </c>
      <c r="D206" s="112">
        <v>18088</v>
      </c>
      <c r="E206" s="112">
        <v>0</v>
      </c>
      <c r="F206" s="112">
        <v>0</v>
      </c>
      <c r="G206" s="112">
        <f t="shared" si="53"/>
        <v>18088</v>
      </c>
      <c r="H206" s="112">
        <v>0</v>
      </c>
      <c r="I206" s="246">
        <f t="shared" si="54"/>
        <v>18088</v>
      </c>
      <c r="J206" s="246">
        <v>0</v>
      </c>
    </row>
    <row r="207" spans="1:10" ht="12.75" customHeight="1">
      <c r="A207" s="263"/>
      <c r="B207" s="112">
        <v>4210</v>
      </c>
      <c r="C207" s="112" t="s">
        <v>189</v>
      </c>
      <c r="D207" s="112">
        <v>82040</v>
      </c>
      <c r="E207" s="112">
        <v>0</v>
      </c>
      <c r="F207" s="112">
        <v>0</v>
      </c>
      <c r="G207" s="112">
        <f t="shared" si="53"/>
        <v>82040</v>
      </c>
      <c r="H207" s="112">
        <v>0</v>
      </c>
      <c r="I207" s="246">
        <f t="shared" si="54"/>
        <v>82040</v>
      </c>
      <c r="J207" s="246">
        <v>0</v>
      </c>
    </row>
    <row r="208" spans="1:10" ht="12" customHeight="1">
      <c r="A208" s="263"/>
      <c r="B208" s="112">
        <v>4260</v>
      </c>
      <c r="C208" s="112" t="s">
        <v>312</v>
      </c>
      <c r="D208" s="112">
        <v>17000</v>
      </c>
      <c r="E208" s="112">
        <v>0</v>
      </c>
      <c r="F208" s="112">
        <v>0</v>
      </c>
      <c r="G208" s="112">
        <f t="shared" si="53"/>
        <v>17000</v>
      </c>
      <c r="H208" s="112">
        <v>0</v>
      </c>
      <c r="I208" s="246">
        <f t="shared" si="54"/>
        <v>17000</v>
      </c>
      <c r="J208" s="246">
        <v>0</v>
      </c>
    </row>
    <row r="209" spans="1:10" ht="12.75" customHeight="1">
      <c r="A209" s="263"/>
      <c r="B209" s="112">
        <v>4300</v>
      </c>
      <c r="C209" s="112" t="s">
        <v>180</v>
      </c>
      <c r="D209" s="112">
        <v>10444</v>
      </c>
      <c r="E209" s="112">
        <v>0</v>
      </c>
      <c r="F209" s="112">
        <v>0</v>
      </c>
      <c r="G209" s="112">
        <f t="shared" si="53"/>
        <v>10444</v>
      </c>
      <c r="H209" s="112">
        <v>0</v>
      </c>
      <c r="I209" s="246">
        <f t="shared" si="54"/>
        <v>10444</v>
      </c>
      <c r="J209" s="246">
        <v>0</v>
      </c>
    </row>
    <row r="210" spans="1:10" ht="12.75" customHeight="1">
      <c r="A210" s="263"/>
      <c r="B210" s="112">
        <v>4440</v>
      </c>
      <c r="C210" s="112" t="s">
        <v>316</v>
      </c>
      <c r="D210" s="112">
        <v>43230</v>
      </c>
      <c r="E210" s="112">
        <v>0</v>
      </c>
      <c r="F210" s="112">
        <v>0</v>
      </c>
      <c r="G210" s="112">
        <f t="shared" si="53"/>
        <v>43230</v>
      </c>
      <c r="H210" s="112">
        <v>0</v>
      </c>
      <c r="I210" s="246">
        <f t="shared" si="54"/>
        <v>43230</v>
      </c>
      <c r="J210" s="246">
        <v>0</v>
      </c>
    </row>
    <row r="211" spans="1:10" ht="15.75" customHeight="1">
      <c r="A211" s="328" t="s">
        <v>71</v>
      </c>
      <c r="B211" s="311"/>
      <c r="C211" s="310" t="s">
        <v>70</v>
      </c>
      <c r="D211" s="310">
        <f aca="true" t="shared" si="55" ref="D211:J211">D212+D213+D214+D215+D216+D217+D218+D219+D220+D221+D222+D223+D224+D225+D226+D227+D228+D229+D230+D231</f>
        <v>4379962</v>
      </c>
      <c r="E211" s="310">
        <f t="shared" si="55"/>
        <v>116789</v>
      </c>
      <c r="F211" s="310">
        <f t="shared" si="55"/>
        <v>0</v>
      </c>
      <c r="G211" s="310">
        <f t="shared" si="55"/>
        <v>4496751</v>
      </c>
      <c r="H211" s="310">
        <f t="shared" si="55"/>
        <v>0</v>
      </c>
      <c r="I211" s="310">
        <f t="shared" si="55"/>
        <v>4496751</v>
      </c>
      <c r="J211" s="310">
        <f t="shared" si="55"/>
        <v>0</v>
      </c>
    </row>
    <row r="212" spans="1:10" s="123" customFormat="1" ht="12.75" customHeight="1">
      <c r="A212" s="107"/>
      <c r="B212" s="247" t="s">
        <v>358</v>
      </c>
      <c r="C212" s="241" t="s">
        <v>234</v>
      </c>
      <c r="D212" s="118">
        <v>2700</v>
      </c>
      <c r="E212" s="118">
        <v>0</v>
      </c>
      <c r="F212" s="118">
        <v>0</v>
      </c>
      <c r="G212" s="112">
        <f aca="true" t="shared" si="56" ref="G212:G228">D212+E212-F212</f>
        <v>2700</v>
      </c>
      <c r="H212" s="118">
        <v>0</v>
      </c>
      <c r="I212" s="246">
        <f aca="true" t="shared" si="57" ref="I212:I228">G212</f>
        <v>2700</v>
      </c>
      <c r="J212" s="118">
        <v>0</v>
      </c>
    </row>
    <row r="213" spans="1:10" ht="14.25" customHeight="1">
      <c r="A213" s="263"/>
      <c r="B213" s="110" t="s">
        <v>301</v>
      </c>
      <c r="C213" s="147" t="s">
        <v>541</v>
      </c>
      <c r="D213" s="112">
        <v>2653295</v>
      </c>
      <c r="E213" s="112">
        <v>17222</v>
      </c>
      <c r="F213" s="112">
        <v>0</v>
      </c>
      <c r="G213" s="112">
        <f t="shared" si="56"/>
        <v>2670517</v>
      </c>
      <c r="H213" s="112">
        <v>0</v>
      </c>
      <c r="I213" s="246">
        <f t="shared" si="57"/>
        <v>2670517</v>
      </c>
      <c r="J213" s="246">
        <v>0</v>
      </c>
    </row>
    <row r="214" spans="1:10" ht="13.5" customHeight="1">
      <c r="A214" s="263"/>
      <c r="B214" s="110" t="s">
        <v>305</v>
      </c>
      <c r="C214" s="147" t="s">
        <v>179</v>
      </c>
      <c r="D214" s="112">
        <v>220542</v>
      </c>
      <c r="E214" s="112">
        <v>0</v>
      </c>
      <c r="F214" s="112">
        <v>0</v>
      </c>
      <c r="G214" s="112">
        <f t="shared" si="56"/>
        <v>220542</v>
      </c>
      <c r="H214" s="112">
        <v>0</v>
      </c>
      <c r="I214" s="246">
        <f t="shared" si="57"/>
        <v>220542</v>
      </c>
      <c r="J214" s="246">
        <v>0</v>
      </c>
    </row>
    <row r="215" spans="1:10" ht="12.75" customHeight="1">
      <c r="A215" s="263"/>
      <c r="B215" s="257" t="s">
        <v>194</v>
      </c>
      <c r="C215" s="147" t="s">
        <v>339</v>
      </c>
      <c r="D215" s="112">
        <v>505661</v>
      </c>
      <c r="E215" s="112">
        <v>3100</v>
      </c>
      <c r="F215" s="112">
        <v>0</v>
      </c>
      <c r="G215" s="112">
        <f t="shared" si="56"/>
        <v>508761</v>
      </c>
      <c r="H215" s="112">
        <v>0</v>
      </c>
      <c r="I215" s="246">
        <f t="shared" si="57"/>
        <v>508761</v>
      </c>
      <c r="J215" s="246">
        <v>0</v>
      </c>
    </row>
    <row r="216" spans="1:10" ht="12" customHeight="1">
      <c r="A216" s="263"/>
      <c r="B216" s="257" t="s">
        <v>309</v>
      </c>
      <c r="C216" s="147" t="s">
        <v>310</v>
      </c>
      <c r="D216" s="112">
        <v>69609</v>
      </c>
      <c r="E216" s="112">
        <v>422</v>
      </c>
      <c r="F216" s="112">
        <v>0</v>
      </c>
      <c r="G216" s="112">
        <f t="shared" si="56"/>
        <v>70031</v>
      </c>
      <c r="H216" s="112">
        <v>0</v>
      </c>
      <c r="I216" s="246">
        <f t="shared" si="57"/>
        <v>70031</v>
      </c>
      <c r="J216" s="246">
        <v>0</v>
      </c>
    </row>
    <row r="217" spans="1:10" ht="12" customHeight="1">
      <c r="A217" s="263"/>
      <c r="B217" s="110" t="s">
        <v>187</v>
      </c>
      <c r="C217" s="147" t="s">
        <v>235</v>
      </c>
      <c r="D217" s="112">
        <v>6000</v>
      </c>
      <c r="E217" s="112">
        <v>0</v>
      </c>
      <c r="F217" s="112">
        <v>0</v>
      </c>
      <c r="G217" s="112">
        <f t="shared" si="56"/>
        <v>6000</v>
      </c>
      <c r="H217" s="112">
        <v>0</v>
      </c>
      <c r="I217" s="246">
        <f t="shared" si="57"/>
        <v>6000</v>
      </c>
      <c r="J217" s="246">
        <v>0</v>
      </c>
    </row>
    <row r="218" spans="1:10" ht="12" customHeight="1">
      <c r="A218" s="263"/>
      <c r="B218" s="110" t="s">
        <v>593</v>
      </c>
      <c r="C218" s="147" t="s">
        <v>600</v>
      </c>
      <c r="D218" s="112">
        <v>2500</v>
      </c>
      <c r="E218" s="112">
        <v>0</v>
      </c>
      <c r="F218" s="112">
        <v>0</v>
      </c>
      <c r="G218" s="112">
        <f t="shared" si="56"/>
        <v>2500</v>
      </c>
      <c r="H218" s="112">
        <v>0</v>
      </c>
      <c r="I218" s="246">
        <f t="shared" si="57"/>
        <v>2500</v>
      </c>
      <c r="J218" s="246">
        <v>0</v>
      </c>
    </row>
    <row r="219" spans="1:10" ht="11.25" customHeight="1">
      <c r="A219" s="263"/>
      <c r="B219" s="110" t="s">
        <v>340</v>
      </c>
      <c r="C219" s="112" t="s">
        <v>311</v>
      </c>
      <c r="D219" s="112">
        <v>467441</v>
      </c>
      <c r="E219" s="112">
        <v>10000</v>
      </c>
      <c r="F219" s="112">
        <v>0</v>
      </c>
      <c r="G219" s="112">
        <f t="shared" si="56"/>
        <v>477441</v>
      </c>
      <c r="H219" s="112">
        <v>0</v>
      </c>
      <c r="I219" s="246">
        <f t="shared" si="57"/>
        <v>477441</v>
      </c>
      <c r="J219" s="246">
        <v>0</v>
      </c>
    </row>
    <row r="220" spans="1:10" ht="11.25" customHeight="1">
      <c r="A220" s="263"/>
      <c r="B220" s="110" t="s">
        <v>236</v>
      </c>
      <c r="C220" s="112" t="s">
        <v>561</v>
      </c>
      <c r="D220" s="112">
        <v>8000</v>
      </c>
      <c r="E220" s="112">
        <v>0</v>
      </c>
      <c r="F220" s="112">
        <v>0</v>
      </c>
      <c r="G220" s="112">
        <f t="shared" si="56"/>
        <v>8000</v>
      </c>
      <c r="H220" s="112">
        <v>0</v>
      </c>
      <c r="I220" s="246">
        <f t="shared" si="57"/>
        <v>8000</v>
      </c>
      <c r="J220" s="246">
        <v>0</v>
      </c>
    </row>
    <row r="221" spans="1:10" ht="12" customHeight="1">
      <c r="A221" s="263"/>
      <c r="B221" s="110" t="s">
        <v>323</v>
      </c>
      <c r="C221" s="112" t="s">
        <v>312</v>
      </c>
      <c r="D221" s="112">
        <v>64500</v>
      </c>
      <c r="E221" s="112">
        <v>0</v>
      </c>
      <c r="F221" s="112">
        <v>0</v>
      </c>
      <c r="G221" s="112">
        <f t="shared" si="56"/>
        <v>64500</v>
      </c>
      <c r="H221" s="112">
        <v>0</v>
      </c>
      <c r="I221" s="246">
        <f t="shared" si="57"/>
        <v>64500</v>
      </c>
      <c r="J221" s="246">
        <v>0</v>
      </c>
    </row>
    <row r="222" spans="1:10" ht="12.75" customHeight="1">
      <c r="A222" s="263"/>
      <c r="B222" s="110" t="s">
        <v>297</v>
      </c>
      <c r="C222" s="112" t="s">
        <v>298</v>
      </c>
      <c r="D222" s="112">
        <v>106984</v>
      </c>
      <c r="E222" s="112">
        <v>0</v>
      </c>
      <c r="F222" s="112">
        <v>0</v>
      </c>
      <c r="G222" s="112">
        <f t="shared" si="56"/>
        <v>106984</v>
      </c>
      <c r="H222" s="112">
        <v>0</v>
      </c>
      <c r="I222" s="246">
        <f t="shared" si="57"/>
        <v>106984</v>
      </c>
      <c r="J222" s="246">
        <v>0</v>
      </c>
    </row>
    <row r="223" spans="1:10" ht="12" customHeight="1">
      <c r="A223" s="263"/>
      <c r="B223" s="110" t="s">
        <v>595</v>
      </c>
      <c r="C223" s="112" t="s">
        <v>596</v>
      </c>
      <c r="D223" s="112">
        <v>5871</v>
      </c>
      <c r="E223" s="112">
        <v>0</v>
      </c>
      <c r="F223" s="112">
        <v>0</v>
      </c>
      <c r="G223" s="112">
        <f t="shared" si="56"/>
        <v>5871</v>
      </c>
      <c r="H223" s="112">
        <v>0</v>
      </c>
      <c r="I223" s="246">
        <f t="shared" si="57"/>
        <v>5871</v>
      </c>
      <c r="J223" s="246">
        <v>0</v>
      </c>
    </row>
    <row r="224" spans="1:10" ht="12" customHeight="1">
      <c r="A224" s="263"/>
      <c r="B224" s="110" t="s">
        <v>341</v>
      </c>
      <c r="C224" s="112" t="s">
        <v>314</v>
      </c>
      <c r="D224" s="112">
        <v>4500</v>
      </c>
      <c r="E224" s="112">
        <v>0</v>
      </c>
      <c r="F224" s="112">
        <v>0</v>
      </c>
      <c r="G224" s="112">
        <f t="shared" si="56"/>
        <v>4500</v>
      </c>
      <c r="H224" s="112">
        <v>0</v>
      </c>
      <c r="I224" s="246">
        <f t="shared" si="57"/>
        <v>4500</v>
      </c>
      <c r="J224" s="246">
        <v>0</v>
      </c>
    </row>
    <row r="225" spans="1:10" ht="12" customHeight="1">
      <c r="A225" s="263"/>
      <c r="B225" s="110" t="s">
        <v>534</v>
      </c>
      <c r="C225" s="112" t="s">
        <v>535</v>
      </c>
      <c r="D225" s="112">
        <v>600</v>
      </c>
      <c r="E225" s="112">
        <v>0</v>
      </c>
      <c r="F225" s="112">
        <v>0</v>
      </c>
      <c r="G225" s="112">
        <f t="shared" si="56"/>
        <v>600</v>
      </c>
      <c r="H225" s="112">
        <v>0</v>
      </c>
      <c r="I225" s="246">
        <f t="shared" si="57"/>
        <v>600</v>
      </c>
      <c r="J225" s="246">
        <v>0</v>
      </c>
    </row>
    <row r="226" spans="1:10" ht="12" customHeight="1">
      <c r="A226" s="263"/>
      <c r="B226" s="110" t="s">
        <v>381</v>
      </c>
      <c r="C226" s="112" t="s">
        <v>315</v>
      </c>
      <c r="D226" s="118">
        <v>0</v>
      </c>
      <c r="E226" s="112">
        <v>0</v>
      </c>
      <c r="F226" s="112">
        <v>0</v>
      </c>
      <c r="G226" s="112">
        <f t="shared" si="56"/>
        <v>0</v>
      </c>
      <c r="H226" s="112">
        <v>0</v>
      </c>
      <c r="I226" s="246">
        <f t="shared" si="57"/>
        <v>0</v>
      </c>
      <c r="J226" s="246">
        <v>0</v>
      </c>
    </row>
    <row r="227" spans="1:10" ht="12" customHeight="1">
      <c r="A227" s="263"/>
      <c r="B227" s="110" t="s">
        <v>342</v>
      </c>
      <c r="C227" s="112" t="s">
        <v>316</v>
      </c>
      <c r="D227" s="112">
        <v>144856</v>
      </c>
      <c r="E227" s="112">
        <v>0</v>
      </c>
      <c r="F227" s="112">
        <v>0</v>
      </c>
      <c r="G227" s="112">
        <f t="shared" si="56"/>
        <v>144856</v>
      </c>
      <c r="H227" s="112">
        <v>0</v>
      </c>
      <c r="I227" s="246">
        <f t="shared" si="57"/>
        <v>144856</v>
      </c>
      <c r="J227" s="246">
        <v>0</v>
      </c>
    </row>
    <row r="228" spans="1:10" ht="12.75" customHeight="1">
      <c r="A228" s="263"/>
      <c r="B228" s="110" t="s">
        <v>324</v>
      </c>
      <c r="C228" s="112" t="s">
        <v>325</v>
      </c>
      <c r="D228" s="112">
        <v>70</v>
      </c>
      <c r="E228" s="112">
        <v>0</v>
      </c>
      <c r="F228" s="112">
        <v>0</v>
      </c>
      <c r="G228" s="112">
        <f t="shared" si="56"/>
        <v>70</v>
      </c>
      <c r="H228" s="112">
        <v>0</v>
      </c>
      <c r="I228" s="246">
        <f t="shared" si="57"/>
        <v>70</v>
      </c>
      <c r="J228" s="246">
        <v>0</v>
      </c>
    </row>
    <row r="229" spans="1:10" ht="12.75" customHeight="1">
      <c r="A229" s="263"/>
      <c r="B229" s="110" t="s">
        <v>203</v>
      </c>
      <c r="C229" s="112" t="s">
        <v>607</v>
      </c>
      <c r="D229" s="112">
        <v>1000</v>
      </c>
      <c r="E229" s="112">
        <v>0</v>
      </c>
      <c r="F229" s="112">
        <v>0</v>
      </c>
      <c r="G229" s="112">
        <f>D229+E229-F229</f>
        <v>1000</v>
      </c>
      <c r="H229" s="112">
        <v>0</v>
      </c>
      <c r="I229" s="246">
        <f>G229</f>
        <v>1000</v>
      </c>
      <c r="J229" s="246">
        <v>0</v>
      </c>
    </row>
    <row r="230" spans="1:10" ht="12.75" customHeight="1">
      <c r="A230" s="263"/>
      <c r="B230" s="110" t="s">
        <v>384</v>
      </c>
      <c r="C230" s="112" t="s">
        <v>631</v>
      </c>
      <c r="D230" s="112">
        <v>0</v>
      </c>
      <c r="E230" s="112">
        <v>70000</v>
      </c>
      <c r="F230" s="112">
        <v>0</v>
      </c>
      <c r="G230" s="112">
        <f>D230+E230-F230</f>
        <v>70000</v>
      </c>
      <c r="H230" s="112">
        <v>0</v>
      </c>
      <c r="I230" s="246">
        <f>G230</f>
        <v>70000</v>
      </c>
      <c r="J230" s="246">
        <v>0</v>
      </c>
    </row>
    <row r="231" spans="1:10" ht="20.25" customHeight="1">
      <c r="A231" s="263"/>
      <c r="B231" s="110" t="s">
        <v>224</v>
      </c>
      <c r="C231" s="113" t="s">
        <v>563</v>
      </c>
      <c r="D231" s="112">
        <f>D232+D233</f>
        <v>115833</v>
      </c>
      <c r="E231" s="112">
        <f aca="true" t="shared" si="58" ref="E231:J231">E232+E233</f>
        <v>16045</v>
      </c>
      <c r="F231" s="112">
        <f t="shared" si="58"/>
        <v>0</v>
      </c>
      <c r="G231" s="112">
        <f t="shared" si="58"/>
        <v>131878</v>
      </c>
      <c r="H231" s="112">
        <f t="shared" si="58"/>
        <v>0</v>
      </c>
      <c r="I231" s="112">
        <f t="shared" si="58"/>
        <v>131878</v>
      </c>
      <c r="J231" s="112">
        <f t="shared" si="58"/>
        <v>0</v>
      </c>
    </row>
    <row r="232" spans="1:10" ht="11.25" customHeight="1">
      <c r="A232" s="263"/>
      <c r="B232" s="110"/>
      <c r="C232" s="147" t="s">
        <v>230</v>
      </c>
      <c r="D232" s="112">
        <v>88261</v>
      </c>
      <c r="E232" s="112">
        <v>11938</v>
      </c>
      <c r="F232" s="112">
        <v>0</v>
      </c>
      <c r="G232" s="112">
        <f>D232+E232-F232</f>
        <v>100199</v>
      </c>
      <c r="H232" s="112">
        <v>0</v>
      </c>
      <c r="I232" s="246">
        <f>G232</f>
        <v>100199</v>
      </c>
      <c r="J232" s="246">
        <v>0</v>
      </c>
    </row>
    <row r="233" spans="1:10" ht="12" customHeight="1">
      <c r="A233" s="263"/>
      <c r="B233" s="110"/>
      <c r="C233" s="147" t="s">
        <v>231</v>
      </c>
      <c r="D233" s="112">
        <v>27572</v>
      </c>
      <c r="E233" s="112">
        <v>4107</v>
      </c>
      <c r="F233" s="112">
        <v>0</v>
      </c>
      <c r="G233" s="112">
        <f>D233+E233-F233</f>
        <v>31679</v>
      </c>
      <c r="H233" s="112">
        <v>0</v>
      </c>
      <c r="I233" s="246">
        <f>G233</f>
        <v>31679</v>
      </c>
      <c r="J233" s="246">
        <v>0</v>
      </c>
    </row>
    <row r="234" spans="1:10" ht="17.25" customHeight="1">
      <c r="A234" s="328" t="s">
        <v>238</v>
      </c>
      <c r="B234" s="330"/>
      <c r="C234" s="310" t="s">
        <v>105</v>
      </c>
      <c r="D234" s="310">
        <f>D235+D236+D237+D238+D239+D240+D241+D242+D243</f>
        <v>525490</v>
      </c>
      <c r="E234" s="310">
        <f aca="true" t="shared" si="59" ref="E234:J234">E235+E236+E237+E238+E239+E240+E241+E242+E243</f>
        <v>24284</v>
      </c>
      <c r="F234" s="310">
        <f t="shared" si="59"/>
        <v>0</v>
      </c>
      <c r="G234" s="310">
        <f t="shared" si="59"/>
        <v>549774</v>
      </c>
      <c r="H234" s="310">
        <f t="shared" si="59"/>
        <v>0</v>
      </c>
      <c r="I234" s="310">
        <f t="shared" si="59"/>
        <v>549774</v>
      </c>
      <c r="J234" s="310">
        <f t="shared" si="59"/>
        <v>0</v>
      </c>
    </row>
    <row r="235" spans="1:10" ht="15" customHeight="1">
      <c r="A235" s="106"/>
      <c r="B235" s="110" t="s">
        <v>301</v>
      </c>
      <c r="C235" s="147" t="s">
        <v>543</v>
      </c>
      <c r="D235" s="112">
        <v>244125</v>
      </c>
      <c r="E235" s="112">
        <v>0</v>
      </c>
      <c r="F235" s="112">
        <v>0</v>
      </c>
      <c r="G235" s="112">
        <f aca="true" t="shared" si="60" ref="G235:G243">D235+E235-F235</f>
        <v>244125</v>
      </c>
      <c r="H235" s="112">
        <v>0</v>
      </c>
      <c r="I235" s="246">
        <f aca="true" t="shared" si="61" ref="I235:I243">G235</f>
        <v>244125</v>
      </c>
      <c r="J235" s="246">
        <v>0</v>
      </c>
    </row>
    <row r="236" spans="1:10" ht="15" customHeight="1">
      <c r="A236" s="106"/>
      <c r="B236" s="110" t="s">
        <v>305</v>
      </c>
      <c r="C236" s="147" t="s">
        <v>179</v>
      </c>
      <c r="D236" s="112">
        <v>19900</v>
      </c>
      <c r="E236" s="112">
        <v>0</v>
      </c>
      <c r="F236" s="112">
        <v>0</v>
      </c>
      <c r="G236" s="112">
        <f t="shared" si="60"/>
        <v>19900</v>
      </c>
      <c r="H236" s="112">
        <v>0</v>
      </c>
      <c r="I236" s="246">
        <f t="shared" si="61"/>
        <v>19900</v>
      </c>
      <c r="J236" s="246">
        <v>0</v>
      </c>
    </row>
    <row r="237" spans="1:10" ht="14.25" customHeight="1">
      <c r="A237" s="106"/>
      <c r="B237" s="257" t="s">
        <v>194</v>
      </c>
      <c r="C237" s="147" t="s">
        <v>339</v>
      </c>
      <c r="D237" s="118">
        <v>47900</v>
      </c>
      <c r="E237" s="112">
        <v>0</v>
      </c>
      <c r="F237" s="112">
        <v>0</v>
      </c>
      <c r="G237" s="112">
        <f t="shared" si="60"/>
        <v>47900</v>
      </c>
      <c r="H237" s="112">
        <v>0</v>
      </c>
      <c r="I237" s="246">
        <f t="shared" si="61"/>
        <v>47900</v>
      </c>
      <c r="J237" s="246">
        <v>0</v>
      </c>
    </row>
    <row r="238" spans="1:10" ht="14.25" customHeight="1">
      <c r="A238" s="106"/>
      <c r="B238" s="257" t="s">
        <v>309</v>
      </c>
      <c r="C238" s="147" t="s">
        <v>310</v>
      </c>
      <c r="D238" s="118">
        <v>6800</v>
      </c>
      <c r="E238" s="112">
        <v>0</v>
      </c>
      <c r="F238" s="112">
        <v>0</v>
      </c>
      <c r="G238" s="112">
        <f t="shared" si="60"/>
        <v>6800</v>
      </c>
      <c r="H238" s="112">
        <v>0</v>
      </c>
      <c r="I238" s="246">
        <f t="shared" si="61"/>
        <v>6800</v>
      </c>
      <c r="J238" s="246">
        <v>0</v>
      </c>
    </row>
    <row r="239" spans="1:10" ht="14.25" customHeight="1">
      <c r="A239" s="106"/>
      <c r="B239" s="110" t="s">
        <v>340</v>
      </c>
      <c r="C239" s="112" t="s">
        <v>311</v>
      </c>
      <c r="D239" s="118">
        <v>2800</v>
      </c>
      <c r="E239" s="112">
        <v>0</v>
      </c>
      <c r="F239" s="112">
        <v>0</v>
      </c>
      <c r="G239" s="112">
        <f t="shared" si="60"/>
        <v>2800</v>
      </c>
      <c r="H239" s="112">
        <v>0</v>
      </c>
      <c r="I239" s="246">
        <f t="shared" si="61"/>
        <v>2800</v>
      </c>
      <c r="J239" s="246">
        <v>0</v>
      </c>
    </row>
    <row r="240" spans="1:10" ht="14.25" customHeight="1">
      <c r="A240" s="106"/>
      <c r="B240" s="110" t="s">
        <v>323</v>
      </c>
      <c r="C240" s="112" t="s">
        <v>312</v>
      </c>
      <c r="D240" s="118">
        <v>2500</v>
      </c>
      <c r="E240" s="112">
        <v>0</v>
      </c>
      <c r="F240" s="112">
        <v>0</v>
      </c>
      <c r="G240" s="112">
        <f t="shared" si="60"/>
        <v>2500</v>
      </c>
      <c r="H240" s="112">
        <v>0</v>
      </c>
      <c r="I240" s="246">
        <f>G240</f>
        <v>2500</v>
      </c>
      <c r="J240" s="246">
        <v>0</v>
      </c>
    </row>
    <row r="241" spans="1:10" ht="14.25" customHeight="1">
      <c r="A241" s="106"/>
      <c r="B241" s="110" t="s">
        <v>297</v>
      </c>
      <c r="C241" s="112" t="s">
        <v>298</v>
      </c>
      <c r="D241" s="118">
        <v>3500</v>
      </c>
      <c r="E241" s="112">
        <v>0</v>
      </c>
      <c r="F241" s="112">
        <v>0</v>
      </c>
      <c r="G241" s="112">
        <f t="shared" si="60"/>
        <v>3500</v>
      </c>
      <c r="H241" s="112">
        <v>0</v>
      </c>
      <c r="I241" s="246">
        <f t="shared" si="61"/>
        <v>3500</v>
      </c>
      <c r="J241" s="246">
        <v>0</v>
      </c>
    </row>
    <row r="242" spans="1:10" ht="13.5" customHeight="1">
      <c r="A242" s="106"/>
      <c r="B242" s="110" t="s">
        <v>342</v>
      </c>
      <c r="C242" s="112" t="s">
        <v>316</v>
      </c>
      <c r="D242" s="118">
        <v>17005</v>
      </c>
      <c r="E242" s="112">
        <v>0</v>
      </c>
      <c r="F242" s="112">
        <v>0</v>
      </c>
      <c r="G242" s="112">
        <f t="shared" si="60"/>
        <v>17005</v>
      </c>
      <c r="H242" s="112">
        <v>0</v>
      </c>
      <c r="I242" s="246">
        <f t="shared" si="61"/>
        <v>17005</v>
      </c>
      <c r="J242" s="246">
        <v>0</v>
      </c>
    </row>
    <row r="243" spans="1:10" ht="21" customHeight="1">
      <c r="A243" s="106"/>
      <c r="B243" s="110" t="s">
        <v>224</v>
      </c>
      <c r="C243" s="113" t="s">
        <v>5</v>
      </c>
      <c r="D243" s="118">
        <v>180960</v>
      </c>
      <c r="E243" s="112">
        <v>24284</v>
      </c>
      <c r="F243" s="112">
        <v>0</v>
      </c>
      <c r="G243" s="112">
        <f t="shared" si="60"/>
        <v>205244</v>
      </c>
      <c r="H243" s="112">
        <v>0</v>
      </c>
      <c r="I243" s="246">
        <f t="shared" si="61"/>
        <v>205244</v>
      </c>
      <c r="J243" s="246">
        <v>0</v>
      </c>
    </row>
    <row r="244" spans="1:10" ht="18" customHeight="1">
      <c r="A244" s="328" t="s">
        <v>239</v>
      </c>
      <c r="B244" s="311"/>
      <c r="C244" s="312" t="s">
        <v>240</v>
      </c>
      <c r="D244" s="310">
        <f>D245+D246</f>
        <v>1800</v>
      </c>
      <c r="E244" s="310">
        <f aca="true" t="shared" si="62" ref="E244:J244">E245+E246</f>
        <v>0</v>
      </c>
      <c r="F244" s="310">
        <f t="shared" si="62"/>
        <v>0</v>
      </c>
      <c r="G244" s="310">
        <f t="shared" si="62"/>
        <v>1800</v>
      </c>
      <c r="H244" s="310">
        <f t="shared" si="62"/>
        <v>0</v>
      </c>
      <c r="I244" s="310">
        <f t="shared" si="62"/>
        <v>1800</v>
      </c>
      <c r="J244" s="310">
        <f t="shared" si="62"/>
        <v>0</v>
      </c>
    </row>
    <row r="245" spans="1:10" ht="15" customHeight="1">
      <c r="A245" s="106"/>
      <c r="B245" s="110" t="s">
        <v>340</v>
      </c>
      <c r="C245" s="147" t="s">
        <v>311</v>
      </c>
      <c r="D245" s="112">
        <v>360</v>
      </c>
      <c r="E245" s="112">
        <v>0</v>
      </c>
      <c r="F245" s="112">
        <v>0</v>
      </c>
      <c r="G245" s="112">
        <f>D245+E245-F245</f>
        <v>360</v>
      </c>
      <c r="H245" s="112">
        <v>0</v>
      </c>
      <c r="I245" s="246">
        <f>G245</f>
        <v>360</v>
      </c>
      <c r="J245" s="246">
        <v>0</v>
      </c>
    </row>
    <row r="246" spans="1:10" ht="14.25" customHeight="1">
      <c r="A246" s="106"/>
      <c r="B246" s="110" t="s">
        <v>297</v>
      </c>
      <c r="C246" s="112" t="s">
        <v>298</v>
      </c>
      <c r="D246" s="112">
        <v>1440</v>
      </c>
      <c r="E246" s="112">
        <v>0</v>
      </c>
      <c r="F246" s="112">
        <v>0</v>
      </c>
      <c r="G246" s="112">
        <f>D246+E246-F246</f>
        <v>1440</v>
      </c>
      <c r="H246" s="112">
        <v>0</v>
      </c>
      <c r="I246" s="246">
        <f>G246</f>
        <v>1440</v>
      </c>
      <c r="J246" s="246">
        <v>0</v>
      </c>
    </row>
    <row r="247" spans="1:10" ht="24.75" customHeight="1">
      <c r="A247" s="328" t="s">
        <v>241</v>
      </c>
      <c r="B247" s="311"/>
      <c r="C247" s="312" t="s">
        <v>242</v>
      </c>
      <c r="D247" s="310">
        <f>D248+D249+D250+D251+D252+D253</f>
        <v>56993</v>
      </c>
      <c r="E247" s="310">
        <f aca="true" t="shared" si="63" ref="E247:J247">E248+E249+E250+E251+E252+E253</f>
        <v>0</v>
      </c>
      <c r="F247" s="310">
        <f t="shared" si="63"/>
        <v>0</v>
      </c>
      <c r="G247" s="310">
        <f t="shared" si="63"/>
        <v>56993</v>
      </c>
      <c r="H247" s="310">
        <f t="shared" si="63"/>
        <v>0</v>
      </c>
      <c r="I247" s="310">
        <f t="shared" si="63"/>
        <v>44993</v>
      </c>
      <c r="J247" s="310">
        <f t="shared" si="63"/>
        <v>12000</v>
      </c>
    </row>
    <row r="248" spans="1:10" ht="22.5" customHeight="1">
      <c r="A248" s="106"/>
      <c r="B248" s="110" t="s">
        <v>395</v>
      </c>
      <c r="C248" s="147" t="s">
        <v>529</v>
      </c>
      <c r="D248" s="118">
        <v>12000</v>
      </c>
      <c r="E248" s="118">
        <v>0</v>
      </c>
      <c r="F248" s="118">
        <v>0</v>
      </c>
      <c r="G248" s="112">
        <f aca="true" t="shared" si="64" ref="G248:G253">D248+E248-F248</f>
        <v>12000</v>
      </c>
      <c r="H248" s="112">
        <v>0</v>
      </c>
      <c r="I248" s="246">
        <v>0</v>
      </c>
      <c r="J248" s="246">
        <f>G248</f>
        <v>12000</v>
      </c>
    </row>
    <row r="249" spans="1:10" ht="13.5" customHeight="1">
      <c r="A249" s="106"/>
      <c r="B249" s="110" t="s">
        <v>229</v>
      </c>
      <c r="C249" s="147" t="s">
        <v>608</v>
      </c>
      <c r="D249" s="118">
        <v>13500</v>
      </c>
      <c r="E249" s="118">
        <v>0</v>
      </c>
      <c r="F249" s="118">
        <v>0</v>
      </c>
      <c r="G249" s="112">
        <f t="shared" si="64"/>
        <v>13500</v>
      </c>
      <c r="H249" s="112">
        <v>0</v>
      </c>
      <c r="I249" s="246">
        <f>G249</f>
        <v>13500</v>
      </c>
      <c r="J249" s="246">
        <v>0</v>
      </c>
    </row>
    <row r="250" spans="1:10" ht="13.5" customHeight="1">
      <c r="A250" s="106"/>
      <c r="B250" s="110" t="s">
        <v>301</v>
      </c>
      <c r="C250" s="147" t="s">
        <v>543</v>
      </c>
      <c r="D250" s="118">
        <v>15450</v>
      </c>
      <c r="E250" s="118">
        <v>0</v>
      </c>
      <c r="F250" s="118">
        <v>0</v>
      </c>
      <c r="G250" s="112">
        <f t="shared" si="64"/>
        <v>15450</v>
      </c>
      <c r="H250" s="112">
        <v>0</v>
      </c>
      <c r="I250" s="246">
        <f>G250</f>
        <v>15450</v>
      </c>
      <c r="J250" s="246">
        <v>0</v>
      </c>
    </row>
    <row r="251" spans="1:10" ht="13.5" customHeight="1">
      <c r="A251" s="106"/>
      <c r="B251" s="110" t="s">
        <v>307</v>
      </c>
      <c r="C251" s="147" t="s">
        <v>339</v>
      </c>
      <c r="D251" s="118">
        <v>2781</v>
      </c>
      <c r="E251" s="118">
        <v>0</v>
      </c>
      <c r="F251" s="118">
        <v>0</v>
      </c>
      <c r="G251" s="112">
        <f t="shared" si="64"/>
        <v>2781</v>
      </c>
      <c r="H251" s="112">
        <v>0</v>
      </c>
      <c r="I251" s="246">
        <f>G251</f>
        <v>2781</v>
      </c>
      <c r="J251" s="246">
        <v>0</v>
      </c>
    </row>
    <row r="252" spans="1:10" ht="13.5" customHeight="1">
      <c r="A252" s="106"/>
      <c r="B252" s="110" t="s">
        <v>309</v>
      </c>
      <c r="C252" s="147" t="s">
        <v>310</v>
      </c>
      <c r="D252" s="118">
        <v>378</v>
      </c>
      <c r="E252" s="118">
        <v>0</v>
      </c>
      <c r="F252" s="118">
        <v>0</v>
      </c>
      <c r="G252" s="112">
        <f t="shared" si="64"/>
        <v>378</v>
      </c>
      <c r="H252" s="112">
        <v>0</v>
      </c>
      <c r="I252" s="246">
        <f>G252</f>
        <v>378</v>
      </c>
      <c r="J252" s="246">
        <v>0</v>
      </c>
    </row>
    <row r="253" spans="1:10" ht="15" customHeight="1">
      <c r="A253" s="106"/>
      <c r="B253" s="110" t="s">
        <v>297</v>
      </c>
      <c r="C253" s="147" t="s">
        <v>180</v>
      </c>
      <c r="D253" s="118">
        <v>12884</v>
      </c>
      <c r="E253" s="118">
        <v>0</v>
      </c>
      <c r="F253" s="118">
        <v>0</v>
      </c>
      <c r="G253" s="112">
        <f t="shared" si="64"/>
        <v>12884</v>
      </c>
      <c r="H253" s="112">
        <v>0</v>
      </c>
      <c r="I253" s="246">
        <f>G253</f>
        <v>12884</v>
      </c>
      <c r="J253" s="246"/>
    </row>
    <row r="254" spans="1:10" ht="16.5" customHeight="1">
      <c r="A254" s="328" t="s">
        <v>75</v>
      </c>
      <c r="B254" s="330"/>
      <c r="C254" s="310" t="s">
        <v>418</v>
      </c>
      <c r="D254" s="310">
        <f aca="true" t="shared" si="65" ref="D254:J254">D255</f>
        <v>0</v>
      </c>
      <c r="E254" s="310">
        <f t="shared" si="65"/>
        <v>44474</v>
      </c>
      <c r="F254" s="310">
        <f t="shared" si="65"/>
        <v>0</v>
      </c>
      <c r="G254" s="310">
        <f t="shared" si="65"/>
        <v>44474</v>
      </c>
      <c r="H254" s="310">
        <f t="shared" si="65"/>
        <v>0</v>
      </c>
      <c r="I254" s="309">
        <f t="shared" si="65"/>
        <v>44474</v>
      </c>
      <c r="J254" s="309">
        <f t="shared" si="65"/>
        <v>0</v>
      </c>
    </row>
    <row r="255" spans="1:10" ht="14.25" customHeight="1">
      <c r="A255" s="107"/>
      <c r="B255" s="247" t="s">
        <v>342</v>
      </c>
      <c r="C255" s="118" t="s">
        <v>316</v>
      </c>
      <c r="D255" s="118">
        <v>0</v>
      </c>
      <c r="E255" s="118">
        <v>44474</v>
      </c>
      <c r="F255" s="118">
        <v>0</v>
      </c>
      <c r="G255" s="112">
        <f>D255+E255-F255</f>
        <v>44474</v>
      </c>
      <c r="H255" s="118">
        <v>0</v>
      </c>
      <c r="I255" s="244">
        <f>G255</f>
        <v>44474</v>
      </c>
      <c r="J255" s="244">
        <v>0</v>
      </c>
    </row>
    <row r="256" spans="1:10" ht="14.25" customHeight="1">
      <c r="A256" s="242" t="s">
        <v>624</v>
      </c>
      <c r="B256" s="242"/>
      <c r="C256" s="220" t="s">
        <v>620</v>
      </c>
      <c r="D256" s="220">
        <f aca="true" t="shared" si="66" ref="D256:G257">D257</f>
        <v>0</v>
      </c>
      <c r="E256" s="220">
        <f t="shared" si="66"/>
        <v>68167</v>
      </c>
      <c r="F256" s="220">
        <f t="shared" si="66"/>
        <v>0</v>
      </c>
      <c r="G256" s="220">
        <f t="shared" si="66"/>
        <v>68167</v>
      </c>
      <c r="H256" s="243">
        <v>0</v>
      </c>
      <c r="I256" s="410">
        <f>G256</f>
        <v>68167</v>
      </c>
      <c r="J256" s="410">
        <v>0</v>
      </c>
    </row>
    <row r="257" spans="1:10" ht="14.25" customHeight="1">
      <c r="A257" s="407" t="s">
        <v>625</v>
      </c>
      <c r="B257" s="408"/>
      <c r="C257" s="409" t="s">
        <v>626</v>
      </c>
      <c r="D257" s="409">
        <f t="shared" si="66"/>
        <v>0</v>
      </c>
      <c r="E257" s="409">
        <f t="shared" si="66"/>
        <v>68167</v>
      </c>
      <c r="F257" s="409">
        <f t="shared" si="66"/>
        <v>0</v>
      </c>
      <c r="G257" s="310">
        <f t="shared" si="66"/>
        <v>68167</v>
      </c>
      <c r="H257" s="409">
        <v>0</v>
      </c>
      <c r="I257" s="350">
        <f>G257</f>
        <v>68167</v>
      </c>
      <c r="J257" s="350">
        <v>0</v>
      </c>
    </row>
    <row r="258" spans="1:10" ht="14.25" customHeight="1">
      <c r="A258" s="107"/>
      <c r="B258" s="247" t="s">
        <v>627</v>
      </c>
      <c r="C258" s="118" t="s">
        <v>628</v>
      </c>
      <c r="D258" s="118">
        <v>0</v>
      </c>
      <c r="E258" s="118">
        <v>68167</v>
      </c>
      <c r="F258" s="118">
        <v>0</v>
      </c>
      <c r="G258" s="112">
        <f>D258+E258-F258</f>
        <v>68167</v>
      </c>
      <c r="H258" s="118">
        <v>0</v>
      </c>
      <c r="I258" s="244">
        <f>G258</f>
        <v>68167</v>
      </c>
      <c r="J258" s="244">
        <v>0</v>
      </c>
    </row>
    <row r="259" spans="1:10" ht="18.75" customHeight="1">
      <c r="A259" s="273" t="s">
        <v>378</v>
      </c>
      <c r="B259" s="242"/>
      <c r="C259" s="220" t="s">
        <v>243</v>
      </c>
      <c r="D259" s="220">
        <f>D260+D262</f>
        <v>1262224</v>
      </c>
      <c r="E259" s="220">
        <f aca="true" t="shared" si="67" ref="E259:J259">E260+E262</f>
        <v>10000</v>
      </c>
      <c r="F259" s="220">
        <f t="shared" si="67"/>
        <v>0</v>
      </c>
      <c r="G259" s="220">
        <f t="shared" si="67"/>
        <v>1272224</v>
      </c>
      <c r="H259" s="220">
        <f t="shared" si="67"/>
        <v>477000</v>
      </c>
      <c r="I259" s="220">
        <f t="shared" si="67"/>
        <v>795224</v>
      </c>
      <c r="J259" s="220">
        <f t="shared" si="67"/>
        <v>0</v>
      </c>
    </row>
    <row r="260" spans="1:10" ht="15.75" customHeight="1">
      <c r="A260" s="329" t="s">
        <v>80</v>
      </c>
      <c r="B260" s="330"/>
      <c r="C260" s="310" t="s">
        <v>421</v>
      </c>
      <c r="D260" s="310">
        <f>D261</f>
        <v>795224</v>
      </c>
      <c r="E260" s="310">
        <f aca="true" t="shared" si="68" ref="E260:J260">E261</f>
        <v>0</v>
      </c>
      <c r="F260" s="310">
        <f t="shared" si="68"/>
        <v>0</v>
      </c>
      <c r="G260" s="310">
        <f t="shared" si="68"/>
        <v>795224</v>
      </c>
      <c r="H260" s="310">
        <f t="shared" si="68"/>
        <v>0</v>
      </c>
      <c r="I260" s="310">
        <f t="shared" si="68"/>
        <v>795224</v>
      </c>
      <c r="J260" s="310">
        <f t="shared" si="68"/>
        <v>0</v>
      </c>
    </row>
    <row r="261" spans="1:10" ht="17.25" customHeight="1">
      <c r="A261" s="251"/>
      <c r="B261" s="110" t="s">
        <v>384</v>
      </c>
      <c r="C261" s="118" t="s">
        <v>237</v>
      </c>
      <c r="D261" s="118">
        <v>795224</v>
      </c>
      <c r="E261" s="118">
        <v>0</v>
      </c>
      <c r="F261" s="118">
        <v>0</v>
      </c>
      <c r="G261" s="112">
        <f>D261+E261-F261</f>
        <v>795224</v>
      </c>
      <c r="H261" s="118">
        <v>0</v>
      </c>
      <c r="I261" s="244">
        <f>G261</f>
        <v>795224</v>
      </c>
      <c r="J261" s="244">
        <v>0</v>
      </c>
    </row>
    <row r="262" spans="1:10" ht="24" customHeight="1">
      <c r="A262" s="328" t="s">
        <v>386</v>
      </c>
      <c r="B262" s="329"/>
      <c r="C262" s="312" t="s">
        <v>226</v>
      </c>
      <c r="D262" s="310">
        <f>D263</f>
        <v>467000</v>
      </c>
      <c r="E262" s="310">
        <f aca="true" t="shared" si="69" ref="E262:J262">E263</f>
        <v>10000</v>
      </c>
      <c r="F262" s="310">
        <f t="shared" si="69"/>
        <v>0</v>
      </c>
      <c r="G262" s="310">
        <f t="shared" si="69"/>
        <v>477000</v>
      </c>
      <c r="H262" s="310">
        <f t="shared" si="69"/>
        <v>477000</v>
      </c>
      <c r="I262" s="310">
        <f t="shared" si="69"/>
        <v>0</v>
      </c>
      <c r="J262" s="310">
        <f t="shared" si="69"/>
        <v>0</v>
      </c>
    </row>
    <row r="263" spans="1:10" ht="16.5" customHeight="1">
      <c r="A263" s="263"/>
      <c r="B263" s="117" t="s">
        <v>387</v>
      </c>
      <c r="C263" s="147" t="s">
        <v>10</v>
      </c>
      <c r="D263" s="112">
        <v>467000</v>
      </c>
      <c r="E263" s="112">
        <v>10000</v>
      </c>
      <c r="F263" s="112">
        <v>0</v>
      </c>
      <c r="G263" s="111">
        <f>D263+E263-F263</f>
        <v>477000</v>
      </c>
      <c r="H263" s="112">
        <f>G263</f>
        <v>477000</v>
      </c>
      <c r="I263" s="246"/>
      <c r="J263" s="246">
        <v>0</v>
      </c>
    </row>
    <row r="264" spans="1:10" s="332" customFormat="1" ht="19.5" customHeight="1">
      <c r="A264" s="273" t="s">
        <v>270</v>
      </c>
      <c r="B264" s="273"/>
      <c r="C264" s="220" t="s">
        <v>272</v>
      </c>
      <c r="D264" s="220">
        <f aca="true" t="shared" si="70" ref="D264:J264">D265+D281+D299+D304+D306+D319+D329+D331</f>
        <v>3074299</v>
      </c>
      <c r="E264" s="220">
        <f t="shared" si="70"/>
        <v>21469</v>
      </c>
      <c r="F264" s="220">
        <f t="shared" si="70"/>
        <v>0</v>
      </c>
      <c r="G264" s="220">
        <f t="shared" si="70"/>
        <v>3095768</v>
      </c>
      <c r="H264" s="220">
        <f t="shared" si="70"/>
        <v>10000</v>
      </c>
      <c r="I264" s="220">
        <f t="shared" si="70"/>
        <v>2743329</v>
      </c>
      <c r="J264" s="220">
        <f t="shared" si="70"/>
        <v>342439</v>
      </c>
    </row>
    <row r="265" spans="1:10" s="332" customFormat="1" ht="25.5" customHeight="1">
      <c r="A265" s="329" t="s">
        <v>142</v>
      </c>
      <c r="B265" s="329"/>
      <c r="C265" s="312" t="s">
        <v>401</v>
      </c>
      <c r="D265" s="310">
        <f aca="true" t="shared" si="71" ref="D265:J265">D266+D267+D268+D269+D270+D271+D272+D273+D274+D275+D276+D277+D278+D279+D280</f>
        <v>1232088</v>
      </c>
      <c r="E265" s="310">
        <f t="shared" si="71"/>
        <v>0</v>
      </c>
      <c r="F265" s="310">
        <f t="shared" si="71"/>
        <v>0</v>
      </c>
      <c r="G265" s="310">
        <f t="shared" si="71"/>
        <v>1232088</v>
      </c>
      <c r="H265" s="310">
        <f t="shared" si="71"/>
        <v>0</v>
      </c>
      <c r="I265" s="310">
        <f t="shared" si="71"/>
        <v>903973</v>
      </c>
      <c r="J265" s="310">
        <f t="shared" si="71"/>
        <v>328115</v>
      </c>
    </row>
    <row r="266" spans="1:10" s="336" customFormat="1" ht="15" customHeight="1">
      <c r="A266" s="334"/>
      <c r="B266" s="334" t="s">
        <v>358</v>
      </c>
      <c r="C266" s="241" t="s">
        <v>234</v>
      </c>
      <c r="D266" s="335">
        <v>618</v>
      </c>
      <c r="E266" s="335">
        <v>0</v>
      </c>
      <c r="F266" s="335">
        <v>0</v>
      </c>
      <c r="G266" s="335">
        <f>D266+E266-F266</f>
        <v>618</v>
      </c>
      <c r="H266" s="335">
        <v>0</v>
      </c>
      <c r="I266" s="335">
        <f aca="true" t="shared" si="72" ref="I266:I279">G266</f>
        <v>618</v>
      </c>
      <c r="J266" s="335">
        <v>0</v>
      </c>
    </row>
    <row r="267" spans="1:10" s="336" customFormat="1" ht="15" customHeight="1">
      <c r="A267" s="334"/>
      <c r="B267" s="334" t="s">
        <v>391</v>
      </c>
      <c r="C267" s="295" t="s">
        <v>392</v>
      </c>
      <c r="D267" s="335">
        <v>55830</v>
      </c>
      <c r="E267" s="335">
        <v>0</v>
      </c>
      <c r="F267" s="335">
        <v>0</v>
      </c>
      <c r="G267" s="335">
        <f aca="true" t="shared" si="73" ref="G267:G280">D267+E267-F267</f>
        <v>55830</v>
      </c>
      <c r="H267" s="335">
        <v>0</v>
      </c>
      <c r="I267" s="335">
        <f t="shared" si="72"/>
        <v>55830</v>
      </c>
      <c r="J267" s="335">
        <v>0</v>
      </c>
    </row>
    <row r="268" spans="1:10" s="336" customFormat="1" ht="14.25" customHeight="1">
      <c r="A268" s="334"/>
      <c r="B268" s="110" t="s">
        <v>301</v>
      </c>
      <c r="C268" s="147" t="s">
        <v>543</v>
      </c>
      <c r="D268" s="335">
        <v>464806</v>
      </c>
      <c r="E268" s="335">
        <v>0</v>
      </c>
      <c r="F268" s="335">
        <v>0</v>
      </c>
      <c r="G268" s="335">
        <f t="shared" si="73"/>
        <v>464806</v>
      </c>
      <c r="H268" s="335">
        <v>0</v>
      </c>
      <c r="I268" s="335">
        <f t="shared" si="72"/>
        <v>464806</v>
      </c>
      <c r="J268" s="335">
        <v>0</v>
      </c>
    </row>
    <row r="269" spans="1:10" s="336" customFormat="1" ht="15" customHeight="1">
      <c r="A269" s="334"/>
      <c r="B269" s="110" t="s">
        <v>305</v>
      </c>
      <c r="C269" s="147" t="s">
        <v>179</v>
      </c>
      <c r="D269" s="335">
        <v>29521</v>
      </c>
      <c r="E269" s="335">
        <v>0</v>
      </c>
      <c r="F269" s="335">
        <v>0</v>
      </c>
      <c r="G269" s="335">
        <f t="shared" si="73"/>
        <v>29521</v>
      </c>
      <c r="H269" s="335">
        <v>0</v>
      </c>
      <c r="I269" s="335">
        <f t="shared" si="72"/>
        <v>29521</v>
      </c>
      <c r="J269" s="335">
        <v>0</v>
      </c>
    </row>
    <row r="270" spans="1:10" s="336" customFormat="1" ht="15" customHeight="1">
      <c r="A270" s="334"/>
      <c r="B270" s="110" t="s">
        <v>307</v>
      </c>
      <c r="C270" s="147" t="s">
        <v>339</v>
      </c>
      <c r="D270" s="335">
        <v>82058</v>
      </c>
      <c r="E270" s="335">
        <v>0</v>
      </c>
      <c r="F270" s="335">
        <v>0</v>
      </c>
      <c r="G270" s="335">
        <f t="shared" si="73"/>
        <v>82058</v>
      </c>
      <c r="H270" s="335">
        <v>0</v>
      </c>
      <c r="I270" s="335">
        <f t="shared" si="72"/>
        <v>82058</v>
      </c>
      <c r="J270" s="335">
        <v>0</v>
      </c>
    </row>
    <row r="271" spans="1:10" s="336" customFormat="1" ht="15" customHeight="1">
      <c r="A271" s="334"/>
      <c r="B271" s="334" t="s">
        <v>309</v>
      </c>
      <c r="C271" s="147" t="s">
        <v>310</v>
      </c>
      <c r="D271" s="335">
        <v>11339</v>
      </c>
      <c r="E271" s="335">
        <v>0</v>
      </c>
      <c r="F271" s="335">
        <v>0</v>
      </c>
      <c r="G271" s="335">
        <f t="shared" si="73"/>
        <v>11339</v>
      </c>
      <c r="H271" s="335">
        <v>0</v>
      </c>
      <c r="I271" s="335">
        <f t="shared" si="72"/>
        <v>11339</v>
      </c>
      <c r="J271" s="335">
        <v>0</v>
      </c>
    </row>
    <row r="272" spans="1:10" s="336" customFormat="1" ht="15.75" customHeight="1">
      <c r="A272" s="334"/>
      <c r="B272" s="334" t="s">
        <v>340</v>
      </c>
      <c r="C272" s="295" t="s">
        <v>311</v>
      </c>
      <c r="D272" s="335">
        <v>47876</v>
      </c>
      <c r="E272" s="335">
        <v>0</v>
      </c>
      <c r="F272" s="335">
        <v>0</v>
      </c>
      <c r="G272" s="335">
        <f t="shared" si="73"/>
        <v>47876</v>
      </c>
      <c r="H272" s="335">
        <v>0</v>
      </c>
      <c r="I272" s="335">
        <f t="shared" si="72"/>
        <v>47876</v>
      </c>
      <c r="J272" s="335">
        <v>0</v>
      </c>
    </row>
    <row r="273" spans="1:10" s="336" customFormat="1" ht="14.25" customHeight="1">
      <c r="A273" s="334"/>
      <c r="B273" s="334" t="s">
        <v>371</v>
      </c>
      <c r="C273" s="295" t="s">
        <v>12</v>
      </c>
      <c r="D273" s="335">
        <v>54900</v>
      </c>
      <c r="E273" s="335">
        <v>0</v>
      </c>
      <c r="F273" s="335">
        <v>0</v>
      </c>
      <c r="G273" s="335">
        <f t="shared" si="73"/>
        <v>54900</v>
      </c>
      <c r="H273" s="335">
        <v>0</v>
      </c>
      <c r="I273" s="335">
        <f t="shared" si="72"/>
        <v>54900</v>
      </c>
      <c r="J273" s="335">
        <v>0</v>
      </c>
    </row>
    <row r="274" spans="1:10" s="336" customFormat="1" ht="13.5" customHeight="1">
      <c r="A274" s="334"/>
      <c r="B274" s="334" t="s">
        <v>11</v>
      </c>
      <c r="C274" s="295" t="s">
        <v>405</v>
      </c>
      <c r="D274" s="335">
        <v>2400</v>
      </c>
      <c r="E274" s="335">
        <v>0</v>
      </c>
      <c r="F274" s="335">
        <v>0</v>
      </c>
      <c r="G274" s="335">
        <f t="shared" si="73"/>
        <v>2400</v>
      </c>
      <c r="H274" s="335">
        <v>0</v>
      </c>
      <c r="I274" s="335">
        <f t="shared" si="72"/>
        <v>2400</v>
      </c>
      <c r="J274" s="335">
        <v>0</v>
      </c>
    </row>
    <row r="275" spans="1:10" s="336" customFormat="1" ht="15" customHeight="1">
      <c r="A275" s="334"/>
      <c r="B275" s="334" t="s">
        <v>323</v>
      </c>
      <c r="C275" s="295" t="s">
        <v>312</v>
      </c>
      <c r="D275" s="335">
        <v>104400</v>
      </c>
      <c r="E275" s="335">
        <v>0</v>
      </c>
      <c r="F275" s="335">
        <v>0</v>
      </c>
      <c r="G275" s="335">
        <f t="shared" si="73"/>
        <v>104400</v>
      </c>
      <c r="H275" s="335">
        <v>0</v>
      </c>
      <c r="I275" s="335">
        <f t="shared" si="72"/>
        <v>104400</v>
      </c>
      <c r="J275" s="335">
        <v>0</v>
      </c>
    </row>
    <row r="276" spans="1:10" s="336" customFormat="1" ht="15.75" customHeight="1">
      <c r="A276" s="334"/>
      <c r="B276" s="334" t="s">
        <v>297</v>
      </c>
      <c r="C276" s="295" t="s">
        <v>298</v>
      </c>
      <c r="D276" s="335">
        <v>23480</v>
      </c>
      <c r="E276" s="335">
        <v>0</v>
      </c>
      <c r="F276" s="335">
        <v>0</v>
      </c>
      <c r="G276" s="335">
        <f t="shared" si="73"/>
        <v>23480</v>
      </c>
      <c r="H276" s="335">
        <v>0</v>
      </c>
      <c r="I276" s="335">
        <f t="shared" si="72"/>
        <v>23480</v>
      </c>
      <c r="J276" s="335">
        <v>0</v>
      </c>
    </row>
    <row r="277" spans="1:10" s="336" customFormat="1" ht="15" customHeight="1">
      <c r="A277" s="334"/>
      <c r="B277" s="334" t="s">
        <v>341</v>
      </c>
      <c r="C277" s="295" t="s">
        <v>314</v>
      </c>
      <c r="D277" s="335">
        <v>2300</v>
      </c>
      <c r="E277" s="335">
        <v>0</v>
      </c>
      <c r="F277" s="335">
        <v>0</v>
      </c>
      <c r="G277" s="335">
        <f t="shared" si="73"/>
        <v>2300</v>
      </c>
      <c r="H277" s="335">
        <v>0</v>
      </c>
      <c r="I277" s="335">
        <f t="shared" si="72"/>
        <v>2300</v>
      </c>
      <c r="J277" s="335">
        <v>0</v>
      </c>
    </row>
    <row r="278" spans="1:10" s="336" customFormat="1" ht="15.75" customHeight="1">
      <c r="A278" s="334"/>
      <c r="B278" s="334" t="s">
        <v>381</v>
      </c>
      <c r="C278" s="295" t="s">
        <v>315</v>
      </c>
      <c r="D278" s="335">
        <v>900</v>
      </c>
      <c r="E278" s="335">
        <v>0</v>
      </c>
      <c r="F278" s="335">
        <v>0</v>
      </c>
      <c r="G278" s="335">
        <f t="shared" si="73"/>
        <v>900</v>
      </c>
      <c r="H278" s="335">
        <v>0</v>
      </c>
      <c r="I278" s="335">
        <f t="shared" si="72"/>
        <v>900</v>
      </c>
      <c r="J278" s="335">
        <v>0</v>
      </c>
    </row>
    <row r="279" spans="1:10" s="336" customFormat="1" ht="15" customHeight="1">
      <c r="A279" s="334"/>
      <c r="B279" s="334" t="s">
        <v>342</v>
      </c>
      <c r="C279" s="295" t="s">
        <v>316</v>
      </c>
      <c r="D279" s="335">
        <v>23545</v>
      </c>
      <c r="E279" s="335">
        <v>0</v>
      </c>
      <c r="F279" s="335">
        <v>0</v>
      </c>
      <c r="G279" s="335">
        <f t="shared" si="73"/>
        <v>23545</v>
      </c>
      <c r="H279" s="335">
        <v>0</v>
      </c>
      <c r="I279" s="335">
        <f t="shared" si="72"/>
        <v>23545</v>
      </c>
      <c r="J279" s="335">
        <v>0</v>
      </c>
    </row>
    <row r="280" spans="1:10" s="336" customFormat="1" ht="22.5" customHeight="1">
      <c r="A280" s="334"/>
      <c r="B280" s="334" t="s">
        <v>395</v>
      </c>
      <c r="C280" s="295" t="s">
        <v>529</v>
      </c>
      <c r="D280" s="335">
        <v>328115</v>
      </c>
      <c r="E280" s="335">
        <v>0</v>
      </c>
      <c r="F280" s="335">
        <v>0</v>
      </c>
      <c r="G280" s="335">
        <f t="shared" si="73"/>
        <v>328115</v>
      </c>
      <c r="H280" s="335">
        <v>0</v>
      </c>
      <c r="I280" s="335">
        <v>0</v>
      </c>
      <c r="J280" s="335">
        <f>G280</f>
        <v>328115</v>
      </c>
    </row>
    <row r="281" spans="1:10" s="337" customFormat="1" ht="18.75" customHeight="1">
      <c r="A281" s="338" t="s">
        <v>144</v>
      </c>
      <c r="B281" s="338"/>
      <c r="C281" s="312" t="s">
        <v>78</v>
      </c>
      <c r="D281" s="339">
        <f aca="true" t="shared" si="74" ref="D281:J281">D283+D284+D285+D286+D287+D288+D289+D290+D291+D292+D293+D294+D295+D296+D297+D298+D282</f>
        <v>784688</v>
      </c>
      <c r="E281" s="339">
        <f t="shared" si="74"/>
        <v>16000</v>
      </c>
      <c r="F281" s="339">
        <f t="shared" si="74"/>
        <v>0</v>
      </c>
      <c r="G281" s="339">
        <f t="shared" si="74"/>
        <v>800688</v>
      </c>
      <c r="H281" s="339">
        <f t="shared" si="74"/>
        <v>0</v>
      </c>
      <c r="I281" s="339">
        <f t="shared" si="74"/>
        <v>800688</v>
      </c>
      <c r="J281" s="339">
        <f t="shared" si="74"/>
        <v>0</v>
      </c>
    </row>
    <row r="282" spans="1:10" s="336" customFormat="1" ht="14.25" customHeight="1">
      <c r="A282" s="334"/>
      <c r="B282" s="334" t="s">
        <v>358</v>
      </c>
      <c r="C282" s="241" t="s">
        <v>234</v>
      </c>
      <c r="D282" s="335">
        <v>0</v>
      </c>
      <c r="E282" s="335">
        <v>0</v>
      </c>
      <c r="F282" s="335">
        <v>0</v>
      </c>
      <c r="G282" s="335">
        <f>D282+E282-F282</f>
        <v>0</v>
      </c>
      <c r="H282" s="335">
        <v>0</v>
      </c>
      <c r="I282" s="335">
        <f>G282</f>
        <v>0</v>
      </c>
      <c r="J282" s="335">
        <v>0</v>
      </c>
    </row>
    <row r="283" spans="1:10" s="336" customFormat="1" ht="13.5" customHeight="1">
      <c r="A283" s="334"/>
      <c r="B283" s="334" t="s">
        <v>301</v>
      </c>
      <c r="C283" s="147" t="s">
        <v>543</v>
      </c>
      <c r="D283" s="335">
        <v>425038</v>
      </c>
      <c r="E283" s="335">
        <v>0</v>
      </c>
      <c r="F283" s="335">
        <v>0</v>
      </c>
      <c r="G283" s="335">
        <f>D283+E283-F283</f>
        <v>425038</v>
      </c>
      <c r="H283" s="335">
        <v>0</v>
      </c>
      <c r="I283" s="335">
        <f>G283</f>
        <v>425038</v>
      </c>
      <c r="J283" s="335">
        <v>0</v>
      </c>
    </row>
    <row r="284" spans="1:10" s="336" customFormat="1" ht="12.75" customHeight="1">
      <c r="A284" s="334"/>
      <c r="B284" s="334" t="s">
        <v>305</v>
      </c>
      <c r="C284" s="147" t="s">
        <v>179</v>
      </c>
      <c r="D284" s="335">
        <v>28354</v>
      </c>
      <c r="E284" s="335">
        <v>0</v>
      </c>
      <c r="F284" s="335">
        <v>0</v>
      </c>
      <c r="G284" s="335">
        <f aca="true" t="shared" si="75" ref="G284:G298">D284+E284-F284</f>
        <v>28354</v>
      </c>
      <c r="H284" s="335">
        <v>0</v>
      </c>
      <c r="I284" s="335">
        <f aca="true" t="shared" si="76" ref="I284:I298">G284</f>
        <v>28354</v>
      </c>
      <c r="J284" s="335">
        <v>0</v>
      </c>
    </row>
    <row r="285" spans="1:10" s="336" customFormat="1" ht="14.25" customHeight="1">
      <c r="A285" s="334"/>
      <c r="B285" s="334" t="s">
        <v>307</v>
      </c>
      <c r="C285" s="147" t="s">
        <v>339</v>
      </c>
      <c r="D285" s="335">
        <v>71027</v>
      </c>
      <c r="E285" s="335">
        <v>0</v>
      </c>
      <c r="F285" s="335">
        <v>0</v>
      </c>
      <c r="G285" s="335">
        <f t="shared" si="75"/>
        <v>71027</v>
      </c>
      <c r="H285" s="335">
        <v>0</v>
      </c>
      <c r="I285" s="335">
        <f t="shared" si="76"/>
        <v>71027</v>
      </c>
      <c r="J285" s="335">
        <v>0</v>
      </c>
    </row>
    <row r="286" spans="1:10" s="336" customFormat="1" ht="12.75" customHeight="1">
      <c r="A286" s="334"/>
      <c r="B286" s="334" t="s">
        <v>309</v>
      </c>
      <c r="C286" s="147" t="s">
        <v>310</v>
      </c>
      <c r="D286" s="335">
        <v>9815</v>
      </c>
      <c r="E286" s="335">
        <v>0</v>
      </c>
      <c r="F286" s="335">
        <v>0</v>
      </c>
      <c r="G286" s="335">
        <f t="shared" si="75"/>
        <v>9815</v>
      </c>
      <c r="H286" s="335">
        <v>0</v>
      </c>
      <c r="I286" s="335">
        <f t="shared" si="76"/>
        <v>9815</v>
      </c>
      <c r="J286" s="335">
        <v>0</v>
      </c>
    </row>
    <row r="287" spans="1:10" s="336" customFormat="1" ht="13.5" customHeight="1">
      <c r="A287" s="334"/>
      <c r="B287" s="334" t="s">
        <v>340</v>
      </c>
      <c r="C287" s="295" t="s">
        <v>311</v>
      </c>
      <c r="D287" s="335">
        <v>16802</v>
      </c>
      <c r="E287" s="335">
        <v>16000</v>
      </c>
      <c r="F287" s="335">
        <v>0</v>
      </c>
      <c r="G287" s="335">
        <f t="shared" si="75"/>
        <v>32802</v>
      </c>
      <c r="H287" s="335">
        <v>0</v>
      </c>
      <c r="I287" s="335">
        <f t="shared" si="76"/>
        <v>32802</v>
      </c>
      <c r="J287" s="335">
        <v>0</v>
      </c>
    </row>
    <row r="288" spans="1:10" s="336" customFormat="1" ht="13.5" customHeight="1">
      <c r="A288" s="334"/>
      <c r="B288" s="334" t="s">
        <v>371</v>
      </c>
      <c r="C288" s="295" t="s">
        <v>12</v>
      </c>
      <c r="D288" s="335">
        <v>82140</v>
      </c>
      <c r="E288" s="335">
        <v>0</v>
      </c>
      <c r="F288" s="335">
        <v>0</v>
      </c>
      <c r="G288" s="335">
        <f t="shared" si="75"/>
        <v>82140</v>
      </c>
      <c r="H288" s="335">
        <v>0</v>
      </c>
      <c r="I288" s="335">
        <f t="shared" si="76"/>
        <v>82140</v>
      </c>
      <c r="J288" s="335">
        <v>0</v>
      </c>
    </row>
    <row r="289" spans="1:10" s="336" customFormat="1" ht="14.25" customHeight="1">
      <c r="A289" s="334"/>
      <c r="B289" s="334" t="s">
        <v>11</v>
      </c>
      <c r="C289" s="295" t="s">
        <v>405</v>
      </c>
      <c r="D289" s="335">
        <v>6805</v>
      </c>
      <c r="E289" s="335">
        <v>0</v>
      </c>
      <c r="F289" s="335">
        <v>0</v>
      </c>
      <c r="G289" s="335">
        <f t="shared" si="75"/>
        <v>6805</v>
      </c>
      <c r="H289" s="335">
        <v>0</v>
      </c>
      <c r="I289" s="335">
        <f t="shared" si="76"/>
        <v>6805</v>
      </c>
      <c r="J289" s="335">
        <v>0</v>
      </c>
    </row>
    <row r="290" spans="1:10" s="336" customFormat="1" ht="14.25" customHeight="1">
      <c r="A290" s="334"/>
      <c r="B290" s="334" t="s">
        <v>323</v>
      </c>
      <c r="C290" s="295" t="s">
        <v>312</v>
      </c>
      <c r="D290" s="335">
        <v>93780</v>
      </c>
      <c r="E290" s="335">
        <v>0</v>
      </c>
      <c r="F290" s="335">
        <v>0</v>
      </c>
      <c r="G290" s="335">
        <f t="shared" si="75"/>
        <v>93780</v>
      </c>
      <c r="H290" s="335">
        <v>0</v>
      </c>
      <c r="I290" s="335">
        <f t="shared" si="76"/>
        <v>93780</v>
      </c>
      <c r="J290" s="335">
        <v>0</v>
      </c>
    </row>
    <row r="291" spans="1:10" s="336" customFormat="1" ht="15" customHeight="1">
      <c r="A291" s="334"/>
      <c r="B291" s="334" t="s">
        <v>297</v>
      </c>
      <c r="C291" s="295" t="s">
        <v>298</v>
      </c>
      <c r="D291" s="335">
        <v>32150</v>
      </c>
      <c r="E291" s="335">
        <v>0</v>
      </c>
      <c r="F291" s="335">
        <v>0</v>
      </c>
      <c r="G291" s="335">
        <f t="shared" si="75"/>
        <v>32150</v>
      </c>
      <c r="H291" s="335">
        <v>0</v>
      </c>
      <c r="I291" s="335">
        <f t="shared" si="76"/>
        <v>32150</v>
      </c>
      <c r="J291" s="335">
        <v>0</v>
      </c>
    </row>
    <row r="292" spans="1:10" s="336" customFormat="1" ht="15" customHeight="1">
      <c r="A292" s="334"/>
      <c r="B292" s="334" t="s">
        <v>595</v>
      </c>
      <c r="C292" s="295" t="s">
        <v>596</v>
      </c>
      <c r="D292" s="335">
        <v>300</v>
      </c>
      <c r="E292" s="335">
        <v>0</v>
      </c>
      <c r="F292" s="335">
        <v>0</v>
      </c>
      <c r="G292" s="335">
        <f t="shared" si="75"/>
        <v>300</v>
      </c>
      <c r="H292" s="335">
        <v>0</v>
      </c>
      <c r="I292" s="335">
        <f t="shared" si="76"/>
        <v>300</v>
      </c>
      <c r="J292" s="335">
        <v>0</v>
      </c>
    </row>
    <row r="293" spans="1:10" s="336" customFormat="1" ht="14.25" customHeight="1">
      <c r="A293" s="334"/>
      <c r="B293" s="334" t="s">
        <v>341</v>
      </c>
      <c r="C293" s="295" t="s">
        <v>314</v>
      </c>
      <c r="D293" s="335">
        <v>800</v>
      </c>
      <c r="E293" s="335">
        <v>0</v>
      </c>
      <c r="F293" s="335">
        <v>0</v>
      </c>
      <c r="G293" s="335">
        <f t="shared" si="75"/>
        <v>800</v>
      </c>
      <c r="H293" s="335">
        <v>0</v>
      </c>
      <c r="I293" s="335">
        <f t="shared" si="76"/>
        <v>800</v>
      </c>
      <c r="J293" s="335">
        <v>0</v>
      </c>
    </row>
    <row r="294" spans="1:10" s="336" customFormat="1" ht="14.25" customHeight="1">
      <c r="A294" s="334"/>
      <c r="B294" s="334" t="s">
        <v>381</v>
      </c>
      <c r="C294" s="295" t="s">
        <v>315</v>
      </c>
      <c r="D294" s="335">
        <v>0</v>
      </c>
      <c r="E294" s="335">
        <v>0</v>
      </c>
      <c r="F294" s="335">
        <v>0</v>
      </c>
      <c r="G294" s="335">
        <f t="shared" si="75"/>
        <v>0</v>
      </c>
      <c r="H294" s="335">
        <v>0</v>
      </c>
      <c r="I294" s="335">
        <f t="shared" si="76"/>
        <v>0</v>
      </c>
      <c r="J294" s="335">
        <v>0</v>
      </c>
    </row>
    <row r="295" spans="1:10" s="336" customFormat="1" ht="14.25" customHeight="1">
      <c r="A295" s="334"/>
      <c r="B295" s="334" t="s">
        <v>342</v>
      </c>
      <c r="C295" s="295" t="s">
        <v>316</v>
      </c>
      <c r="D295" s="335">
        <v>14637</v>
      </c>
      <c r="E295" s="335">
        <v>0</v>
      </c>
      <c r="F295" s="335">
        <v>0</v>
      </c>
      <c r="G295" s="335">
        <f t="shared" si="75"/>
        <v>14637</v>
      </c>
      <c r="H295" s="335">
        <v>0</v>
      </c>
      <c r="I295" s="335">
        <f t="shared" si="76"/>
        <v>14637</v>
      </c>
      <c r="J295" s="335">
        <v>0</v>
      </c>
    </row>
    <row r="296" spans="1:10" s="336" customFormat="1" ht="14.25" customHeight="1">
      <c r="A296" s="334"/>
      <c r="B296" s="334" t="s">
        <v>324</v>
      </c>
      <c r="C296" s="295" t="s">
        <v>325</v>
      </c>
      <c r="D296" s="335">
        <v>2613</v>
      </c>
      <c r="E296" s="335">
        <v>0</v>
      </c>
      <c r="F296" s="335">
        <v>0</v>
      </c>
      <c r="G296" s="335">
        <f t="shared" si="75"/>
        <v>2613</v>
      </c>
      <c r="H296" s="335">
        <v>0</v>
      </c>
      <c r="I296" s="335">
        <f t="shared" si="76"/>
        <v>2613</v>
      </c>
      <c r="J296" s="335">
        <v>0</v>
      </c>
    </row>
    <row r="297" spans="1:10" s="336" customFormat="1" ht="14.25" customHeight="1">
      <c r="A297" s="334"/>
      <c r="B297" s="334" t="s">
        <v>382</v>
      </c>
      <c r="C297" s="295" t="s">
        <v>13</v>
      </c>
      <c r="D297" s="335">
        <v>427</v>
      </c>
      <c r="E297" s="335">
        <v>0</v>
      </c>
      <c r="F297" s="335">
        <v>0</v>
      </c>
      <c r="G297" s="335">
        <f t="shared" si="75"/>
        <v>427</v>
      </c>
      <c r="H297" s="335">
        <v>0</v>
      </c>
      <c r="I297" s="335">
        <f t="shared" si="76"/>
        <v>427</v>
      </c>
      <c r="J297" s="335">
        <v>0</v>
      </c>
    </row>
    <row r="298" spans="1:10" s="336" customFormat="1" ht="15" customHeight="1">
      <c r="A298" s="334"/>
      <c r="B298" s="334" t="s">
        <v>384</v>
      </c>
      <c r="C298" s="295" t="s">
        <v>237</v>
      </c>
      <c r="D298" s="335">
        <v>0</v>
      </c>
      <c r="E298" s="335">
        <v>0</v>
      </c>
      <c r="F298" s="335">
        <v>0</v>
      </c>
      <c r="G298" s="335">
        <f t="shared" si="75"/>
        <v>0</v>
      </c>
      <c r="H298" s="335">
        <v>0</v>
      </c>
      <c r="I298" s="335">
        <f t="shared" si="76"/>
        <v>0</v>
      </c>
      <c r="J298" s="335">
        <v>0</v>
      </c>
    </row>
    <row r="299" spans="1:10" ht="19.5" customHeight="1">
      <c r="A299" s="329" t="s">
        <v>271</v>
      </c>
      <c r="B299" s="329"/>
      <c r="C299" s="312" t="s">
        <v>108</v>
      </c>
      <c r="D299" s="310">
        <f>D300+D301+D302+D303</f>
        <v>814324</v>
      </c>
      <c r="E299" s="310">
        <f aca="true" t="shared" si="77" ref="E299:J299">E300+E301+E302+E303</f>
        <v>0</v>
      </c>
      <c r="F299" s="310">
        <f t="shared" si="77"/>
        <v>0</v>
      </c>
      <c r="G299" s="310">
        <f t="shared" si="77"/>
        <v>814324</v>
      </c>
      <c r="H299" s="310">
        <f t="shared" si="77"/>
        <v>0</v>
      </c>
      <c r="I299" s="310">
        <f t="shared" si="77"/>
        <v>800000</v>
      </c>
      <c r="J299" s="310">
        <f t="shared" si="77"/>
        <v>14324</v>
      </c>
    </row>
    <row r="300" spans="1:10" s="123" customFormat="1" ht="22.5" customHeight="1">
      <c r="A300" s="333"/>
      <c r="B300" s="333" t="s">
        <v>349</v>
      </c>
      <c r="C300" s="295" t="s">
        <v>528</v>
      </c>
      <c r="D300" s="277">
        <v>6543</v>
      </c>
      <c r="E300" s="277">
        <v>0</v>
      </c>
      <c r="F300" s="277">
        <v>0</v>
      </c>
      <c r="G300" s="277">
        <f>D300+E300-F300</f>
        <v>6543</v>
      </c>
      <c r="H300" s="277">
        <v>0</v>
      </c>
      <c r="I300" s="277">
        <v>0</v>
      </c>
      <c r="J300" s="277">
        <f>G300</f>
        <v>6543</v>
      </c>
    </row>
    <row r="301" spans="1:10" s="123" customFormat="1" ht="21.75" customHeight="1">
      <c r="A301" s="333"/>
      <c r="B301" s="333" t="s">
        <v>395</v>
      </c>
      <c r="C301" s="295" t="s">
        <v>529</v>
      </c>
      <c r="D301" s="277">
        <v>7781</v>
      </c>
      <c r="E301" s="277">
        <v>0</v>
      </c>
      <c r="F301" s="277">
        <v>0</v>
      </c>
      <c r="G301" s="277">
        <f>D301+E301-F301</f>
        <v>7781</v>
      </c>
      <c r="H301" s="277">
        <v>0</v>
      </c>
      <c r="I301" s="277">
        <v>0</v>
      </c>
      <c r="J301" s="277">
        <f>G301</f>
        <v>7781</v>
      </c>
    </row>
    <row r="302" spans="1:10" ht="13.5" customHeight="1">
      <c r="A302" s="251"/>
      <c r="B302" s="117" t="s">
        <v>391</v>
      </c>
      <c r="C302" s="147" t="s">
        <v>544</v>
      </c>
      <c r="D302" s="112">
        <v>790656</v>
      </c>
      <c r="E302" s="112">
        <v>0</v>
      </c>
      <c r="F302" s="112">
        <v>0</v>
      </c>
      <c r="G302" s="118">
        <f>D302+E302-F302</f>
        <v>790656</v>
      </c>
      <c r="H302" s="112">
        <v>0</v>
      </c>
      <c r="I302" s="277">
        <f>G302</f>
        <v>790656</v>
      </c>
      <c r="J302" s="280">
        <v>0</v>
      </c>
    </row>
    <row r="303" spans="1:10" ht="14.25" customHeight="1">
      <c r="A303" s="251"/>
      <c r="B303" s="117" t="s">
        <v>340</v>
      </c>
      <c r="C303" s="147" t="s">
        <v>311</v>
      </c>
      <c r="D303" s="112">
        <v>9344</v>
      </c>
      <c r="E303" s="112">
        <v>0</v>
      </c>
      <c r="F303" s="112"/>
      <c r="G303" s="118">
        <f>D303+E303-F303</f>
        <v>9344</v>
      </c>
      <c r="H303" s="112">
        <v>0</v>
      </c>
      <c r="I303" s="277">
        <f>G303</f>
        <v>9344</v>
      </c>
      <c r="J303" s="280">
        <v>0</v>
      </c>
    </row>
    <row r="304" spans="1:10" ht="24.75" customHeight="1">
      <c r="A304" s="329" t="s">
        <v>225</v>
      </c>
      <c r="B304" s="329"/>
      <c r="C304" s="312" t="s">
        <v>6</v>
      </c>
      <c r="D304" s="310">
        <f>D305</f>
        <v>10000</v>
      </c>
      <c r="E304" s="310">
        <f aca="true" t="shared" si="78" ref="E304:J304">E305</f>
        <v>0</v>
      </c>
      <c r="F304" s="310">
        <f t="shared" si="78"/>
        <v>0</v>
      </c>
      <c r="G304" s="310">
        <f t="shared" si="78"/>
        <v>10000</v>
      </c>
      <c r="H304" s="310">
        <f t="shared" si="78"/>
        <v>10000</v>
      </c>
      <c r="I304" s="310">
        <f t="shared" si="78"/>
        <v>0</v>
      </c>
      <c r="J304" s="310">
        <f t="shared" si="78"/>
        <v>0</v>
      </c>
    </row>
    <row r="305" spans="1:10" ht="15.75" customHeight="1">
      <c r="A305" s="276"/>
      <c r="B305" s="278" t="s">
        <v>391</v>
      </c>
      <c r="C305" s="279" t="s">
        <v>392</v>
      </c>
      <c r="D305" s="188">
        <v>10000</v>
      </c>
      <c r="E305" s="188">
        <v>0</v>
      </c>
      <c r="F305" s="188">
        <v>0</v>
      </c>
      <c r="G305" s="277">
        <f>D305+E305-F305</f>
        <v>10000</v>
      </c>
      <c r="H305" s="188">
        <f>G305</f>
        <v>10000</v>
      </c>
      <c r="I305" s="280">
        <v>0</v>
      </c>
      <c r="J305" s="280">
        <v>0</v>
      </c>
    </row>
    <row r="306" spans="1:10" ht="23.25" customHeight="1">
      <c r="A306" s="328" t="s">
        <v>14</v>
      </c>
      <c r="B306" s="340"/>
      <c r="C306" s="312" t="s">
        <v>394</v>
      </c>
      <c r="D306" s="310">
        <f aca="true" t="shared" si="79" ref="D306:J306">D307+D308+D309+D310+D311+D312+D313+D314+D315+D316+D317+D318</f>
        <v>170000</v>
      </c>
      <c r="E306" s="310">
        <f t="shared" si="79"/>
        <v>0</v>
      </c>
      <c r="F306" s="310">
        <f t="shared" si="79"/>
        <v>0</v>
      </c>
      <c r="G306" s="310">
        <f t="shared" si="79"/>
        <v>170000</v>
      </c>
      <c r="H306" s="310">
        <f t="shared" si="79"/>
        <v>0</v>
      </c>
      <c r="I306" s="310">
        <f t="shared" si="79"/>
        <v>170000</v>
      </c>
      <c r="J306" s="310">
        <f t="shared" si="79"/>
        <v>0</v>
      </c>
    </row>
    <row r="307" spans="1:10" ht="15.75" customHeight="1">
      <c r="A307" s="470"/>
      <c r="B307" s="117" t="s">
        <v>301</v>
      </c>
      <c r="C307" s="147" t="s">
        <v>543</v>
      </c>
      <c r="D307" s="112">
        <v>104887</v>
      </c>
      <c r="E307" s="112">
        <v>0</v>
      </c>
      <c r="F307" s="112">
        <v>0</v>
      </c>
      <c r="G307" s="112">
        <f aca="true" t="shared" si="80" ref="G307:G318">D307+E307-F307</f>
        <v>104887</v>
      </c>
      <c r="H307" s="112">
        <v>0</v>
      </c>
      <c r="I307" s="246">
        <f aca="true" t="shared" si="81" ref="I307:I318">G307-H307</f>
        <v>104887</v>
      </c>
      <c r="J307" s="246">
        <v>0</v>
      </c>
    </row>
    <row r="308" spans="1:10" ht="15" customHeight="1">
      <c r="A308" s="470"/>
      <c r="B308" s="117" t="s">
        <v>305</v>
      </c>
      <c r="C308" s="147" t="s">
        <v>179</v>
      </c>
      <c r="D308" s="118">
        <v>7940</v>
      </c>
      <c r="E308" s="112">
        <v>0</v>
      </c>
      <c r="F308" s="112">
        <v>0</v>
      </c>
      <c r="G308" s="112">
        <f t="shared" si="80"/>
        <v>7940</v>
      </c>
      <c r="H308" s="112">
        <v>0</v>
      </c>
      <c r="I308" s="246">
        <f t="shared" si="81"/>
        <v>7940</v>
      </c>
      <c r="J308" s="246">
        <v>0</v>
      </c>
    </row>
    <row r="309" spans="1:10" ht="16.5" customHeight="1">
      <c r="A309" s="470"/>
      <c r="B309" s="266" t="s">
        <v>194</v>
      </c>
      <c r="C309" s="147" t="s">
        <v>186</v>
      </c>
      <c r="D309" s="118">
        <v>20523</v>
      </c>
      <c r="E309" s="112">
        <v>0</v>
      </c>
      <c r="F309" s="112">
        <v>0</v>
      </c>
      <c r="G309" s="112">
        <f t="shared" si="80"/>
        <v>20523</v>
      </c>
      <c r="H309" s="112">
        <v>0</v>
      </c>
      <c r="I309" s="246">
        <f t="shared" si="81"/>
        <v>20523</v>
      </c>
      <c r="J309" s="246">
        <v>0</v>
      </c>
    </row>
    <row r="310" spans="1:10" ht="15" customHeight="1">
      <c r="A310" s="470"/>
      <c r="B310" s="266" t="s">
        <v>309</v>
      </c>
      <c r="C310" s="147" t="s">
        <v>310</v>
      </c>
      <c r="D310" s="118">
        <v>2765</v>
      </c>
      <c r="E310" s="112">
        <v>0</v>
      </c>
      <c r="F310" s="112">
        <v>0</v>
      </c>
      <c r="G310" s="112">
        <f t="shared" si="80"/>
        <v>2765</v>
      </c>
      <c r="H310" s="112">
        <v>0</v>
      </c>
      <c r="I310" s="246">
        <f t="shared" si="81"/>
        <v>2765</v>
      </c>
      <c r="J310" s="246">
        <v>0</v>
      </c>
    </row>
    <row r="311" spans="1:10" ht="15" customHeight="1">
      <c r="A311" s="263"/>
      <c r="B311" s="266" t="s">
        <v>593</v>
      </c>
      <c r="C311" s="147" t="s">
        <v>600</v>
      </c>
      <c r="D311" s="118">
        <v>300</v>
      </c>
      <c r="E311" s="112">
        <v>0</v>
      </c>
      <c r="F311" s="112">
        <v>0</v>
      </c>
      <c r="G311" s="112">
        <f t="shared" si="80"/>
        <v>300</v>
      </c>
      <c r="H311" s="112">
        <v>0</v>
      </c>
      <c r="I311" s="246">
        <f t="shared" si="81"/>
        <v>300</v>
      </c>
      <c r="J311" s="246">
        <v>0</v>
      </c>
    </row>
    <row r="312" spans="1:10" ht="15.75" customHeight="1">
      <c r="A312" s="263"/>
      <c r="B312" s="117" t="s">
        <v>340</v>
      </c>
      <c r="C312" s="112" t="s">
        <v>228</v>
      </c>
      <c r="D312" s="118">
        <v>5900</v>
      </c>
      <c r="E312" s="112">
        <v>0</v>
      </c>
      <c r="F312" s="112">
        <v>0</v>
      </c>
      <c r="G312" s="112">
        <f t="shared" si="80"/>
        <v>5900</v>
      </c>
      <c r="H312" s="112">
        <v>0</v>
      </c>
      <c r="I312" s="246">
        <f t="shared" si="81"/>
        <v>5900</v>
      </c>
      <c r="J312" s="246">
        <v>0</v>
      </c>
    </row>
    <row r="313" spans="1:10" ht="15.75" customHeight="1">
      <c r="A313" s="263"/>
      <c r="B313" s="117" t="s">
        <v>323</v>
      </c>
      <c r="C313" s="112" t="s">
        <v>312</v>
      </c>
      <c r="D313" s="118">
        <v>8000</v>
      </c>
      <c r="E313" s="112">
        <v>0</v>
      </c>
      <c r="F313" s="112">
        <v>0</v>
      </c>
      <c r="G313" s="112">
        <f t="shared" si="80"/>
        <v>8000</v>
      </c>
      <c r="H313" s="112">
        <v>0</v>
      </c>
      <c r="I313" s="246">
        <f t="shared" si="81"/>
        <v>8000</v>
      </c>
      <c r="J313" s="246">
        <v>0</v>
      </c>
    </row>
    <row r="314" spans="1:10" ht="15.75" customHeight="1">
      <c r="A314" s="263"/>
      <c r="B314" s="117" t="s">
        <v>297</v>
      </c>
      <c r="C314" s="112" t="s">
        <v>298</v>
      </c>
      <c r="D314" s="112">
        <v>14176</v>
      </c>
      <c r="E314" s="112">
        <v>0</v>
      </c>
      <c r="F314" s="112">
        <v>0</v>
      </c>
      <c r="G314" s="112">
        <f t="shared" si="80"/>
        <v>14176</v>
      </c>
      <c r="H314" s="112">
        <v>0</v>
      </c>
      <c r="I314" s="246">
        <f t="shared" si="81"/>
        <v>14176</v>
      </c>
      <c r="J314" s="246">
        <v>0</v>
      </c>
    </row>
    <row r="315" spans="1:10" ht="15" customHeight="1">
      <c r="A315" s="263"/>
      <c r="B315" s="117" t="s">
        <v>595</v>
      </c>
      <c r="C315" s="112" t="s">
        <v>609</v>
      </c>
      <c r="D315" s="112">
        <v>1188</v>
      </c>
      <c r="E315" s="112">
        <v>0</v>
      </c>
      <c r="F315" s="112">
        <v>0</v>
      </c>
      <c r="G315" s="112">
        <f t="shared" si="80"/>
        <v>1188</v>
      </c>
      <c r="H315" s="112">
        <v>0</v>
      </c>
      <c r="I315" s="246">
        <f t="shared" si="81"/>
        <v>1188</v>
      </c>
      <c r="J315" s="246">
        <v>0</v>
      </c>
    </row>
    <row r="316" spans="1:10" ht="15" customHeight="1">
      <c r="A316" s="263"/>
      <c r="B316" s="117" t="s">
        <v>341</v>
      </c>
      <c r="C316" s="112" t="s">
        <v>314</v>
      </c>
      <c r="D316" s="112">
        <v>500</v>
      </c>
      <c r="E316" s="112">
        <v>0</v>
      </c>
      <c r="F316" s="112">
        <v>0</v>
      </c>
      <c r="G316" s="112">
        <f t="shared" si="80"/>
        <v>500</v>
      </c>
      <c r="H316" s="112">
        <v>0</v>
      </c>
      <c r="I316" s="246">
        <f t="shared" si="81"/>
        <v>500</v>
      </c>
      <c r="J316" s="246">
        <v>0</v>
      </c>
    </row>
    <row r="317" spans="1:10" ht="14.25" customHeight="1">
      <c r="A317" s="263"/>
      <c r="B317" s="117" t="s">
        <v>342</v>
      </c>
      <c r="C317" s="112" t="s">
        <v>316</v>
      </c>
      <c r="D317" s="112">
        <v>3713</v>
      </c>
      <c r="E317" s="112">
        <v>0</v>
      </c>
      <c r="F317" s="112">
        <v>0</v>
      </c>
      <c r="G317" s="112">
        <f t="shared" si="80"/>
        <v>3713</v>
      </c>
      <c r="H317" s="112">
        <v>0</v>
      </c>
      <c r="I317" s="246">
        <f t="shared" si="81"/>
        <v>3713</v>
      </c>
      <c r="J317" s="246">
        <v>0</v>
      </c>
    </row>
    <row r="318" spans="1:10" ht="14.25" customHeight="1">
      <c r="A318" s="263"/>
      <c r="B318" s="117" t="s">
        <v>203</v>
      </c>
      <c r="C318" s="112" t="s">
        <v>610</v>
      </c>
      <c r="D318" s="112">
        <v>108</v>
      </c>
      <c r="E318" s="112">
        <v>0</v>
      </c>
      <c r="F318" s="112">
        <v>0</v>
      </c>
      <c r="G318" s="112">
        <f t="shared" si="80"/>
        <v>108</v>
      </c>
      <c r="H318" s="112">
        <v>0</v>
      </c>
      <c r="I318" s="246">
        <f t="shared" si="81"/>
        <v>108</v>
      </c>
      <c r="J318" s="246">
        <v>0</v>
      </c>
    </row>
    <row r="319" spans="1:10" ht="17.25" customHeight="1">
      <c r="A319" s="328" t="s">
        <v>15</v>
      </c>
      <c r="B319" s="328"/>
      <c r="C319" s="312" t="s">
        <v>109</v>
      </c>
      <c r="D319" s="310">
        <f>D320+D321+D322+D323+D324+D325+D326+D327+D328</f>
        <v>60299</v>
      </c>
      <c r="E319" s="310">
        <f aca="true" t="shared" si="82" ref="E319:J319">E320+E321+E322+E323+E324+E325+E326+E327+E328</f>
        <v>0</v>
      </c>
      <c r="F319" s="310">
        <f t="shared" si="82"/>
        <v>0</v>
      </c>
      <c r="G319" s="310">
        <f t="shared" si="82"/>
        <v>60299</v>
      </c>
      <c r="H319" s="310">
        <f t="shared" si="82"/>
        <v>0</v>
      </c>
      <c r="I319" s="310">
        <f t="shared" si="82"/>
        <v>60299</v>
      </c>
      <c r="J319" s="310">
        <f t="shared" si="82"/>
        <v>0</v>
      </c>
    </row>
    <row r="320" spans="1:10" ht="13.5" customHeight="1">
      <c r="A320" s="263"/>
      <c r="B320" s="263" t="s">
        <v>301</v>
      </c>
      <c r="C320" s="241" t="s">
        <v>543</v>
      </c>
      <c r="D320" s="112">
        <v>37634</v>
      </c>
      <c r="E320" s="112">
        <v>0</v>
      </c>
      <c r="F320" s="112">
        <v>0</v>
      </c>
      <c r="G320" s="112">
        <f aca="true" t="shared" si="83" ref="G320:G337">D320+E320-F320</f>
        <v>37634</v>
      </c>
      <c r="H320" s="112">
        <v>0</v>
      </c>
      <c r="I320" s="246">
        <f aca="true" t="shared" si="84" ref="I320:I328">G320</f>
        <v>37634</v>
      </c>
      <c r="J320" s="246">
        <v>0</v>
      </c>
    </row>
    <row r="321" spans="1:10" ht="14.25" customHeight="1">
      <c r="A321" s="263"/>
      <c r="B321" s="263" t="s">
        <v>305</v>
      </c>
      <c r="C321" s="241" t="s">
        <v>179</v>
      </c>
      <c r="D321" s="112">
        <v>2994</v>
      </c>
      <c r="E321" s="112">
        <v>0</v>
      </c>
      <c r="F321" s="112">
        <v>0</v>
      </c>
      <c r="G321" s="112">
        <f t="shared" si="83"/>
        <v>2994</v>
      </c>
      <c r="H321" s="112">
        <v>0</v>
      </c>
      <c r="I321" s="246">
        <f t="shared" si="84"/>
        <v>2994</v>
      </c>
      <c r="J321" s="246">
        <v>0</v>
      </c>
    </row>
    <row r="322" spans="1:10" ht="14.25" customHeight="1">
      <c r="A322" s="263"/>
      <c r="B322" s="263" t="s">
        <v>307</v>
      </c>
      <c r="C322" s="241" t="s">
        <v>246</v>
      </c>
      <c r="D322" s="112">
        <v>7391</v>
      </c>
      <c r="E322" s="112">
        <v>0</v>
      </c>
      <c r="F322" s="112">
        <v>0</v>
      </c>
      <c r="G322" s="112">
        <f t="shared" si="83"/>
        <v>7391</v>
      </c>
      <c r="H322" s="112">
        <v>0</v>
      </c>
      <c r="I322" s="246">
        <f t="shared" si="84"/>
        <v>7391</v>
      </c>
      <c r="J322" s="246">
        <v>0</v>
      </c>
    </row>
    <row r="323" spans="1:10" ht="14.25" customHeight="1">
      <c r="A323" s="263"/>
      <c r="B323" s="263" t="s">
        <v>309</v>
      </c>
      <c r="C323" s="241" t="s">
        <v>247</v>
      </c>
      <c r="D323" s="112">
        <v>995</v>
      </c>
      <c r="E323" s="112">
        <v>0</v>
      </c>
      <c r="F323" s="112">
        <v>0</v>
      </c>
      <c r="G323" s="112">
        <f t="shared" si="83"/>
        <v>995</v>
      </c>
      <c r="H323" s="112">
        <v>0</v>
      </c>
      <c r="I323" s="246">
        <f t="shared" si="84"/>
        <v>995</v>
      </c>
      <c r="J323" s="246">
        <v>0</v>
      </c>
    </row>
    <row r="324" spans="1:10" ht="14.25" customHeight="1">
      <c r="A324" s="263"/>
      <c r="B324" s="263" t="s">
        <v>340</v>
      </c>
      <c r="C324" s="241" t="s">
        <v>311</v>
      </c>
      <c r="D324" s="112">
        <v>2600</v>
      </c>
      <c r="E324" s="112">
        <v>0</v>
      </c>
      <c r="F324" s="112">
        <v>0</v>
      </c>
      <c r="G324" s="112">
        <f t="shared" si="83"/>
        <v>2600</v>
      </c>
      <c r="H324" s="112">
        <v>0</v>
      </c>
      <c r="I324" s="246">
        <f t="shared" si="84"/>
        <v>2600</v>
      </c>
      <c r="J324" s="246">
        <v>0</v>
      </c>
    </row>
    <row r="325" spans="1:10" ht="13.5" customHeight="1">
      <c r="A325" s="263"/>
      <c r="B325" s="263" t="s">
        <v>323</v>
      </c>
      <c r="C325" s="241" t="s">
        <v>312</v>
      </c>
      <c r="D325" s="112">
        <v>3920</v>
      </c>
      <c r="E325" s="112">
        <v>0</v>
      </c>
      <c r="F325" s="112">
        <v>0</v>
      </c>
      <c r="G325" s="112">
        <f t="shared" si="83"/>
        <v>3920</v>
      </c>
      <c r="H325" s="112">
        <v>0</v>
      </c>
      <c r="I325" s="246">
        <f t="shared" si="84"/>
        <v>3920</v>
      </c>
      <c r="J325" s="246">
        <v>0</v>
      </c>
    </row>
    <row r="326" spans="1:10" ht="14.25" customHeight="1">
      <c r="A326" s="263"/>
      <c r="B326" s="263" t="s">
        <v>297</v>
      </c>
      <c r="C326" s="241" t="s">
        <v>298</v>
      </c>
      <c r="D326" s="112">
        <v>2280</v>
      </c>
      <c r="E326" s="112">
        <v>0</v>
      </c>
      <c r="F326" s="112">
        <v>0</v>
      </c>
      <c r="G326" s="112">
        <f t="shared" si="83"/>
        <v>2280</v>
      </c>
      <c r="H326" s="112">
        <v>0</v>
      </c>
      <c r="I326" s="246">
        <f t="shared" si="84"/>
        <v>2280</v>
      </c>
      <c r="J326" s="246">
        <v>0</v>
      </c>
    </row>
    <row r="327" spans="1:10" ht="15.75" customHeight="1">
      <c r="A327" s="263"/>
      <c r="B327" s="263" t="s">
        <v>341</v>
      </c>
      <c r="C327" s="241" t="s">
        <v>314</v>
      </c>
      <c r="D327" s="112">
        <v>1000</v>
      </c>
      <c r="E327" s="112">
        <v>0</v>
      </c>
      <c r="F327" s="112">
        <v>0</v>
      </c>
      <c r="G327" s="112">
        <f t="shared" si="83"/>
        <v>1000</v>
      </c>
      <c r="H327" s="112">
        <v>0</v>
      </c>
      <c r="I327" s="246">
        <f t="shared" si="84"/>
        <v>1000</v>
      </c>
      <c r="J327" s="246">
        <v>0</v>
      </c>
    </row>
    <row r="328" spans="1:10" ht="13.5" customHeight="1">
      <c r="A328" s="263"/>
      <c r="B328" s="263" t="s">
        <v>342</v>
      </c>
      <c r="C328" s="241" t="s">
        <v>316</v>
      </c>
      <c r="D328" s="112">
        <v>1485</v>
      </c>
      <c r="E328" s="112">
        <v>0</v>
      </c>
      <c r="F328" s="112">
        <v>0</v>
      </c>
      <c r="G328" s="112">
        <f t="shared" si="83"/>
        <v>1485</v>
      </c>
      <c r="H328" s="112">
        <v>0</v>
      </c>
      <c r="I328" s="246">
        <f t="shared" si="84"/>
        <v>1485</v>
      </c>
      <c r="J328" s="246">
        <v>0</v>
      </c>
    </row>
    <row r="329" spans="1:10" ht="24" customHeight="1">
      <c r="A329" s="328" t="s">
        <v>611</v>
      </c>
      <c r="B329" s="328"/>
      <c r="C329" s="312" t="s">
        <v>612</v>
      </c>
      <c r="D329" s="310">
        <f aca="true" t="shared" si="85" ref="D329:J329">D330</f>
        <v>2400</v>
      </c>
      <c r="E329" s="310">
        <f t="shared" si="85"/>
        <v>0</v>
      </c>
      <c r="F329" s="310">
        <f t="shared" si="85"/>
        <v>0</v>
      </c>
      <c r="G329" s="310">
        <f t="shared" si="85"/>
        <v>2400</v>
      </c>
      <c r="H329" s="310">
        <f t="shared" si="85"/>
        <v>0</v>
      </c>
      <c r="I329" s="310">
        <f t="shared" si="85"/>
        <v>2400</v>
      </c>
      <c r="J329" s="310">
        <f t="shared" si="85"/>
        <v>0</v>
      </c>
    </row>
    <row r="330" spans="1:10" ht="13.5" customHeight="1">
      <c r="A330" s="263"/>
      <c r="B330" s="263" t="s">
        <v>297</v>
      </c>
      <c r="C330" s="241" t="s">
        <v>298</v>
      </c>
      <c r="D330" s="112">
        <v>2400</v>
      </c>
      <c r="E330" s="112">
        <v>0</v>
      </c>
      <c r="F330" s="112">
        <v>0</v>
      </c>
      <c r="G330" s="112">
        <f>D330+E330-F330</f>
        <v>2400</v>
      </c>
      <c r="H330" s="112">
        <v>0</v>
      </c>
      <c r="I330" s="246">
        <f>G330</f>
        <v>2400</v>
      </c>
      <c r="J330" s="246">
        <v>0</v>
      </c>
    </row>
    <row r="331" spans="1:10" s="124" customFormat="1" ht="15" customHeight="1">
      <c r="A331" s="328" t="s">
        <v>388</v>
      </c>
      <c r="B331" s="328"/>
      <c r="C331" s="312" t="s">
        <v>418</v>
      </c>
      <c r="D331" s="310">
        <f>D332+D333+D334</f>
        <v>500</v>
      </c>
      <c r="E331" s="310">
        <f aca="true" t="shared" si="86" ref="E331:J331">E332+E333+E334</f>
        <v>5469</v>
      </c>
      <c r="F331" s="310">
        <f t="shared" si="86"/>
        <v>0</v>
      </c>
      <c r="G331" s="310">
        <f t="shared" si="86"/>
        <v>5969</v>
      </c>
      <c r="H331" s="310">
        <f t="shared" si="86"/>
        <v>0</v>
      </c>
      <c r="I331" s="310">
        <f t="shared" si="86"/>
        <v>5969</v>
      </c>
      <c r="J331" s="310">
        <f t="shared" si="86"/>
        <v>0</v>
      </c>
    </row>
    <row r="332" spans="1:10" ht="14.25" customHeight="1">
      <c r="A332" s="263"/>
      <c r="B332" s="263" t="s">
        <v>340</v>
      </c>
      <c r="C332" s="241" t="s">
        <v>311</v>
      </c>
      <c r="D332" s="112">
        <v>0</v>
      </c>
      <c r="E332" s="112">
        <v>0</v>
      </c>
      <c r="F332" s="112">
        <v>0</v>
      </c>
      <c r="G332" s="112">
        <f>D332+E332-F332</f>
        <v>0</v>
      </c>
      <c r="H332" s="112">
        <v>0</v>
      </c>
      <c r="I332" s="246">
        <f>G332-H332</f>
        <v>0</v>
      </c>
      <c r="J332" s="246">
        <v>0</v>
      </c>
    </row>
    <row r="333" spans="1:10" ht="15.75" customHeight="1">
      <c r="A333" s="263"/>
      <c r="B333" s="263" t="s">
        <v>342</v>
      </c>
      <c r="C333" s="241" t="s">
        <v>632</v>
      </c>
      <c r="D333" s="112">
        <v>0</v>
      </c>
      <c r="E333" s="112">
        <v>5469</v>
      </c>
      <c r="F333" s="112">
        <v>0</v>
      </c>
      <c r="G333" s="112">
        <f>D333+E333-F333</f>
        <v>5469</v>
      </c>
      <c r="H333" s="112">
        <v>0</v>
      </c>
      <c r="I333" s="246">
        <f>G333-H333</f>
        <v>5469</v>
      </c>
      <c r="J333" s="246">
        <v>0</v>
      </c>
    </row>
    <row r="334" spans="1:10" ht="14.25" customHeight="1">
      <c r="A334" s="263"/>
      <c r="B334" s="263" t="s">
        <v>297</v>
      </c>
      <c r="C334" s="241" t="s">
        <v>298</v>
      </c>
      <c r="D334" s="112">
        <v>500</v>
      </c>
      <c r="E334" s="112">
        <v>0</v>
      </c>
      <c r="F334" s="112">
        <v>0</v>
      </c>
      <c r="G334" s="112">
        <f>D334+E334-F334</f>
        <v>500</v>
      </c>
      <c r="H334" s="112">
        <v>0</v>
      </c>
      <c r="I334" s="246">
        <f>G334-H334</f>
        <v>500</v>
      </c>
      <c r="J334" s="246">
        <v>0</v>
      </c>
    </row>
    <row r="335" spans="1:10" s="124" customFormat="1" ht="24" customHeight="1">
      <c r="A335" s="242" t="s">
        <v>390</v>
      </c>
      <c r="B335" s="341"/>
      <c r="C335" s="269" t="s">
        <v>273</v>
      </c>
      <c r="D335" s="220">
        <f aca="true" t="shared" si="87" ref="D335:J335">D336+D338+D347</f>
        <v>690447</v>
      </c>
      <c r="E335" s="220">
        <f t="shared" si="87"/>
        <v>0</v>
      </c>
      <c r="F335" s="220">
        <f t="shared" si="87"/>
        <v>0</v>
      </c>
      <c r="G335" s="220">
        <f t="shared" si="87"/>
        <v>690447</v>
      </c>
      <c r="H335" s="220">
        <f t="shared" si="87"/>
        <v>0</v>
      </c>
      <c r="I335" s="220">
        <f t="shared" si="87"/>
        <v>668491</v>
      </c>
      <c r="J335" s="220">
        <f t="shared" si="87"/>
        <v>21956</v>
      </c>
    </row>
    <row r="336" spans="1:10" s="124" customFormat="1" ht="24" customHeight="1">
      <c r="A336" s="328" t="s">
        <v>613</v>
      </c>
      <c r="B336" s="328"/>
      <c r="C336" s="312" t="s">
        <v>614</v>
      </c>
      <c r="D336" s="310">
        <f>D337</f>
        <v>21956</v>
      </c>
      <c r="E336" s="310">
        <f aca="true" t="shared" si="88" ref="E336:J336">E337</f>
        <v>0</v>
      </c>
      <c r="F336" s="310">
        <f t="shared" si="88"/>
        <v>0</v>
      </c>
      <c r="G336" s="310">
        <f t="shared" si="88"/>
        <v>21956</v>
      </c>
      <c r="H336" s="310">
        <f t="shared" si="88"/>
        <v>0</v>
      </c>
      <c r="I336" s="310">
        <f t="shared" si="88"/>
        <v>0</v>
      </c>
      <c r="J336" s="310">
        <f t="shared" si="88"/>
        <v>21956</v>
      </c>
    </row>
    <row r="337" spans="1:10" ht="21" customHeight="1">
      <c r="A337" s="107"/>
      <c r="B337" s="263" t="s">
        <v>349</v>
      </c>
      <c r="C337" s="113" t="s">
        <v>528</v>
      </c>
      <c r="D337" s="112">
        <v>21956</v>
      </c>
      <c r="E337" s="112">
        <v>0</v>
      </c>
      <c r="F337" s="112">
        <v>0</v>
      </c>
      <c r="G337" s="112">
        <f t="shared" si="83"/>
        <v>21956</v>
      </c>
      <c r="H337" s="112">
        <v>0</v>
      </c>
      <c r="I337" s="246">
        <v>0</v>
      </c>
      <c r="J337" s="246">
        <f>G337</f>
        <v>21956</v>
      </c>
    </row>
    <row r="338" spans="1:10" s="124" customFormat="1" ht="23.25" customHeight="1">
      <c r="A338" s="328" t="s">
        <v>85</v>
      </c>
      <c r="B338" s="328"/>
      <c r="C338" s="312" t="s">
        <v>7</v>
      </c>
      <c r="D338" s="310">
        <f aca="true" t="shared" si="89" ref="D338:J338">D339+D340+D341+D342+D343+D344+D345+D346</f>
        <v>20491</v>
      </c>
      <c r="E338" s="310">
        <f t="shared" si="89"/>
        <v>0</v>
      </c>
      <c r="F338" s="310">
        <f t="shared" si="89"/>
        <v>0</v>
      </c>
      <c r="G338" s="310">
        <f t="shared" si="89"/>
        <v>20491</v>
      </c>
      <c r="H338" s="310">
        <f t="shared" si="89"/>
        <v>0</v>
      </c>
      <c r="I338" s="310">
        <f t="shared" si="89"/>
        <v>20491</v>
      </c>
      <c r="J338" s="310">
        <f t="shared" si="89"/>
        <v>0</v>
      </c>
    </row>
    <row r="339" spans="1:10" ht="15.75" customHeight="1">
      <c r="A339" s="107"/>
      <c r="B339" s="263" t="s">
        <v>301</v>
      </c>
      <c r="C339" s="241" t="s">
        <v>543</v>
      </c>
      <c r="D339" s="112">
        <v>15000</v>
      </c>
      <c r="E339" s="112">
        <v>0</v>
      </c>
      <c r="F339" s="112">
        <v>0</v>
      </c>
      <c r="G339" s="112">
        <f>D339+E339-F339</f>
        <v>15000</v>
      </c>
      <c r="H339" s="112">
        <v>0</v>
      </c>
      <c r="I339" s="246">
        <f>G339-H339</f>
        <v>15000</v>
      </c>
      <c r="J339" s="246">
        <v>0</v>
      </c>
    </row>
    <row r="340" spans="1:10" ht="15.75" customHeight="1">
      <c r="A340" s="107"/>
      <c r="B340" s="263" t="s">
        <v>305</v>
      </c>
      <c r="C340" s="241" t="s">
        <v>179</v>
      </c>
      <c r="D340" s="112">
        <v>1122</v>
      </c>
      <c r="E340" s="112">
        <v>0</v>
      </c>
      <c r="F340" s="112">
        <v>0</v>
      </c>
      <c r="G340" s="112">
        <f aca="true" t="shared" si="90" ref="G340:G346">D340+E340-F340</f>
        <v>1122</v>
      </c>
      <c r="H340" s="112">
        <v>0</v>
      </c>
      <c r="I340" s="246">
        <f aca="true" t="shared" si="91" ref="I340:I346">G340-H340</f>
        <v>1122</v>
      </c>
      <c r="J340" s="246">
        <v>0</v>
      </c>
    </row>
    <row r="341" spans="1:10" ht="17.25" customHeight="1">
      <c r="A341" s="107"/>
      <c r="B341" s="267" t="s">
        <v>194</v>
      </c>
      <c r="C341" s="241" t="s">
        <v>339</v>
      </c>
      <c r="D341" s="112">
        <v>2778</v>
      </c>
      <c r="E341" s="112">
        <v>0</v>
      </c>
      <c r="F341" s="112">
        <v>0</v>
      </c>
      <c r="G341" s="112">
        <f t="shared" si="90"/>
        <v>2778</v>
      </c>
      <c r="H341" s="112">
        <v>0</v>
      </c>
      <c r="I341" s="246">
        <f t="shared" si="91"/>
        <v>2778</v>
      </c>
      <c r="J341" s="246">
        <v>0</v>
      </c>
    </row>
    <row r="342" spans="1:10" ht="15" customHeight="1">
      <c r="A342" s="107"/>
      <c r="B342" s="267" t="s">
        <v>309</v>
      </c>
      <c r="C342" s="241" t="s">
        <v>310</v>
      </c>
      <c r="D342" s="112">
        <v>395</v>
      </c>
      <c r="E342" s="112">
        <v>0</v>
      </c>
      <c r="F342" s="112">
        <v>0</v>
      </c>
      <c r="G342" s="112">
        <f t="shared" si="90"/>
        <v>395</v>
      </c>
      <c r="H342" s="112">
        <v>0</v>
      </c>
      <c r="I342" s="246">
        <f t="shared" si="91"/>
        <v>395</v>
      </c>
      <c r="J342" s="246">
        <v>0</v>
      </c>
    </row>
    <row r="343" spans="1:10" ht="15.75" customHeight="1">
      <c r="A343" s="107"/>
      <c r="B343" s="263" t="s">
        <v>340</v>
      </c>
      <c r="C343" s="241" t="s">
        <v>311</v>
      </c>
      <c r="D343" s="112">
        <v>244</v>
      </c>
      <c r="E343" s="112">
        <v>0</v>
      </c>
      <c r="F343" s="112">
        <v>0</v>
      </c>
      <c r="G343" s="112">
        <f t="shared" si="90"/>
        <v>244</v>
      </c>
      <c r="H343" s="112">
        <v>0</v>
      </c>
      <c r="I343" s="246">
        <f t="shared" si="91"/>
        <v>244</v>
      </c>
      <c r="J343" s="246">
        <v>0</v>
      </c>
    </row>
    <row r="344" spans="1:10" ht="16.5" customHeight="1">
      <c r="A344" s="107"/>
      <c r="B344" s="263" t="s">
        <v>297</v>
      </c>
      <c r="C344" s="241" t="s">
        <v>298</v>
      </c>
      <c r="D344" s="112">
        <v>507</v>
      </c>
      <c r="E344" s="112">
        <v>0</v>
      </c>
      <c r="F344" s="112">
        <v>0</v>
      </c>
      <c r="G344" s="112">
        <f t="shared" si="90"/>
        <v>507</v>
      </c>
      <c r="H344" s="112">
        <v>0</v>
      </c>
      <c r="I344" s="246">
        <f t="shared" si="91"/>
        <v>507</v>
      </c>
      <c r="J344" s="246">
        <v>0</v>
      </c>
    </row>
    <row r="345" spans="1:10" ht="16.5" customHeight="1">
      <c r="A345" s="107"/>
      <c r="B345" s="263" t="s">
        <v>381</v>
      </c>
      <c r="C345" s="241" t="s">
        <v>315</v>
      </c>
      <c r="D345" s="112">
        <v>0</v>
      </c>
      <c r="E345" s="112">
        <v>0</v>
      </c>
      <c r="F345" s="112">
        <v>0</v>
      </c>
      <c r="G345" s="112">
        <f>D345+E345-F345</f>
        <v>0</v>
      </c>
      <c r="H345" s="112">
        <v>0</v>
      </c>
      <c r="I345" s="246">
        <f>G345-H345</f>
        <v>0</v>
      </c>
      <c r="J345" s="246">
        <v>0</v>
      </c>
    </row>
    <row r="346" spans="1:10" ht="15.75" customHeight="1">
      <c r="A346" s="107"/>
      <c r="B346" s="263" t="s">
        <v>342</v>
      </c>
      <c r="C346" s="241" t="s">
        <v>316</v>
      </c>
      <c r="D346" s="112">
        <v>445</v>
      </c>
      <c r="E346" s="112">
        <v>0</v>
      </c>
      <c r="F346" s="112">
        <v>0</v>
      </c>
      <c r="G346" s="112">
        <f t="shared" si="90"/>
        <v>445</v>
      </c>
      <c r="H346" s="112">
        <v>0</v>
      </c>
      <c r="I346" s="246">
        <f t="shared" si="91"/>
        <v>445</v>
      </c>
      <c r="J346" s="246">
        <v>0</v>
      </c>
    </row>
    <row r="347" spans="1:10" s="124" customFormat="1" ht="14.25" customHeight="1">
      <c r="A347" s="328" t="s">
        <v>396</v>
      </c>
      <c r="B347" s="328"/>
      <c r="C347" s="312" t="s">
        <v>397</v>
      </c>
      <c r="D347" s="310">
        <f>D348+D349+D350+D351+D352+D353+D354+D355+D356+D357+D358+D359</f>
        <v>648000</v>
      </c>
      <c r="E347" s="310">
        <f aca="true" t="shared" si="92" ref="E347:J347">E348+E349+E350+E351+E352+E353+E354+E355+E356+E357+E358+E359</f>
        <v>0</v>
      </c>
      <c r="F347" s="310">
        <f t="shared" si="92"/>
        <v>0</v>
      </c>
      <c r="G347" s="310">
        <f t="shared" si="92"/>
        <v>648000</v>
      </c>
      <c r="H347" s="310">
        <f t="shared" si="92"/>
        <v>0</v>
      </c>
      <c r="I347" s="310">
        <f t="shared" si="92"/>
        <v>648000</v>
      </c>
      <c r="J347" s="310">
        <f t="shared" si="92"/>
        <v>0</v>
      </c>
    </row>
    <row r="348" spans="1:10" ht="15.75" customHeight="1">
      <c r="A348" s="263"/>
      <c r="B348" s="263" t="s">
        <v>301</v>
      </c>
      <c r="C348" s="241" t="s">
        <v>543</v>
      </c>
      <c r="D348" s="112">
        <v>427975</v>
      </c>
      <c r="E348" s="112">
        <v>0</v>
      </c>
      <c r="F348" s="112">
        <v>0</v>
      </c>
      <c r="G348" s="112">
        <f aca="true" t="shared" si="93" ref="G348:G359">D348+E348-F348</f>
        <v>427975</v>
      </c>
      <c r="H348" s="112">
        <v>0</v>
      </c>
      <c r="I348" s="246">
        <f aca="true" t="shared" si="94" ref="I348:I359">G348-H348</f>
        <v>427975</v>
      </c>
      <c r="J348" s="246">
        <v>0</v>
      </c>
    </row>
    <row r="349" spans="1:10" ht="13.5" customHeight="1">
      <c r="A349" s="106"/>
      <c r="B349" s="263" t="s">
        <v>305</v>
      </c>
      <c r="C349" s="241" t="s">
        <v>179</v>
      </c>
      <c r="D349" s="118">
        <v>36340</v>
      </c>
      <c r="E349" s="118">
        <v>0</v>
      </c>
      <c r="F349" s="118">
        <v>0</v>
      </c>
      <c r="G349" s="112">
        <f t="shared" si="93"/>
        <v>36340</v>
      </c>
      <c r="H349" s="112">
        <v>0</v>
      </c>
      <c r="I349" s="246">
        <f t="shared" si="94"/>
        <v>36340</v>
      </c>
      <c r="J349" s="246">
        <v>0</v>
      </c>
    </row>
    <row r="350" spans="1:10" ht="12.75" customHeight="1">
      <c r="A350" s="107"/>
      <c r="B350" s="267" t="s">
        <v>194</v>
      </c>
      <c r="C350" s="241" t="s">
        <v>339</v>
      </c>
      <c r="D350" s="112">
        <v>78924</v>
      </c>
      <c r="E350" s="112">
        <v>0</v>
      </c>
      <c r="F350" s="112">
        <v>0</v>
      </c>
      <c r="G350" s="112">
        <f t="shared" si="93"/>
        <v>78924</v>
      </c>
      <c r="H350" s="112">
        <v>0</v>
      </c>
      <c r="I350" s="246">
        <f t="shared" si="94"/>
        <v>78924</v>
      </c>
      <c r="J350" s="246">
        <v>0</v>
      </c>
    </row>
    <row r="351" spans="1:10" ht="14.25" customHeight="1">
      <c r="A351" s="263"/>
      <c r="B351" s="267" t="s">
        <v>309</v>
      </c>
      <c r="C351" s="241" t="s">
        <v>310</v>
      </c>
      <c r="D351" s="112">
        <v>13305</v>
      </c>
      <c r="E351" s="112">
        <v>0</v>
      </c>
      <c r="F351" s="112">
        <v>0</v>
      </c>
      <c r="G351" s="112">
        <f t="shared" si="93"/>
        <v>13305</v>
      </c>
      <c r="H351" s="112">
        <v>0</v>
      </c>
      <c r="I351" s="246">
        <f t="shared" si="94"/>
        <v>13305</v>
      </c>
      <c r="J351" s="246">
        <v>0</v>
      </c>
    </row>
    <row r="352" spans="1:10" ht="15" customHeight="1">
      <c r="A352" s="263"/>
      <c r="B352" s="263" t="s">
        <v>340</v>
      </c>
      <c r="C352" s="241" t="s">
        <v>228</v>
      </c>
      <c r="D352" s="112">
        <v>11081</v>
      </c>
      <c r="E352" s="112">
        <v>0</v>
      </c>
      <c r="F352" s="112">
        <v>0</v>
      </c>
      <c r="G352" s="112">
        <f t="shared" si="93"/>
        <v>11081</v>
      </c>
      <c r="H352" s="112">
        <v>0</v>
      </c>
      <c r="I352" s="246">
        <f t="shared" si="94"/>
        <v>11081</v>
      </c>
      <c r="J352" s="246">
        <v>0</v>
      </c>
    </row>
    <row r="353" spans="1:10" ht="15" customHeight="1">
      <c r="A353" s="263"/>
      <c r="B353" s="263" t="s">
        <v>323</v>
      </c>
      <c r="C353" s="241" t="s">
        <v>312</v>
      </c>
      <c r="D353" s="112">
        <v>30210</v>
      </c>
      <c r="E353" s="112">
        <v>0</v>
      </c>
      <c r="F353" s="112">
        <v>0</v>
      </c>
      <c r="G353" s="112">
        <f t="shared" si="93"/>
        <v>30210</v>
      </c>
      <c r="H353" s="112">
        <v>0</v>
      </c>
      <c r="I353" s="246">
        <f t="shared" si="94"/>
        <v>30210</v>
      </c>
      <c r="J353" s="246">
        <v>0</v>
      </c>
    </row>
    <row r="354" spans="1:10" ht="15" customHeight="1">
      <c r="A354" s="263"/>
      <c r="B354" s="263" t="s">
        <v>297</v>
      </c>
      <c r="C354" s="241" t="s">
        <v>298</v>
      </c>
      <c r="D354" s="112">
        <v>28372</v>
      </c>
      <c r="E354" s="112">
        <v>0</v>
      </c>
      <c r="F354" s="112">
        <v>0</v>
      </c>
      <c r="G354" s="112">
        <f t="shared" si="93"/>
        <v>28372</v>
      </c>
      <c r="H354" s="112">
        <v>0</v>
      </c>
      <c r="I354" s="246">
        <f t="shared" si="94"/>
        <v>28372</v>
      </c>
      <c r="J354" s="246">
        <v>0</v>
      </c>
    </row>
    <row r="355" spans="1:10" ht="14.25" customHeight="1">
      <c r="A355" s="263"/>
      <c r="B355" s="263" t="s">
        <v>341</v>
      </c>
      <c r="C355" s="241" t="s">
        <v>314</v>
      </c>
      <c r="D355" s="112">
        <v>2000</v>
      </c>
      <c r="E355" s="112">
        <v>0</v>
      </c>
      <c r="F355" s="112">
        <v>0</v>
      </c>
      <c r="G355" s="112">
        <f t="shared" si="93"/>
        <v>2000</v>
      </c>
      <c r="H355" s="112">
        <v>0</v>
      </c>
      <c r="I355" s="246">
        <f t="shared" si="94"/>
        <v>2000</v>
      </c>
      <c r="J355" s="246">
        <v>0</v>
      </c>
    </row>
    <row r="356" spans="1:10" ht="14.25" customHeight="1">
      <c r="A356" s="263"/>
      <c r="B356" s="263" t="s">
        <v>381</v>
      </c>
      <c r="C356" s="241" t="s">
        <v>315</v>
      </c>
      <c r="D356" s="112">
        <v>2000</v>
      </c>
      <c r="E356" s="112">
        <v>0</v>
      </c>
      <c r="F356" s="112">
        <v>0</v>
      </c>
      <c r="G356" s="112">
        <f t="shared" si="93"/>
        <v>2000</v>
      </c>
      <c r="H356" s="112">
        <v>0</v>
      </c>
      <c r="I356" s="246">
        <f t="shared" si="94"/>
        <v>2000</v>
      </c>
      <c r="J356" s="246">
        <v>0</v>
      </c>
    </row>
    <row r="357" spans="1:10" ht="14.25" customHeight="1">
      <c r="A357" s="263"/>
      <c r="B357" s="263" t="s">
        <v>342</v>
      </c>
      <c r="C357" s="241" t="s">
        <v>316</v>
      </c>
      <c r="D357" s="112">
        <v>15593</v>
      </c>
      <c r="E357" s="112">
        <v>0</v>
      </c>
      <c r="F357" s="112">
        <v>0</v>
      </c>
      <c r="G357" s="112">
        <f t="shared" si="93"/>
        <v>15593</v>
      </c>
      <c r="H357" s="112">
        <v>0</v>
      </c>
      <c r="I357" s="246">
        <f t="shared" si="94"/>
        <v>15593</v>
      </c>
      <c r="J357" s="246">
        <v>0</v>
      </c>
    </row>
    <row r="358" spans="1:10" ht="12.75" customHeight="1">
      <c r="A358" s="263"/>
      <c r="B358" s="263" t="s">
        <v>324</v>
      </c>
      <c r="C358" s="241" t="s">
        <v>325</v>
      </c>
      <c r="D358" s="112">
        <v>2200</v>
      </c>
      <c r="E358" s="112">
        <v>0</v>
      </c>
      <c r="F358" s="112">
        <v>0</v>
      </c>
      <c r="G358" s="112">
        <f t="shared" si="93"/>
        <v>2200</v>
      </c>
      <c r="H358" s="112">
        <v>0</v>
      </c>
      <c r="I358" s="246">
        <f t="shared" si="94"/>
        <v>2200</v>
      </c>
      <c r="J358" s="246">
        <v>0</v>
      </c>
    </row>
    <row r="359" spans="1:10" ht="15" customHeight="1">
      <c r="A359" s="263"/>
      <c r="B359" s="263" t="s">
        <v>344</v>
      </c>
      <c r="C359" s="241" t="s">
        <v>16</v>
      </c>
      <c r="D359" s="112">
        <v>0</v>
      </c>
      <c r="E359" s="112">
        <v>0</v>
      </c>
      <c r="F359" s="112">
        <v>0</v>
      </c>
      <c r="G359" s="112">
        <f t="shared" si="93"/>
        <v>0</v>
      </c>
      <c r="H359" s="112">
        <v>0</v>
      </c>
      <c r="I359" s="246">
        <f t="shared" si="94"/>
        <v>0</v>
      </c>
      <c r="J359" s="246">
        <v>0</v>
      </c>
    </row>
    <row r="360" spans="1:10" s="124" customFormat="1" ht="24" customHeight="1">
      <c r="A360" s="341" t="s">
        <v>88</v>
      </c>
      <c r="B360" s="341"/>
      <c r="C360" s="269" t="s">
        <v>249</v>
      </c>
      <c r="D360" s="220">
        <f>D361+D374+D389+D403+D406+D411</f>
        <v>3086075</v>
      </c>
      <c r="E360" s="220">
        <f aca="true" t="shared" si="95" ref="E360:J360">E361+E374+E389+E403+E406+E411</f>
        <v>353520</v>
      </c>
      <c r="F360" s="220">
        <f t="shared" si="95"/>
        <v>0</v>
      </c>
      <c r="G360" s="220">
        <f t="shared" si="95"/>
        <v>3439595</v>
      </c>
      <c r="H360" s="220">
        <f t="shared" si="95"/>
        <v>0</v>
      </c>
      <c r="I360" s="220">
        <f t="shared" si="95"/>
        <v>3438095</v>
      </c>
      <c r="J360" s="220">
        <f t="shared" si="95"/>
        <v>1500</v>
      </c>
    </row>
    <row r="361" spans="1:10" ht="23.25" customHeight="1">
      <c r="A361" s="328" t="s">
        <v>90</v>
      </c>
      <c r="B361" s="342"/>
      <c r="C361" s="312" t="s">
        <v>89</v>
      </c>
      <c r="D361" s="310">
        <f>D362+D363+D364+D365+D366+D367+D368+D369+D370+D371+D372+D373</f>
        <v>1086439</v>
      </c>
      <c r="E361" s="310">
        <f aca="true" t="shared" si="96" ref="E361:J361">E362+E363+E364+E365+E366+E367+E368+E369+E370+E371+E372+E373</f>
        <v>14961</v>
      </c>
      <c r="F361" s="310">
        <f t="shared" si="96"/>
        <v>0</v>
      </c>
      <c r="G361" s="310">
        <f t="shared" si="96"/>
        <v>1101400</v>
      </c>
      <c r="H361" s="310">
        <f t="shared" si="96"/>
        <v>0</v>
      </c>
      <c r="I361" s="310">
        <f t="shared" si="96"/>
        <v>1101400</v>
      </c>
      <c r="J361" s="310">
        <f t="shared" si="96"/>
        <v>0</v>
      </c>
    </row>
    <row r="362" spans="1:10" s="123" customFormat="1" ht="15.75" customHeight="1">
      <c r="A362" s="107"/>
      <c r="B362" s="107" t="s">
        <v>358</v>
      </c>
      <c r="C362" s="241" t="s">
        <v>222</v>
      </c>
      <c r="D362" s="118">
        <v>2000</v>
      </c>
      <c r="E362" s="118">
        <v>0</v>
      </c>
      <c r="F362" s="118">
        <v>0</v>
      </c>
      <c r="G362" s="112">
        <f aca="true" t="shared" si="97" ref="G362:G373">D362+E362-F362</f>
        <v>2000</v>
      </c>
      <c r="H362" s="118">
        <v>0</v>
      </c>
      <c r="I362" s="246">
        <f aca="true" t="shared" si="98" ref="I362:I373">G362</f>
        <v>2000</v>
      </c>
      <c r="J362" s="118">
        <v>0</v>
      </c>
    </row>
    <row r="363" spans="1:10" ht="14.25" customHeight="1">
      <c r="A363" s="263"/>
      <c r="B363" s="263" t="s">
        <v>301</v>
      </c>
      <c r="C363" s="241" t="s">
        <v>543</v>
      </c>
      <c r="D363" s="112">
        <v>632315</v>
      </c>
      <c r="E363" s="112">
        <v>0</v>
      </c>
      <c r="F363" s="112">
        <v>0</v>
      </c>
      <c r="G363" s="112">
        <f t="shared" si="97"/>
        <v>632315</v>
      </c>
      <c r="H363" s="112">
        <v>0</v>
      </c>
      <c r="I363" s="246">
        <f t="shared" si="98"/>
        <v>632315</v>
      </c>
      <c r="J363" s="246">
        <v>0</v>
      </c>
    </row>
    <row r="364" spans="1:10" ht="15" customHeight="1">
      <c r="A364" s="263"/>
      <c r="B364" s="263" t="s">
        <v>305</v>
      </c>
      <c r="C364" s="241" t="s">
        <v>179</v>
      </c>
      <c r="D364" s="112">
        <v>47560</v>
      </c>
      <c r="E364" s="112">
        <v>0</v>
      </c>
      <c r="F364" s="112">
        <v>0</v>
      </c>
      <c r="G364" s="112">
        <f t="shared" si="97"/>
        <v>47560</v>
      </c>
      <c r="H364" s="112">
        <v>0</v>
      </c>
      <c r="I364" s="246">
        <f t="shared" si="98"/>
        <v>47560</v>
      </c>
      <c r="J364" s="246">
        <v>0</v>
      </c>
    </row>
    <row r="365" spans="1:10" ht="15" customHeight="1">
      <c r="A365" s="263"/>
      <c r="B365" s="267" t="s">
        <v>307</v>
      </c>
      <c r="C365" s="241" t="s">
        <v>339</v>
      </c>
      <c r="D365" s="112">
        <v>120500</v>
      </c>
      <c r="E365" s="112">
        <v>0</v>
      </c>
      <c r="F365" s="112">
        <v>0</v>
      </c>
      <c r="G365" s="112">
        <f t="shared" si="97"/>
        <v>120500</v>
      </c>
      <c r="H365" s="112">
        <v>0</v>
      </c>
      <c r="I365" s="246">
        <f t="shared" si="98"/>
        <v>120500</v>
      </c>
      <c r="J365" s="246">
        <v>0</v>
      </c>
    </row>
    <row r="366" spans="1:10" ht="15" customHeight="1">
      <c r="A366" s="263"/>
      <c r="B366" s="267" t="s">
        <v>309</v>
      </c>
      <c r="C366" s="241" t="s">
        <v>310</v>
      </c>
      <c r="D366" s="112">
        <v>17000</v>
      </c>
      <c r="E366" s="112">
        <v>0</v>
      </c>
      <c r="F366" s="112">
        <v>0</v>
      </c>
      <c r="G366" s="112">
        <f t="shared" si="97"/>
        <v>17000</v>
      </c>
      <c r="H366" s="112">
        <v>0</v>
      </c>
      <c r="I366" s="246">
        <f t="shared" si="98"/>
        <v>17000</v>
      </c>
      <c r="J366" s="246">
        <v>0</v>
      </c>
    </row>
    <row r="367" spans="1:10" ht="15" customHeight="1">
      <c r="A367" s="263"/>
      <c r="B367" s="267" t="s">
        <v>340</v>
      </c>
      <c r="C367" s="241" t="s">
        <v>228</v>
      </c>
      <c r="D367" s="112">
        <v>124644</v>
      </c>
      <c r="E367" s="112">
        <v>14961</v>
      </c>
      <c r="F367" s="112">
        <v>0</v>
      </c>
      <c r="G367" s="112">
        <f t="shared" si="97"/>
        <v>139605</v>
      </c>
      <c r="H367" s="112">
        <v>0</v>
      </c>
      <c r="I367" s="246">
        <f t="shared" si="98"/>
        <v>139605</v>
      </c>
      <c r="J367" s="246">
        <v>0</v>
      </c>
    </row>
    <row r="368" spans="1:10" ht="14.25" customHeight="1">
      <c r="A368" s="263"/>
      <c r="B368" s="267" t="s">
        <v>371</v>
      </c>
      <c r="C368" s="241" t="s">
        <v>245</v>
      </c>
      <c r="D368" s="112">
        <v>62000</v>
      </c>
      <c r="E368" s="112">
        <v>0</v>
      </c>
      <c r="F368" s="112">
        <v>0</v>
      </c>
      <c r="G368" s="112">
        <f t="shared" si="97"/>
        <v>62000</v>
      </c>
      <c r="H368" s="112">
        <v>0</v>
      </c>
      <c r="I368" s="246">
        <f t="shared" si="98"/>
        <v>62000</v>
      </c>
      <c r="J368" s="246">
        <v>0</v>
      </c>
    </row>
    <row r="369" spans="1:10" ht="13.5" customHeight="1">
      <c r="A369" s="263"/>
      <c r="B369" s="267" t="s">
        <v>323</v>
      </c>
      <c r="C369" s="241" t="s">
        <v>312</v>
      </c>
      <c r="D369" s="112">
        <v>16400</v>
      </c>
      <c r="E369" s="112">
        <v>0</v>
      </c>
      <c r="F369" s="112">
        <v>0</v>
      </c>
      <c r="G369" s="112">
        <f t="shared" si="97"/>
        <v>16400</v>
      </c>
      <c r="H369" s="112">
        <v>0</v>
      </c>
      <c r="I369" s="246">
        <f t="shared" si="98"/>
        <v>16400</v>
      </c>
      <c r="J369" s="246">
        <v>0</v>
      </c>
    </row>
    <row r="370" spans="1:10" ht="15" customHeight="1">
      <c r="A370" s="263"/>
      <c r="B370" s="267" t="s">
        <v>297</v>
      </c>
      <c r="C370" s="241" t="s">
        <v>298</v>
      </c>
      <c r="D370" s="112">
        <v>26600</v>
      </c>
      <c r="E370" s="112">
        <v>0</v>
      </c>
      <c r="F370" s="112">
        <v>0</v>
      </c>
      <c r="G370" s="112">
        <f t="shared" si="97"/>
        <v>26600</v>
      </c>
      <c r="H370" s="112">
        <v>0</v>
      </c>
      <c r="I370" s="246">
        <f t="shared" si="98"/>
        <v>26600</v>
      </c>
      <c r="J370" s="246">
        <v>0</v>
      </c>
    </row>
    <row r="371" spans="1:10" ht="14.25" customHeight="1">
      <c r="A371" s="263"/>
      <c r="B371" s="267" t="s">
        <v>341</v>
      </c>
      <c r="C371" s="241" t="s">
        <v>314</v>
      </c>
      <c r="D371" s="112">
        <v>2500</v>
      </c>
      <c r="E371" s="112">
        <v>0</v>
      </c>
      <c r="F371" s="112">
        <v>0</v>
      </c>
      <c r="G371" s="112">
        <f t="shared" si="97"/>
        <v>2500</v>
      </c>
      <c r="H371" s="112">
        <v>0</v>
      </c>
      <c r="I371" s="246">
        <f t="shared" si="98"/>
        <v>2500</v>
      </c>
      <c r="J371" s="246">
        <v>0</v>
      </c>
    </row>
    <row r="372" spans="1:10" ht="15" customHeight="1">
      <c r="A372" s="263"/>
      <c r="B372" s="267" t="s">
        <v>381</v>
      </c>
      <c r="C372" s="241" t="s">
        <v>315</v>
      </c>
      <c r="D372" s="112">
        <v>1000</v>
      </c>
      <c r="E372" s="112">
        <v>0</v>
      </c>
      <c r="F372" s="112">
        <v>0</v>
      </c>
      <c r="G372" s="112">
        <f t="shared" si="97"/>
        <v>1000</v>
      </c>
      <c r="H372" s="112">
        <v>0</v>
      </c>
      <c r="I372" s="246">
        <f t="shared" si="98"/>
        <v>1000</v>
      </c>
      <c r="J372" s="246">
        <v>0</v>
      </c>
    </row>
    <row r="373" spans="1:10" ht="13.5" customHeight="1">
      <c r="A373" s="263"/>
      <c r="B373" s="267" t="s">
        <v>342</v>
      </c>
      <c r="C373" s="241" t="s">
        <v>316</v>
      </c>
      <c r="D373" s="112">
        <v>33920</v>
      </c>
      <c r="E373" s="112">
        <v>0</v>
      </c>
      <c r="F373" s="112">
        <v>0</v>
      </c>
      <c r="G373" s="112">
        <f t="shared" si="97"/>
        <v>33920</v>
      </c>
      <c r="H373" s="112">
        <v>0</v>
      </c>
      <c r="I373" s="246">
        <f t="shared" si="98"/>
        <v>33920</v>
      </c>
      <c r="J373" s="246">
        <v>0</v>
      </c>
    </row>
    <row r="374" spans="1:10" ht="14.25" customHeight="1">
      <c r="A374" s="328" t="s">
        <v>92</v>
      </c>
      <c r="B374" s="342"/>
      <c r="C374" s="312" t="s">
        <v>250</v>
      </c>
      <c r="D374" s="310">
        <f aca="true" t="shared" si="99" ref="D374:I374">D375+D376+D377+D378+D379+D380+D381+D382+D383+D384+D385+D386+D387+D388</f>
        <v>410000</v>
      </c>
      <c r="E374" s="310">
        <f t="shared" si="99"/>
        <v>0</v>
      </c>
      <c r="F374" s="310">
        <f t="shared" si="99"/>
        <v>0</v>
      </c>
      <c r="G374" s="310">
        <f t="shared" si="99"/>
        <v>410000</v>
      </c>
      <c r="H374" s="310">
        <f t="shared" si="99"/>
        <v>0</v>
      </c>
      <c r="I374" s="310">
        <f t="shared" si="99"/>
        <v>410000</v>
      </c>
      <c r="J374" s="310">
        <f>J375+J376+J377+J378+J379+J381+J382+J383+J384+J385+J386+J387+J388</f>
        <v>0</v>
      </c>
    </row>
    <row r="375" spans="1:10" s="123" customFormat="1" ht="14.25" customHeight="1">
      <c r="A375" s="107"/>
      <c r="B375" s="107" t="s">
        <v>358</v>
      </c>
      <c r="C375" s="241" t="s">
        <v>222</v>
      </c>
      <c r="D375" s="118">
        <v>1200</v>
      </c>
      <c r="E375" s="118">
        <v>0</v>
      </c>
      <c r="F375" s="118">
        <v>0</v>
      </c>
      <c r="G375" s="112">
        <f aca="true" t="shared" si="100" ref="G375:G388">D375+E375-F375</f>
        <v>1200</v>
      </c>
      <c r="H375" s="118">
        <v>0</v>
      </c>
      <c r="I375" s="246">
        <f aca="true" t="shared" si="101" ref="I375:I388">G375</f>
        <v>1200</v>
      </c>
      <c r="J375" s="118">
        <v>0</v>
      </c>
    </row>
    <row r="376" spans="1:10" ht="12.75" customHeight="1">
      <c r="A376" s="263"/>
      <c r="B376" s="263" t="s">
        <v>301</v>
      </c>
      <c r="C376" s="241" t="s">
        <v>193</v>
      </c>
      <c r="D376" s="118">
        <v>279632</v>
      </c>
      <c r="E376" s="118">
        <v>0</v>
      </c>
      <c r="F376" s="118">
        <v>0</v>
      </c>
      <c r="G376" s="112">
        <f t="shared" si="100"/>
        <v>279632</v>
      </c>
      <c r="H376" s="112">
        <v>0</v>
      </c>
      <c r="I376" s="246">
        <f t="shared" si="101"/>
        <v>279632</v>
      </c>
      <c r="J376" s="246">
        <v>0</v>
      </c>
    </row>
    <row r="377" spans="1:10" ht="13.5" customHeight="1">
      <c r="A377" s="263"/>
      <c r="B377" s="263" t="s">
        <v>305</v>
      </c>
      <c r="C377" s="241" t="s">
        <v>179</v>
      </c>
      <c r="D377" s="112">
        <v>22265</v>
      </c>
      <c r="E377" s="112">
        <v>0</v>
      </c>
      <c r="F377" s="112">
        <v>0</v>
      </c>
      <c r="G377" s="112">
        <f t="shared" si="100"/>
        <v>22265</v>
      </c>
      <c r="H377" s="112">
        <v>0</v>
      </c>
      <c r="I377" s="246">
        <f t="shared" si="101"/>
        <v>22265</v>
      </c>
      <c r="J377" s="246">
        <v>0</v>
      </c>
    </row>
    <row r="378" spans="1:10" ht="14.25" customHeight="1">
      <c r="A378" s="263"/>
      <c r="B378" s="267" t="s">
        <v>194</v>
      </c>
      <c r="C378" s="241" t="s">
        <v>339</v>
      </c>
      <c r="D378" s="112">
        <v>53526</v>
      </c>
      <c r="E378" s="112">
        <v>0</v>
      </c>
      <c r="F378" s="112">
        <v>0</v>
      </c>
      <c r="G378" s="112">
        <f t="shared" si="100"/>
        <v>53526</v>
      </c>
      <c r="H378" s="112">
        <v>0</v>
      </c>
      <c r="I378" s="246">
        <f t="shared" si="101"/>
        <v>53526</v>
      </c>
      <c r="J378" s="246">
        <v>0</v>
      </c>
    </row>
    <row r="379" spans="1:10" ht="14.25" customHeight="1">
      <c r="A379" s="263"/>
      <c r="B379" s="267" t="s">
        <v>309</v>
      </c>
      <c r="C379" s="241" t="s">
        <v>310</v>
      </c>
      <c r="D379" s="112">
        <v>7397</v>
      </c>
      <c r="E379" s="112">
        <v>0</v>
      </c>
      <c r="F379" s="112">
        <v>0</v>
      </c>
      <c r="G379" s="112">
        <f t="shared" si="100"/>
        <v>7397</v>
      </c>
      <c r="H379" s="112">
        <v>0</v>
      </c>
      <c r="I379" s="246">
        <f t="shared" si="101"/>
        <v>7397</v>
      </c>
      <c r="J379" s="246">
        <v>0</v>
      </c>
    </row>
    <row r="380" spans="1:10" ht="14.25" customHeight="1">
      <c r="A380" s="263"/>
      <c r="B380" s="267" t="s">
        <v>593</v>
      </c>
      <c r="C380" s="241" t="s">
        <v>600</v>
      </c>
      <c r="D380" s="112">
        <v>500</v>
      </c>
      <c r="E380" s="112">
        <v>0</v>
      </c>
      <c r="F380" s="112">
        <v>0</v>
      </c>
      <c r="G380" s="112">
        <f t="shared" si="100"/>
        <v>500</v>
      </c>
      <c r="H380" s="112">
        <v>0</v>
      </c>
      <c r="I380" s="112">
        <f>G380</f>
        <v>500</v>
      </c>
      <c r="J380" s="246">
        <v>0</v>
      </c>
    </row>
    <row r="381" spans="1:10" ht="15" customHeight="1">
      <c r="A381" s="263"/>
      <c r="B381" s="267" t="s">
        <v>340</v>
      </c>
      <c r="C381" s="241" t="s">
        <v>228</v>
      </c>
      <c r="D381" s="112">
        <v>14755</v>
      </c>
      <c r="E381" s="112">
        <v>0</v>
      </c>
      <c r="F381" s="112">
        <v>0</v>
      </c>
      <c r="G381" s="112">
        <f t="shared" si="100"/>
        <v>14755</v>
      </c>
      <c r="H381" s="112">
        <v>0</v>
      </c>
      <c r="I381" s="112">
        <f>G381</f>
        <v>14755</v>
      </c>
      <c r="J381" s="246">
        <v>0</v>
      </c>
    </row>
    <row r="382" spans="1:10" ht="15.75" customHeight="1">
      <c r="A382" s="263"/>
      <c r="B382" s="267" t="s">
        <v>236</v>
      </c>
      <c r="C382" s="241" t="s">
        <v>251</v>
      </c>
      <c r="D382" s="112">
        <v>1500</v>
      </c>
      <c r="E382" s="112">
        <v>0</v>
      </c>
      <c r="F382" s="112">
        <v>0</v>
      </c>
      <c r="G382" s="112">
        <f t="shared" si="100"/>
        <v>1500</v>
      </c>
      <c r="H382" s="112">
        <v>0</v>
      </c>
      <c r="I382" s="246">
        <f t="shared" si="101"/>
        <v>1500</v>
      </c>
      <c r="J382" s="246">
        <v>0</v>
      </c>
    </row>
    <row r="383" spans="1:10" ht="14.25" customHeight="1">
      <c r="A383" s="263"/>
      <c r="B383" s="267" t="s">
        <v>323</v>
      </c>
      <c r="C383" s="241" t="s">
        <v>312</v>
      </c>
      <c r="D383" s="112">
        <v>3900</v>
      </c>
      <c r="E383" s="112">
        <v>0</v>
      </c>
      <c r="F383" s="112">
        <v>0</v>
      </c>
      <c r="G383" s="112">
        <f t="shared" si="100"/>
        <v>3900</v>
      </c>
      <c r="H383" s="112">
        <v>0</v>
      </c>
      <c r="I383" s="246">
        <f t="shared" si="101"/>
        <v>3900</v>
      </c>
      <c r="J383" s="246">
        <v>0</v>
      </c>
    </row>
    <row r="384" spans="1:10" ht="16.5" customHeight="1">
      <c r="A384" s="263"/>
      <c r="B384" s="267" t="s">
        <v>297</v>
      </c>
      <c r="C384" s="241" t="s">
        <v>298</v>
      </c>
      <c r="D384" s="112">
        <v>5000</v>
      </c>
      <c r="E384" s="112">
        <v>0</v>
      </c>
      <c r="F384" s="112">
        <v>0</v>
      </c>
      <c r="G384" s="112">
        <f t="shared" si="100"/>
        <v>5000</v>
      </c>
      <c r="H384" s="112">
        <v>0</v>
      </c>
      <c r="I384" s="246">
        <f t="shared" si="101"/>
        <v>5000</v>
      </c>
      <c r="J384" s="246">
        <v>0</v>
      </c>
    </row>
    <row r="385" spans="1:10" ht="15.75" customHeight="1">
      <c r="A385" s="263"/>
      <c r="B385" s="267" t="s">
        <v>595</v>
      </c>
      <c r="C385" s="241" t="s">
        <v>596</v>
      </c>
      <c r="D385" s="112">
        <v>2300</v>
      </c>
      <c r="E385" s="112">
        <v>0</v>
      </c>
      <c r="F385" s="112">
        <v>0</v>
      </c>
      <c r="G385" s="112">
        <f t="shared" si="100"/>
        <v>2300</v>
      </c>
      <c r="H385" s="112">
        <v>0</v>
      </c>
      <c r="I385" s="246">
        <f t="shared" si="101"/>
        <v>2300</v>
      </c>
      <c r="J385" s="246">
        <v>0</v>
      </c>
    </row>
    <row r="386" spans="1:10" ht="15" customHeight="1">
      <c r="A386" s="263"/>
      <c r="B386" s="263" t="s">
        <v>341</v>
      </c>
      <c r="C386" s="147" t="s">
        <v>314</v>
      </c>
      <c r="D386" s="112">
        <v>2000</v>
      </c>
      <c r="E386" s="112">
        <v>0</v>
      </c>
      <c r="F386" s="112">
        <v>0</v>
      </c>
      <c r="G386" s="112">
        <f t="shared" si="100"/>
        <v>2000</v>
      </c>
      <c r="H386" s="112">
        <v>0</v>
      </c>
      <c r="I386" s="246">
        <f t="shared" si="101"/>
        <v>2000</v>
      </c>
      <c r="J386" s="246">
        <v>0</v>
      </c>
    </row>
    <row r="387" spans="1:10" ht="15" customHeight="1">
      <c r="A387" s="263"/>
      <c r="B387" s="263" t="s">
        <v>342</v>
      </c>
      <c r="C387" s="147" t="s">
        <v>316</v>
      </c>
      <c r="D387" s="112">
        <v>14922</v>
      </c>
      <c r="E387" s="112">
        <v>0</v>
      </c>
      <c r="F387" s="112">
        <v>0</v>
      </c>
      <c r="G387" s="112">
        <f t="shared" si="100"/>
        <v>14922</v>
      </c>
      <c r="H387" s="112">
        <v>0</v>
      </c>
      <c r="I387" s="246">
        <f t="shared" si="101"/>
        <v>14922</v>
      </c>
      <c r="J387" s="246">
        <v>0</v>
      </c>
    </row>
    <row r="388" spans="1:10" ht="14.25" customHeight="1">
      <c r="A388" s="263"/>
      <c r="B388" s="263" t="s">
        <v>324</v>
      </c>
      <c r="C388" s="147" t="s">
        <v>325</v>
      </c>
      <c r="D388" s="112">
        <v>1103</v>
      </c>
      <c r="E388" s="112">
        <v>0</v>
      </c>
      <c r="F388" s="112">
        <v>0</v>
      </c>
      <c r="G388" s="112">
        <f t="shared" si="100"/>
        <v>1103</v>
      </c>
      <c r="H388" s="112">
        <v>0</v>
      </c>
      <c r="I388" s="246">
        <f t="shared" si="101"/>
        <v>1103</v>
      </c>
      <c r="J388" s="246">
        <v>0</v>
      </c>
    </row>
    <row r="389" spans="1:10" ht="15.75" customHeight="1">
      <c r="A389" s="328" t="s">
        <v>94</v>
      </c>
      <c r="B389" s="328"/>
      <c r="C389" s="312" t="s">
        <v>93</v>
      </c>
      <c r="D389" s="310">
        <f aca="true" t="shared" si="102" ref="D389:J389">D390+D391+D392+D393+D394+D396+D397+D398+D399+D400+D401+D395+D402</f>
        <v>1579736</v>
      </c>
      <c r="E389" s="310">
        <f t="shared" si="102"/>
        <v>0</v>
      </c>
      <c r="F389" s="310">
        <f t="shared" si="102"/>
        <v>0</v>
      </c>
      <c r="G389" s="310">
        <f t="shared" si="102"/>
        <v>1579736</v>
      </c>
      <c r="H389" s="310">
        <f t="shared" si="102"/>
        <v>0</v>
      </c>
      <c r="I389" s="310">
        <f t="shared" si="102"/>
        <v>1579736</v>
      </c>
      <c r="J389" s="310">
        <f t="shared" si="102"/>
        <v>0</v>
      </c>
    </row>
    <row r="390" spans="1:10" s="123" customFormat="1" ht="13.5" customHeight="1">
      <c r="A390" s="107"/>
      <c r="B390" s="107" t="s">
        <v>358</v>
      </c>
      <c r="C390" s="147" t="s">
        <v>244</v>
      </c>
      <c r="D390" s="118">
        <v>500</v>
      </c>
      <c r="E390" s="118">
        <v>0</v>
      </c>
      <c r="F390" s="118">
        <v>0</v>
      </c>
      <c r="G390" s="112">
        <f aca="true" t="shared" si="103" ref="G390:G405">D390+E390-F390</f>
        <v>500</v>
      </c>
      <c r="H390" s="118">
        <v>0</v>
      </c>
      <c r="I390" s="246">
        <f aca="true" t="shared" si="104" ref="I390:I400">G390</f>
        <v>500</v>
      </c>
      <c r="J390" s="118">
        <v>0</v>
      </c>
    </row>
    <row r="391" spans="1:10" ht="14.25" customHeight="1">
      <c r="A391" s="263"/>
      <c r="B391" s="263" t="s">
        <v>301</v>
      </c>
      <c r="C391" s="147" t="s">
        <v>543</v>
      </c>
      <c r="D391" s="112">
        <v>460522</v>
      </c>
      <c r="E391" s="112">
        <v>0</v>
      </c>
      <c r="F391" s="112">
        <v>0</v>
      </c>
      <c r="G391" s="112">
        <f t="shared" si="103"/>
        <v>460522</v>
      </c>
      <c r="H391" s="112">
        <v>0</v>
      </c>
      <c r="I391" s="246">
        <f t="shared" si="104"/>
        <v>460522</v>
      </c>
      <c r="J391" s="246">
        <v>0</v>
      </c>
    </row>
    <row r="392" spans="1:10" ht="15" customHeight="1">
      <c r="A392" s="263"/>
      <c r="B392" s="263" t="s">
        <v>305</v>
      </c>
      <c r="C392" s="147" t="s">
        <v>179</v>
      </c>
      <c r="D392" s="118">
        <v>36305</v>
      </c>
      <c r="E392" s="118">
        <v>0</v>
      </c>
      <c r="F392" s="118">
        <v>0</v>
      </c>
      <c r="G392" s="112">
        <f t="shared" si="103"/>
        <v>36305</v>
      </c>
      <c r="H392" s="112">
        <v>0</v>
      </c>
      <c r="I392" s="246">
        <f t="shared" si="104"/>
        <v>36305</v>
      </c>
      <c r="J392" s="246">
        <v>0</v>
      </c>
    </row>
    <row r="393" spans="1:10" ht="15" customHeight="1">
      <c r="A393" s="263"/>
      <c r="B393" s="267" t="s">
        <v>194</v>
      </c>
      <c r="C393" s="147" t="s">
        <v>186</v>
      </c>
      <c r="D393" s="118">
        <v>86157</v>
      </c>
      <c r="E393" s="118">
        <v>0</v>
      </c>
      <c r="F393" s="118">
        <v>0</v>
      </c>
      <c r="G393" s="112">
        <f t="shared" si="103"/>
        <v>86157</v>
      </c>
      <c r="H393" s="112">
        <v>0</v>
      </c>
      <c r="I393" s="246">
        <f t="shared" si="104"/>
        <v>86157</v>
      </c>
      <c r="J393" s="246">
        <v>0</v>
      </c>
    </row>
    <row r="394" spans="1:10" ht="13.5" customHeight="1">
      <c r="A394" s="263"/>
      <c r="B394" s="267" t="s">
        <v>309</v>
      </c>
      <c r="C394" s="147" t="s">
        <v>310</v>
      </c>
      <c r="D394" s="118">
        <v>11954</v>
      </c>
      <c r="E394" s="118">
        <v>0</v>
      </c>
      <c r="F394" s="118">
        <v>0</v>
      </c>
      <c r="G394" s="112">
        <f t="shared" si="103"/>
        <v>11954</v>
      </c>
      <c r="H394" s="112">
        <v>0</v>
      </c>
      <c r="I394" s="246">
        <f t="shared" si="104"/>
        <v>11954</v>
      </c>
      <c r="J394" s="246">
        <v>0</v>
      </c>
    </row>
    <row r="395" spans="1:10" ht="13.5" customHeight="1">
      <c r="A395" s="263"/>
      <c r="B395" s="267" t="s">
        <v>593</v>
      </c>
      <c r="C395" s="147" t="s">
        <v>600</v>
      </c>
      <c r="D395" s="118">
        <v>8804</v>
      </c>
      <c r="E395" s="118">
        <v>0</v>
      </c>
      <c r="F395" s="118">
        <v>0</v>
      </c>
      <c r="G395" s="112">
        <f t="shared" si="103"/>
        <v>8804</v>
      </c>
      <c r="H395" s="112">
        <v>0</v>
      </c>
      <c r="I395" s="246">
        <f t="shared" si="104"/>
        <v>8804</v>
      </c>
      <c r="J395" s="246">
        <v>0</v>
      </c>
    </row>
    <row r="396" spans="1:10" ht="13.5" customHeight="1">
      <c r="A396" s="263"/>
      <c r="B396" s="267" t="s">
        <v>340</v>
      </c>
      <c r="C396" s="147" t="s">
        <v>228</v>
      </c>
      <c r="D396" s="118">
        <v>214566</v>
      </c>
      <c r="E396" s="118">
        <v>0</v>
      </c>
      <c r="F396" s="118">
        <v>0</v>
      </c>
      <c r="G396" s="112">
        <f t="shared" si="103"/>
        <v>214566</v>
      </c>
      <c r="H396" s="112">
        <v>0</v>
      </c>
      <c r="I396" s="246">
        <f t="shared" si="104"/>
        <v>214566</v>
      </c>
      <c r="J396" s="246">
        <v>0</v>
      </c>
    </row>
    <row r="397" spans="1:10" ht="14.25" customHeight="1">
      <c r="A397" s="263"/>
      <c r="B397" s="267" t="s">
        <v>323</v>
      </c>
      <c r="C397" s="147" t="s">
        <v>312</v>
      </c>
      <c r="D397" s="118">
        <v>76740</v>
      </c>
      <c r="E397" s="118">
        <v>0</v>
      </c>
      <c r="F397" s="118">
        <v>0</v>
      </c>
      <c r="G397" s="112">
        <f t="shared" si="103"/>
        <v>76740</v>
      </c>
      <c r="H397" s="112">
        <v>0</v>
      </c>
      <c r="I397" s="246">
        <f t="shared" si="104"/>
        <v>76740</v>
      </c>
      <c r="J397" s="246">
        <v>0</v>
      </c>
    </row>
    <row r="398" spans="1:10" ht="14.25" customHeight="1">
      <c r="A398" s="263"/>
      <c r="B398" s="267" t="s">
        <v>297</v>
      </c>
      <c r="C398" s="147" t="s">
        <v>298</v>
      </c>
      <c r="D398" s="118">
        <v>45090</v>
      </c>
      <c r="E398" s="118">
        <v>0</v>
      </c>
      <c r="F398" s="118">
        <v>0</v>
      </c>
      <c r="G398" s="112">
        <f t="shared" si="103"/>
        <v>45090</v>
      </c>
      <c r="H398" s="112">
        <v>0</v>
      </c>
      <c r="I398" s="246">
        <f t="shared" si="104"/>
        <v>45090</v>
      </c>
      <c r="J398" s="246">
        <v>0</v>
      </c>
    </row>
    <row r="399" spans="1:10" ht="15" customHeight="1">
      <c r="A399" s="263"/>
      <c r="B399" s="263" t="s">
        <v>342</v>
      </c>
      <c r="C399" s="112" t="s">
        <v>316</v>
      </c>
      <c r="D399" s="118">
        <v>25898</v>
      </c>
      <c r="E399" s="118">
        <v>0</v>
      </c>
      <c r="F399" s="118">
        <v>0</v>
      </c>
      <c r="G399" s="112">
        <f t="shared" si="103"/>
        <v>25898</v>
      </c>
      <c r="H399" s="112">
        <v>0</v>
      </c>
      <c r="I399" s="246">
        <f t="shared" si="104"/>
        <v>25898</v>
      </c>
      <c r="J399" s="246">
        <v>0</v>
      </c>
    </row>
    <row r="400" spans="1:10" ht="13.5" customHeight="1">
      <c r="A400" s="263"/>
      <c r="B400" s="263" t="s">
        <v>324</v>
      </c>
      <c r="C400" s="112" t="s">
        <v>325</v>
      </c>
      <c r="D400" s="118">
        <v>4200</v>
      </c>
      <c r="E400" s="118">
        <v>0</v>
      </c>
      <c r="F400" s="118">
        <v>0</v>
      </c>
      <c r="G400" s="112">
        <f t="shared" si="103"/>
        <v>4200</v>
      </c>
      <c r="H400" s="112">
        <v>0</v>
      </c>
      <c r="I400" s="246">
        <f t="shared" si="104"/>
        <v>4200</v>
      </c>
      <c r="J400" s="246">
        <v>0</v>
      </c>
    </row>
    <row r="401" spans="1:10" ht="13.5" customHeight="1">
      <c r="A401" s="263"/>
      <c r="B401" s="263" t="s">
        <v>707</v>
      </c>
      <c r="C401" s="112" t="s">
        <v>533</v>
      </c>
      <c r="D401" s="118">
        <v>450000</v>
      </c>
      <c r="E401" s="118">
        <v>0</v>
      </c>
      <c r="F401" s="118">
        <v>0</v>
      </c>
      <c r="G401" s="112">
        <f>D401+E401-F401</f>
        <v>450000</v>
      </c>
      <c r="H401" s="112">
        <v>0</v>
      </c>
      <c r="I401" s="246">
        <f>G401</f>
        <v>450000</v>
      </c>
      <c r="J401" s="246">
        <v>0</v>
      </c>
    </row>
    <row r="402" spans="1:10" ht="13.5" customHeight="1">
      <c r="A402" s="263"/>
      <c r="B402" s="263" t="s">
        <v>523</v>
      </c>
      <c r="C402" s="112" t="s">
        <v>533</v>
      </c>
      <c r="D402" s="118">
        <v>159000</v>
      </c>
      <c r="E402" s="118">
        <v>0</v>
      </c>
      <c r="F402" s="118">
        <v>0</v>
      </c>
      <c r="G402" s="112">
        <f>D402+E402-F402</f>
        <v>159000</v>
      </c>
      <c r="H402" s="112">
        <v>0</v>
      </c>
      <c r="I402" s="246">
        <f>G402</f>
        <v>159000</v>
      </c>
      <c r="J402" s="246">
        <v>0</v>
      </c>
    </row>
    <row r="403" spans="1:10" ht="15" customHeight="1">
      <c r="A403" s="328" t="s">
        <v>126</v>
      </c>
      <c r="B403" s="343"/>
      <c r="C403" s="312" t="s">
        <v>252</v>
      </c>
      <c r="D403" s="310">
        <f aca="true" t="shared" si="105" ref="D403:J403">D404+D405</f>
        <v>6000</v>
      </c>
      <c r="E403" s="310">
        <f t="shared" si="105"/>
        <v>313016</v>
      </c>
      <c r="F403" s="310">
        <f t="shared" si="105"/>
        <v>0</v>
      </c>
      <c r="G403" s="310">
        <f t="shared" si="105"/>
        <v>319016</v>
      </c>
      <c r="H403" s="310">
        <f t="shared" si="105"/>
        <v>0</v>
      </c>
      <c r="I403" s="310">
        <f t="shared" si="105"/>
        <v>319016</v>
      </c>
      <c r="J403" s="310">
        <f t="shared" si="105"/>
        <v>0</v>
      </c>
    </row>
    <row r="404" spans="1:10" ht="15.75" customHeight="1">
      <c r="A404" s="263"/>
      <c r="B404" s="267" t="s">
        <v>253</v>
      </c>
      <c r="C404" s="147" t="s">
        <v>629</v>
      </c>
      <c r="D404" s="118">
        <v>6000</v>
      </c>
      <c r="E404" s="118">
        <v>0</v>
      </c>
      <c r="F404" s="118">
        <v>0</v>
      </c>
      <c r="G404" s="112">
        <f t="shared" si="103"/>
        <v>6000</v>
      </c>
      <c r="H404" s="112">
        <v>0</v>
      </c>
      <c r="I404" s="246">
        <f>G404</f>
        <v>6000</v>
      </c>
      <c r="J404" s="246">
        <v>0</v>
      </c>
    </row>
    <row r="405" spans="1:10" ht="15.75" customHeight="1">
      <c r="A405" s="263"/>
      <c r="B405" s="267" t="s">
        <v>630</v>
      </c>
      <c r="C405" s="147" t="s">
        <v>629</v>
      </c>
      <c r="D405" s="118">
        <v>0</v>
      </c>
      <c r="E405" s="118">
        <v>313016</v>
      </c>
      <c r="F405" s="118">
        <v>0</v>
      </c>
      <c r="G405" s="112">
        <f t="shared" si="103"/>
        <v>313016</v>
      </c>
      <c r="H405" s="112">
        <v>0</v>
      </c>
      <c r="I405" s="246">
        <f>G405</f>
        <v>313016</v>
      </c>
      <c r="J405" s="246">
        <v>0</v>
      </c>
    </row>
    <row r="406" spans="1:10" ht="14.25" customHeight="1">
      <c r="A406" s="328" t="s">
        <v>254</v>
      </c>
      <c r="B406" s="328"/>
      <c r="C406" s="312" t="s">
        <v>255</v>
      </c>
      <c r="D406" s="310">
        <f aca="true" t="shared" si="106" ref="D406:J406">D407+D408+D409+D410</f>
        <v>3900</v>
      </c>
      <c r="E406" s="310">
        <f t="shared" si="106"/>
        <v>0</v>
      </c>
      <c r="F406" s="310">
        <f t="shared" si="106"/>
        <v>0</v>
      </c>
      <c r="G406" s="310">
        <f t="shared" si="106"/>
        <v>3900</v>
      </c>
      <c r="H406" s="310">
        <f t="shared" si="106"/>
        <v>0</v>
      </c>
      <c r="I406" s="310">
        <f t="shared" si="106"/>
        <v>2400</v>
      </c>
      <c r="J406" s="310">
        <f t="shared" si="106"/>
        <v>1500</v>
      </c>
    </row>
    <row r="407" spans="1:10" ht="22.5" customHeight="1">
      <c r="A407" s="263"/>
      <c r="B407" s="263" t="s">
        <v>349</v>
      </c>
      <c r="C407" s="147" t="s">
        <v>530</v>
      </c>
      <c r="D407" s="118">
        <v>1500</v>
      </c>
      <c r="E407" s="118">
        <v>0</v>
      </c>
      <c r="F407" s="118">
        <v>0</v>
      </c>
      <c r="G407" s="112">
        <f>D407+E407-F407</f>
        <v>1500</v>
      </c>
      <c r="H407" s="112">
        <v>0</v>
      </c>
      <c r="I407" s="246">
        <v>0</v>
      </c>
      <c r="J407" s="246">
        <f>G407</f>
        <v>1500</v>
      </c>
    </row>
    <row r="408" spans="1:10" ht="15.75" customHeight="1">
      <c r="A408" s="263"/>
      <c r="B408" s="263" t="s">
        <v>593</v>
      </c>
      <c r="C408" s="147" t="s">
        <v>600</v>
      </c>
      <c r="D408" s="118">
        <v>1400</v>
      </c>
      <c r="E408" s="118">
        <v>0</v>
      </c>
      <c r="F408" s="118">
        <v>0</v>
      </c>
      <c r="G408" s="112">
        <f>D408+E408-F408</f>
        <v>1400</v>
      </c>
      <c r="H408" s="112">
        <v>0</v>
      </c>
      <c r="I408" s="246">
        <f>G408</f>
        <v>1400</v>
      </c>
      <c r="J408" s="246">
        <v>0</v>
      </c>
    </row>
    <row r="409" spans="1:10" ht="15" customHeight="1">
      <c r="A409" s="263"/>
      <c r="B409" s="263" t="s">
        <v>340</v>
      </c>
      <c r="C409" s="147" t="s">
        <v>189</v>
      </c>
      <c r="D409" s="118">
        <v>600</v>
      </c>
      <c r="E409" s="118">
        <v>0</v>
      </c>
      <c r="F409" s="118">
        <v>0</v>
      </c>
      <c r="G409" s="112">
        <f>D409+E409-F409</f>
        <v>600</v>
      </c>
      <c r="H409" s="112">
        <v>0</v>
      </c>
      <c r="I409" s="246">
        <f>G409</f>
        <v>600</v>
      </c>
      <c r="J409" s="246">
        <v>0</v>
      </c>
    </row>
    <row r="410" spans="1:10" ht="15" customHeight="1">
      <c r="A410" s="263"/>
      <c r="B410" s="263" t="s">
        <v>297</v>
      </c>
      <c r="C410" s="147" t="s">
        <v>180</v>
      </c>
      <c r="D410" s="118">
        <v>400</v>
      </c>
      <c r="E410" s="118">
        <v>0</v>
      </c>
      <c r="F410" s="118">
        <v>0</v>
      </c>
      <c r="G410" s="112">
        <f>D410+E410-F410</f>
        <v>400</v>
      </c>
      <c r="H410" s="112">
        <v>0</v>
      </c>
      <c r="I410" s="246">
        <f>G410</f>
        <v>400</v>
      </c>
      <c r="J410" s="246">
        <v>0</v>
      </c>
    </row>
    <row r="411" spans="1:10" ht="16.5" customHeight="1">
      <c r="A411" s="328" t="s">
        <v>127</v>
      </c>
      <c r="B411" s="328"/>
      <c r="C411" s="312" t="s">
        <v>418</v>
      </c>
      <c r="D411" s="310">
        <f>D412</f>
        <v>0</v>
      </c>
      <c r="E411" s="310">
        <f aca="true" t="shared" si="107" ref="E411:J411">E412</f>
        <v>25543</v>
      </c>
      <c r="F411" s="310">
        <f t="shared" si="107"/>
        <v>0</v>
      </c>
      <c r="G411" s="310">
        <f t="shared" si="107"/>
        <v>25543</v>
      </c>
      <c r="H411" s="310">
        <f t="shared" si="107"/>
        <v>0</v>
      </c>
      <c r="I411" s="309">
        <f t="shared" si="107"/>
        <v>25543</v>
      </c>
      <c r="J411" s="309">
        <f t="shared" si="107"/>
        <v>0</v>
      </c>
    </row>
    <row r="412" spans="1:10" ht="18" customHeight="1">
      <c r="A412" s="263"/>
      <c r="B412" s="263" t="s">
        <v>342</v>
      </c>
      <c r="C412" s="147" t="s">
        <v>316</v>
      </c>
      <c r="D412" s="246">
        <v>0</v>
      </c>
      <c r="E412" s="246">
        <v>25543</v>
      </c>
      <c r="F412" s="246">
        <v>0</v>
      </c>
      <c r="G412" s="112">
        <f>D412+E412-F412</f>
        <v>25543</v>
      </c>
      <c r="H412" s="112">
        <v>0</v>
      </c>
      <c r="I412" s="246">
        <f>G412</f>
        <v>25543</v>
      </c>
      <c r="J412" s="246">
        <v>0</v>
      </c>
    </row>
    <row r="413" spans="1:10" ht="24" customHeight="1">
      <c r="A413" s="341" t="s">
        <v>95</v>
      </c>
      <c r="B413" s="341"/>
      <c r="C413" s="269" t="s">
        <v>256</v>
      </c>
      <c r="D413" s="220">
        <f>D414+D416</f>
        <v>40100</v>
      </c>
      <c r="E413" s="220">
        <f aca="true" t="shared" si="108" ref="E413:J413">E414+E416</f>
        <v>0</v>
      </c>
      <c r="F413" s="220">
        <f t="shared" si="108"/>
        <v>0</v>
      </c>
      <c r="G413" s="220">
        <f t="shared" si="108"/>
        <v>40100</v>
      </c>
      <c r="H413" s="220">
        <f t="shared" si="108"/>
        <v>0</v>
      </c>
      <c r="I413" s="220">
        <f t="shared" si="108"/>
        <v>7100</v>
      </c>
      <c r="J413" s="220">
        <f t="shared" si="108"/>
        <v>33000</v>
      </c>
    </row>
    <row r="414" spans="1:10" ht="18.75" customHeight="1">
      <c r="A414" s="328" t="s">
        <v>257</v>
      </c>
      <c r="B414" s="328"/>
      <c r="C414" s="312" t="s">
        <v>258</v>
      </c>
      <c r="D414" s="310">
        <f>D415</f>
        <v>33000</v>
      </c>
      <c r="E414" s="310">
        <f aca="true" t="shared" si="109" ref="E414:J414">E415</f>
        <v>0</v>
      </c>
      <c r="F414" s="310">
        <f t="shared" si="109"/>
        <v>0</v>
      </c>
      <c r="G414" s="310">
        <f t="shared" si="109"/>
        <v>33000</v>
      </c>
      <c r="H414" s="310">
        <f t="shared" si="109"/>
        <v>0</v>
      </c>
      <c r="I414" s="310">
        <f t="shared" si="109"/>
        <v>0</v>
      </c>
      <c r="J414" s="310">
        <f t="shared" si="109"/>
        <v>33000</v>
      </c>
    </row>
    <row r="415" spans="1:10" ht="23.25" customHeight="1">
      <c r="A415" s="263"/>
      <c r="B415" s="263" t="s">
        <v>349</v>
      </c>
      <c r="C415" s="147" t="s">
        <v>530</v>
      </c>
      <c r="D415" s="112">
        <v>33000</v>
      </c>
      <c r="E415" s="112">
        <v>0</v>
      </c>
      <c r="F415" s="112">
        <v>0</v>
      </c>
      <c r="G415" s="112">
        <f>D415+E415-F415</f>
        <v>33000</v>
      </c>
      <c r="H415" s="112">
        <v>0</v>
      </c>
      <c r="I415" s="246">
        <v>0</v>
      </c>
      <c r="J415" s="246">
        <f>G415</f>
        <v>33000</v>
      </c>
    </row>
    <row r="416" spans="1:10" ht="18" customHeight="1">
      <c r="A416" s="328" t="s">
        <v>96</v>
      </c>
      <c r="B416" s="342"/>
      <c r="C416" s="312" t="s">
        <v>418</v>
      </c>
      <c r="D416" s="310">
        <f>D417+D418</f>
        <v>7100</v>
      </c>
      <c r="E416" s="310">
        <f aca="true" t="shared" si="110" ref="E416:J416">E417+E418</f>
        <v>0</v>
      </c>
      <c r="F416" s="310">
        <f t="shared" si="110"/>
        <v>0</v>
      </c>
      <c r="G416" s="310">
        <f t="shared" si="110"/>
        <v>7100</v>
      </c>
      <c r="H416" s="310">
        <f t="shared" si="110"/>
        <v>0</v>
      </c>
      <c r="I416" s="310">
        <f t="shared" si="110"/>
        <v>7100</v>
      </c>
      <c r="J416" s="310">
        <f t="shared" si="110"/>
        <v>0</v>
      </c>
    </row>
    <row r="417" spans="1:10" ht="15" customHeight="1">
      <c r="A417" s="106"/>
      <c r="B417" s="263" t="s">
        <v>340</v>
      </c>
      <c r="C417" s="241" t="s">
        <v>189</v>
      </c>
      <c r="D417" s="112">
        <v>5300</v>
      </c>
      <c r="E417" s="112">
        <v>0</v>
      </c>
      <c r="F417" s="112">
        <v>0</v>
      </c>
      <c r="G417" s="112">
        <f>D417+E417-F417</f>
        <v>5300</v>
      </c>
      <c r="H417" s="118">
        <v>0</v>
      </c>
      <c r="I417" s="244">
        <f>G417</f>
        <v>5300</v>
      </c>
      <c r="J417" s="244">
        <v>0</v>
      </c>
    </row>
    <row r="418" spans="1:10" ht="13.5" customHeight="1">
      <c r="A418" s="106"/>
      <c r="B418" s="263" t="s">
        <v>297</v>
      </c>
      <c r="C418" s="241" t="s">
        <v>180</v>
      </c>
      <c r="D418" s="112">
        <v>1800</v>
      </c>
      <c r="E418" s="112">
        <v>0</v>
      </c>
      <c r="F418" s="112">
        <v>0</v>
      </c>
      <c r="G418" s="112">
        <f>D418+E418-F418</f>
        <v>1800</v>
      </c>
      <c r="H418" s="118">
        <v>0</v>
      </c>
      <c r="I418" s="244">
        <f>G418</f>
        <v>1800</v>
      </c>
      <c r="J418" s="244">
        <v>0</v>
      </c>
    </row>
    <row r="419" spans="1:10" ht="14.25" customHeight="1">
      <c r="A419" s="273" t="s">
        <v>259</v>
      </c>
      <c r="B419" s="273"/>
      <c r="C419" s="269" t="s">
        <v>260</v>
      </c>
      <c r="D419" s="220">
        <f>D420</f>
        <v>16000</v>
      </c>
      <c r="E419" s="220">
        <f aca="true" t="shared" si="111" ref="E419:J420">E420</f>
        <v>0</v>
      </c>
      <c r="F419" s="220">
        <f t="shared" si="111"/>
        <v>0</v>
      </c>
      <c r="G419" s="220">
        <f t="shared" si="111"/>
        <v>16000</v>
      </c>
      <c r="H419" s="220">
        <f t="shared" si="111"/>
        <v>0</v>
      </c>
      <c r="I419" s="220">
        <f t="shared" si="111"/>
        <v>16000</v>
      </c>
      <c r="J419" s="220">
        <f t="shared" si="111"/>
        <v>0</v>
      </c>
    </row>
    <row r="420" spans="1:10" ht="16.5" customHeight="1">
      <c r="A420" s="328" t="s">
        <v>261</v>
      </c>
      <c r="B420" s="329"/>
      <c r="C420" s="312" t="s">
        <v>418</v>
      </c>
      <c r="D420" s="310">
        <f>D421</f>
        <v>16000</v>
      </c>
      <c r="E420" s="310">
        <f t="shared" si="111"/>
        <v>0</v>
      </c>
      <c r="F420" s="310">
        <f t="shared" si="111"/>
        <v>0</v>
      </c>
      <c r="G420" s="310">
        <f t="shared" si="111"/>
        <v>16000</v>
      </c>
      <c r="H420" s="310">
        <f t="shared" si="111"/>
        <v>0</v>
      </c>
      <c r="I420" s="310">
        <f t="shared" si="111"/>
        <v>16000</v>
      </c>
      <c r="J420" s="310">
        <f t="shared" si="111"/>
        <v>0</v>
      </c>
    </row>
    <row r="421" spans="1:10" ht="36" customHeight="1">
      <c r="A421" s="106"/>
      <c r="B421" s="264" t="s">
        <v>248</v>
      </c>
      <c r="C421" s="241" t="s">
        <v>531</v>
      </c>
      <c r="D421" s="118">
        <v>16000</v>
      </c>
      <c r="E421" s="118">
        <v>0</v>
      </c>
      <c r="F421" s="118">
        <v>0</v>
      </c>
      <c r="G421" s="118">
        <f>D421+E421-F421</f>
        <v>16000</v>
      </c>
      <c r="H421" s="118">
        <v>0</v>
      </c>
      <c r="I421" s="244">
        <f>D421</f>
        <v>16000</v>
      </c>
      <c r="J421" s="244">
        <v>0</v>
      </c>
    </row>
    <row r="422" spans="1:10" ht="18.75" customHeight="1">
      <c r="A422" s="275"/>
      <c r="B422" s="274"/>
      <c r="C422" s="216" t="s">
        <v>262</v>
      </c>
      <c r="D422" s="220">
        <f aca="true" t="shared" si="112" ref="D422:J422">D9+D14+D20+D42+D52+D69+D122+D147+D150+D154+D256+D259+D264+D335+D360+D413+D419</f>
        <v>28039792</v>
      </c>
      <c r="E422" s="220">
        <f t="shared" si="112"/>
        <v>787666</v>
      </c>
      <c r="F422" s="220">
        <f t="shared" si="112"/>
        <v>2000</v>
      </c>
      <c r="G422" s="220">
        <f t="shared" si="112"/>
        <v>28825458</v>
      </c>
      <c r="H422" s="220">
        <f t="shared" si="112"/>
        <v>2918110</v>
      </c>
      <c r="I422" s="220">
        <f t="shared" si="112"/>
        <v>25435953</v>
      </c>
      <c r="J422" s="220">
        <f t="shared" si="112"/>
        <v>471395</v>
      </c>
    </row>
    <row r="423" spans="1:10" ht="13.5" customHeight="1">
      <c r="A423" s="210"/>
      <c r="B423" s="474" t="s">
        <v>263</v>
      </c>
      <c r="C423" s="475"/>
      <c r="D423" s="109"/>
      <c r="E423" s="109"/>
      <c r="F423" s="109"/>
      <c r="G423" s="109"/>
      <c r="H423" s="109"/>
      <c r="I423" s="109"/>
      <c r="J423" s="109"/>
    </row>
    <row r="424" spans="1:10" ht="15" customHeight="1">
      <c r="A424" s="210"/>
      <c r="B424" s="471" t="s">
        <v>264</v>
      </c>
      <c r="C424" s="472"/>
      <c r="D424" s="112">
        <f>D422-D429</f>
        <v>23280008</v>
      </c>
      <c r="E424" s="112">
        <f aca="true" t="shared" si="113" ref="E424:J424">E422-E429</f>
        <v>717666</v>
      </c>
      <c r="F424" s="112">
        <f t="shared" si="113"/>
        <v>0</v>
      </c>
      <c r="G424" s="112">
        <f t="shared" si="113"/>
        <v>23997674</v>
      </c>
      <c r="H424" s="112">
        <f t="shared" si="113"/>
        <v>2895610</v>
      </c>
      <c r="I424" s="112">
        <f t="shared" si="113"/>
        <v>20630669</v>
      </c>
      <c r="J424" s="112">
        <f t="shared" si="113"/>
        <v>471395</v>
      </c>
    </row>
    <row r="425" spans="1:10" ht="12" customHeight="1">
      <c r="A425" s="210"/>
      <c r="B425" s="503" t="s">
        <v>265</v>
      </c>
      <c r="C425" s="504"/>
      <c r="D425" s="112">
        <f aca="true" t="shared" si="114" ref="D425:J425">D24+D25+D58+D59+D60+D72+D73+D91+D92+D125+D126+D127+D128+D129+D157+D158+D173+D174+D184+D185+D203+D204+D213+D214+D235+D236+D250+D268+D269+D283+D284+D307+D308+D320+D321+D339+D340+D348+D349+D363+D364+D376+D377+D391+D392+DE27+D76+D95+D113+D118+D161+D218+D311+D380+D395+D408</f>
        <v>12541086</v>
      </c>
      <c r="E425" s="112">
        <f t="shared" si="114"/>
        <v>24710</v>
      </c>
      <c r="F425" s="112">
        <f t="shared" si="114"/>
        <v>0</v>
      </c>
      <c r="G425" s="112">
        <f t="shared" si="114"/>
        <v>12565796</v>
      </c>
      <c r="H425" s="112">
        <f t="shared" si="114"/>
        <v>1720893</v>
      </c>
      <c r="I425" s="112">
        <f t="shared" si="114"/>
        <v>10844903</v>
      </c>
      <c r="J425" s="112">
        <f t="shared" si="114"/>
        <v>0</v>
      </c>
    </row>
    <row r="426" spans="1:10" ht="12.75" customHeight="1">
      <c r="A426" s="210" t="s">
        <v>284</v>
      </c>
      <c r="B426" s="503" t="s">
        <v>266</v>
      </c>
      <c r="C426" s="504"/>
      <c r="D426" s="112">
        <f aca="true" t="shared" si="115" ref="D426:J426">D26+D28+D61+D62+D74+D75+D93+D94+D111+D112+D130+D131+D159+D160+D175+D176+D186+D187+D205+D206+D215+D216+D237+D238+D251+D252+D270+D271+D285+D286+D309+D310+D322+D323+D341+D342+D350+D351+D365+D366+D378+D379+D393+D394</f>
        <v>2110680</v>
      </c>
      <c r="E426" s="112">
        <f t="shared" si="115"/>
        <v>5054</v>
      </c>
      <c r="F426" s="112">
        <f t="shared" si="115"/>
        <v>0</v>
      </c>
      <c r="G426" s="112">
        <f t="shared" si="115"/>
        <v>2115734</v>
      </c>
      <c r="H426" s="112">
        <f t="shared" si="115"/>
        <v>39726</v>
      </c>
      <c r="I426" s="112">
        <f t="shared" si="115"/>
        <v>2076008</v>
      </c>
      <c r="J426" s="112">
        <f t="shared" si="115"/>
        <v>0</v>
      </c>
    </row>
    <row r="427" spans="1:10" ht="15" customHeight="1">
      <c r="A427" s="210"/>
      <c r="B427" s="505" t="s">
        <v>502</v>
      </c>
      <c r="C427" s="506"/>
      <c r="D427" s="112">
        <f aca="true" t="shared" si="116" ref="D427:J427">D13+D22+D71+D82+D169+D171+D181+D199+D231+D243+D248+D280+D300+D301+D337+D407+D415+D421</f>
        <v>1357312</v>
      </c>
      <c r="E427" s="112">
        <f t="shared" si="116"/>
        <v>167809</v>
      </c>
      <c r="F427" s="112">
        <f t="shared" si="116"/>
        <v>0</v>
      </c>
      <c r="G427" s="112">
        <f t="shared" si="116"/>
        <v>1525121</v>
      </c>
      <c r="H427" s="112">
        <f t="shared" si="116"/>
        <v>10000</v>
      </c>
      <c r="I427" s="112">
        <f t="shared" si="116"/>
        <v>1043726</v>
      </c>
      <c r="J427" s="112">
        <f t="shared" si="116"/>
        <v>471395</v>
      </c>
    </row>
    <row r="428" spans="1:10" ht="12" customHeight="1">
      <c r="A428" s="210"/>
      <c r="B428" s="505" t="s">
        <v>267</v>
      </c>
      <c r="C428" s="506"/>
      <c r="D428" s="112">
        <f aca="true" t="shared" si="117" ref="D428:J428">D149</f>
        <v>600000</v>
      </c>
      <c r="E428" s="112">
        <f t="shared" si="117"/>
        <v>12463</v>
      </c>
      <c r="F428" s="112">
        <f t="shared" si="117"/>
        <v>0</v>
      </c>
      <c r="G428" s="112">
        <f t="shared" si="117"/>
        <v>612463</v>
      </c>
      <c r="H428" s="112">
        <f t="shared" si="117"/>
        <v>0</v>
      </c>
      <c r="I428" s="112">
        <f t="shared" si="117"/>
        <v>612463</v>
      </c>
      <c r="J428" s="112">
        <f t="shared" si="117"/>
        <v>0</v>
      </c>
    </row>
    <row r="429" spans="1:10" ht="14.25" customHeight="1">
      <c r="A429" s="210"/>
      <c r="B429" s="471" t="s">
        <v>268</v>
      </c>
      <c r="C429" s="472"/>
      <c r="D429" s="112">
        <f>D38+D39+D40+D41+D68+D107+D108+D146+D168+D230+D261+D298+D359+D401+D402</f>
        <v>4759784</v>
      </c>
      <c r="E429" s="112">
        <f>E38+E39+E40+E41+E68+E107+E108+E146+E168+E230+E261+E298+E359++E401+E402</f>
        <v>70000</v>
      </c>
      <c r="F429" s="112">
        <f>F38+F39+F40+F41+F68+F107+F108+F146+F168+F230+F261+F298+F359+F401+F402</f>
        <v>2000</v>
      </c>
      <c r="G429" s="112">
        <f>G38+G39+G40+G41+G68+G107+G108+G146+G168+G230+G261+G298+G359+G401+G402</f>
        <v>4827784</v>
      </c>
      <c r="H429" s="112">
        <f>H38+H39+H40+H41+H68+H107+H108+H146+H168+H230+H261+H298+H359+H401+H402</f>
        <v>22500</v>
      </c>
      <c r="I429" s="112">
        <f>I38+I39+I40+I41+I68+I107+I108+I146+I168+I230+I261+I298+I359+I401+I402</f>
        <v>4805284</v>
      </c>
      <c r="J429" s="112">
        <f>J38+J39+J40+J41+J68+J107+J108+J146+J168+J230+J261+J298+J359+J401+J402</f>
        <v>0</v>
      </c>
    </row>
    <row r="430" spans="1:10" ht="20.25" customHeight="1">
      <c r="A430" s="137"/>
      <c r="B430" s="456" t="s">
        <v>636</v>
      </c>
      <c r="C430" s="494"/>
      <c r="D430" s="112">
        <f aca="true" t="shared" si="118" ref="D430:J430">D38+D39+D40+D68+D107+D108+D146+D168+D230+D261+D298+D359+D401+D402</f>
        <v>4759784</v>
      </c>
      <c r="E430" s="112">
        <f t="shared" si="118"/>
        <v>70000</v>
      </c>
      <c r="F430" s="112">
        <f t="shared" si="118"/>
        <v>2000</v>
      </c>
      <c r="G430" s="112">
        <f t="shared" si="118"/>
        <v>4827784</v>
      </c>
      <c r="H430" s="112">
        <f t="shared" si="118"/>
        <v>22500</v>
      </c>
      <c r="I430" s="112">
        <f t="shared" si="118"/>
        <v>4805284</v>
      </c>
      <c r="J430" s="112">
        <f t="shared" si="118"/>
        <v>0</v>
      </c>
    </row>
    <row r="431" spans="1:10" ht="20.25" customHeight="1">
      <c r="A431" s="469"/>
      <c r="B431" s="469"/>
      <c r="C431" s="469"/>
      <c r="D431" s="134"/>
      <c r="E431" s="270"/>
      <c r="G431" s="270"/>
      <c r="H431" s="134"/>
      <c r="I431" s="134"/>
      <c r="J431" s="268"/>
    </row>
    <row r="432" spans="1:6" ht="12.75" customHeight="1" hidden="1">
      <c r="A432" s="467"/>
      <c r="B432" s="467"/>
      <c r="C432" s="467"/>
      <c r="E432" t="s">
        <v>269</v>
      </c>
      <c r="F432" s="134"/>
    </row>
    <row r="433" spans="4:9" ht="18" customHeight="1">
      <c r="D433" s="209"/>
      <c r="E433" s="270"/>
      <c r="F433" s="271"/>
      <c r="G433" s="209"/>
      <c r="I433" t="s">
        <v>284</v>
      </c>
    </row>
    <row r="434" ht="12.75">
      <c r="F434" s="134"/>
    </row>
    <row r="435" ht="12.75">
      <c r="F435" s="134"/>
    </row>
  </sheetData>
  <mergeCells count="26">
    <mergeCell ref="B429:C429"/>
    <mergeCell ref="B425:C425"/>
    <mergeCell ref="B426:C426"/>
    <mergeCell ref="B428:C428"/>
    <mergeCell ref="B427:C427"/>
    <mergeCell ref="K2:Q2"/>
    <mergeCell ref="B2:J2"/>
    <mergeCell ref="C3:J3"/>
    <mergeCell ref="E5:E7"/>
    <mergeCell ref="H4:J6"/>
    <mergeCell ref="G4:G7"/>
    <mergeCell ref="C4:C7"/>
    <mergeCell ref="H1:J1"/>
    <mergeCell ref="A431:C432"/>
    <mergeCell ref="B4:B7"/>
    <mergeCell ref="A4:A7"/>
    <mergeCell ref="F5:F7"/>
    <mergeCell ref="E4:F4"/>
    <mergeCell ref="D4:D7"/>
    <mergeCell ref="A307:A310"/>
    <mergeCell ref="A184:A197"/>
    <mergeCell ref="B430:C430"/>
    <mergeCell ref="A24:A28"/>
    <mergeCell ref="B424:C424"/>
    <mergeCell ref="B14:B15"/>
    <mergeCell ref="B423:C423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5" sqref="A5:G5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28.875" style="1" customWidth="1"/>
    <col min="5" max="5" width="14.625" style="1" customWidth="1"/>
    <col min="6" max="6" width="13.875" style="1" customWidth="1"/>
    <col min="7" max="7" width="15.00390625" style="1" customWidth="1"/>
    <col min="8" max="16384" width="9.125" style="1" customWidth="1"/>
  </cols>
  <sheetData>
    <row r="1" spans="5:7" ht="24" customHeight="1">
      <c r="E1" s="507" t="s">
        <v>723</v>
      </c>
      <c r="F1" s="507"/>
      <c r="G1" s="507"/>
    </row>
    <row r="2" ht="3" customHeight="1" hidden="1"/>
    <row r="3" ht="12" hidden="1"/>
    <row r="4" ht="12" hidden="1"/>
    <row r="5" spans="1:7" ht="17.25" customHeight="1">
      <c r="A5" s="508" t="s">
        <v>409</v>
      </c>
      <c r="B5" s="508"/>
      <c r="C5" s="508"/>
      <c r="D5" s="508"/>
      <c r="E5" s="508"/>
      <c r="F5" s="508"/>
      <c r="G5" s="508"/>
    </row>
    <row r="6" ht="12.75" thickBot="1"/>
    <row r="7" spans="1:7" ht="12.75" thickBot="1">
      <c r="A7" s="518" t="s">
        <v>274</v>
      </c>
      <c r="B7" s="522"/>
      <c r="C7" s="523"/>
      <c r="D7" s="518" t="s">
        <v>275</v>
      </c>
      <c r="E7" s="524" t="s">
        <v>276</v>
      </c>
      <c r="F7" s="520" t="s">
        <v>277</v>
      </c>
      <c r="G7" s="516" t="s">
        <v>278</v>
      </c>
    </row>
    <row r="8" spans="1:7" ht="42.75" customHeight="1">
      <c r="A8" s="3" t="s">
        <v>279</v>
      </c>
      <c r="B8" s="3" t="s">
        <v>280</v>
      </c>
      <c r="C8" s="4" t="s">
        <v>281</v>
      </c>
      <c r="D8" s="519"/>
      <c r="E8" s="525"/>
      <c r="F8" s="521"/>
      <c r="G8" s="517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282</v>
      </c>
      <c r="B10" s="55"/>
      <c r="C10" s="55"/>
      <c r="D10" s="56" t="s">
        <v>283</v>
      </c>
      <c r="E10" s="57">
        <v>0</v>
      </c>
      <c r="F10" s="57">
        <v>0</v>
      </c>
      <c r="G10" s="57">
        <f>G11+G12+G13+G14</f>
        <v>138000</v>
      </c>
      <c r="H10" s="1" t="s">
        <v>284</v>
      </c>
    </row>
    <row r="11" spans="1:7" ht="12" hidden="1">
      <c r="A11" s="10" t="s">
        <v>285</v>
      </c>
      <c r="B11" s="10" t="s">
        <v>286</v>
      </c>
      <c r="C11" s="10" t="s">
        <v>287</v>
      </c>
      <c r="D11" s="8" t="s">
        <v>288</v>
      </c>
      <c r="E11" s="11" t="s">
        <v>284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289</v>
      </c>
      <c r="E12" s="11">
        <v>0</v>
      </c>
      <c r="F12" s="11">
        <v>0</v>
      </c>
      <c r="G12" s="11">
        <v>138000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290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291</v>
      </c>
      <c r="E14" s="14">
        <v>0</v>
      </c>
      <c r="F14" s="14">
        <v>0</v>
      </c>
      <c r="G14" s="14">
        <v>0</v>
      </c>
    </row>
    <row r="15" spans="1:7" ht="12">
      <c r="A15" s="15" t="s">
        <v>292</v>
      </c>
      <c r="B15" s="526" t="s">
        <v>293</v>
      </c>
      <c r="C15" s="526"/>
      <c r="D15" s="526"/>
      <c r="E15" s="526"/>
      <c r="F15" s="526"/>
      <c r="G15" s="16"/>
    </row>
    <row r="16" spans="1:7" ht="24">
      <c r="A16" s="58" t="s">
        <v>285</v>
      </c>
      <c r="B16" s="58" t="s">
        <v>294</v>
      </c>
      <c r="C16" s="58" t="s">
        <v>295</v>
      </c>
      <c r="D16" s="59" t="s">
        <v>296</v>
      </c>
      <c r="E16" s="53">
        <v>40000</v>
      </c>
      <c r="F16" s="53">
        <f>F17</f>
        <v>40000</v>
      </c>
      <c r="G16" s="60">
        <v>0</v>
      </c>
    </row>
    <row r="17" spans="1:7" ht="12">
      <c r="A17" s="19"/>
      <c r="B17" s="19"/>
      <c r="C17" s="19" t="s">
        <v>297</v>
      </c>
      <c r="D17" s="20" t="s">
        <v>298</v>
      </c>
      <c r="E17" s="21">
        <v>0</v>
      </c>
      <c r="F17" s="21">
        <v>40000</v>
      </c>
      <c r="G17" s="22">
        <v>0</v>
      </c>
    </row>
    <row r="18" spans="1:7" ht="12" hidden="1">
      <c r="A18" s="23" t="s">
        <v>285</v>
      </c>
      <c r="B18" s="23" t="s">
        <v>286</v>
      </c>
      <c r="C18" s="24" t="s">
        <v>299</v>
      </c>
      <c r="D18" s="25" t="s">
        <v>300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301</v>
      </c>
      <c r="D19" s="29" t="s">
        <v>302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303</v>
      </c>
      <c r="D20" s="29" t="s">
        <v>304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305</v>
      </c>
      <c r="D21" s="30" t="s">
        <v>306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307</v>
      </c>
      <c r="D22" s="29" t="s">
        <v>308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309</v>
      </c>
      <c r="D23" s="29" t="s">
        <v>310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311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312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313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298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314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315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316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317</v>
      </c>
      <c r="B31" s="17" t="s">
        <v>318</v>
      </c>
      <c r="C31" s="24" t="s">
        <v>299</v>
      </c>
      <c r="D31" s="25" t="s">
        <v>319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320</v>
      </c>
      <c r="E32" s="30"/>
      <c r="F32" s="30">
        <v>0</v>
      </c>
      <c r="G32" s="11">
        <v>0</v>
      </c>
    </row>
    <row r="33" spans="1:7" ht="24">
      <c r="A33" s="61" t="s">
        <v>321</v>
      </c>
      <c r="B33" s="61" t="s">
        <v>322</v>
      </c>
      <c r="C33" s="61" t="s">
        <v>295</v>
      </c>
      <c r="D33" s="62" t="s">
        <v>289</v>
      </c>
      <c r="E33" s="63">
        <v>55000</v>
      </c>
      <c r="F33" s="63">
        <f>F34+F35+F36+F38+F39+F37+F40</f>
        <v>55000</v>
      </c>
      <c r="G33" s="63">
        <v>0</v>
      </c>
    </row>
    <row r="34" spans="1:7" ht="12">
      <c r="A34" s="528"/>
      <c r="B34" s="528"/>
      <c r="C34" s="35" t="s">
        <v>323</v>
      </c>
      <c r="D34" s="29" t="s">
        <v>312</v>
      </c>
      <c r="E34" s="30">
        <v>0</v>
      </c>
      <c r="F34" s="30">
        <v>3365</v>
      </c>
      <c r="G34" s="30">
        <v>0</v>
      </c>
    </row>
    <row r="35" spans="1:7" ht="12">
      <c r="A35" s="529"/>
      <c r="B35" s="529"/>
      <c r="C35" s="35" t="s">
        <v>297</v>
      </c>
      <c r="D35" s="29" t="s">
        <v>298</v>
      </c>
      <c r="E35" s="30">
        <v>0</v>
      </c>
      <c r="F35" s="30">
        <v>35960</v>
      </c>
      <c r="G35" s="11">
        <v>0</v>
      </c>
    </row>
    <row r="36" spans="1:7" ht="12">
      <c r="A36" s="529"/>
      <c r="B36" s="529"/>
      <c r="C36" s="35" t="s">
        <v>324</v>
      </c>
      <c r="D36" s="29" t="s">
        <v>325</v>
      </c>
      <c r="E36" s="30">
        <v>0</v>
      </c>
      <c r="F36" s="30">
        <v>13797</v>
      </c>
      <c r="G36" s="11">
        <v>0</v>
      </c>
    </row>
    <row r="37" spans="1:7" ht="12">
      <c r="A37" s="529"/>
      <c r="B37" s="529"/>
      <c r="C37" s="35" t="s">
        <v>326</v>
      </c>
      <c r="D37" s="29" t="s">
        <v>327</v>
      </c>
      <c r="E37" s="30">
        <v>0</v>
      </c>
      <c r="F37" s="30">
        <v>1878</v>
      </c>
      <c r="G37" s="11">
        <v>0</v>
      </c>
    </row>
    <row r="38" spans="1:7" ht="12" customHeight="1" hidden="1">
      <c r="A38" s="529"/>
      <c r="B38" s="529"/>
      <c r="C38" s="35" t="s">
        <v>328</v>
      </c>
      <c r="D38" s="29" t="s">
        <v>329</v>
      </c>
      <c r="E38" s="30">
        <v>0</v>
      </c>
      <c r="F38" s="30">
        <v>0</v>
      </c>
      <c r="G38" s="11">
        <v>0</v>
      </c>
    </row>
    <row r="39" spans="1:7" ht="12" customHeight="1" hidden="1">
      <c r="A39" s="529"/>
      <c r="B39" s="529"/>
      <c r="C39" s="35" t="s">
        <v>330</v>
      </c>
      <c r="D39" s="29" t="s">
        <v>331</v>
      </c>
      <c r="E39" s="30">
        <v>0</v>
      </c>
      <c r="F39" s="30">
        <v>0</v>
      </c>
      <c r="G39" s="11">
        <v>0</v>
      </c>
    </row>
    <row r="40" spans="1:7" ht="12">
      <c r="A40" s="530"/>
      <c r="B40" s="530"/>
      <c r="C40" s="35" t="s">
        <v>330</v>
      </c>
      <c r="D40" s="29" t="s">
        <v>552</v>
      </c>
      <c r="E40" s="30">
        <v>0</v>
      </c>
      <c r="F40" s="30">
        <v>0</v>
      </c>
      <c r="G40" s="11">
        <v>0</v>
      </c>
    </row>
    <row r="41" spans="1:7" ht="24">
      <c r="A41" s="61" t="s">
        <v>332</v>
      </c>
      <c r="B41" s="61" t="s">
        <v>333</v>
      </c>
      <c r="C41" s="61" t="s">
        <v>295</v>
      </c>
      <c r="D41" s="62" t="s">
        <v>334</v>
      </c>
      <c r="E41" s="63">
        <v>42000</v>
      </c>
      <c r="F41" s="63">
        <f>F42</f>
        <v>42000</v>
      </c>
      <c r="G41" s="57">
        <v>0</v>
      </c>
    </row>
    <row r="42" spans="1:7" ht="12">
      <c r="A42" s="24"/>
      <c r="B42" s="24"/>
      <c r="C42" s="35" t="s">
        <v>297</v>
      </c>
      <c r="D42" s="29" t="s">
        <v>298</v>
      </c>
      <c r="E42" s="30">
        <v>0</v>
      </c>
      <c r="F42" s="30">
        <v>42000</v>
      </c>
      <c r="G42" s="9">
        <v>0</v>
      </c>
    </row>
    <row r="43" spans="1:7" ht="24">
      <c r="A43" s="61" t="s">
        <v>332</v>
      </c>
      <c r="B43" s="61" t="s">
        <v>335</v>
      </c>
      <c r="C43" s="61" t="s">
        <v>295</v>
      </c>
      <c r="D43" s="62" t="s">
        <v>336</v>
      </c>
      <c r="E43" s="63">
        <v>8000</v>
      </c>
      <c r="F43" s="63">
        <f>F44</f>
        <v>8000</v>
      </c>
      <c r="G43" s="57">
        <v>0</v>
      </c>
    </row>
    <row r="44" spans="1:7" ht="12">
      <c r="A44" s="35"/>
      <c r="B44" s="35"/>
      <c r="C44" s="35" t="s">
        <v>297</v>
      </c>
      <c r="D44" s="29" t="s">
        <v>298</v>
      </c>
      <c r="E44" s="30">
        <v>0</v>
      </c>
      <c r="F44" s="30">
        <v>8000</v>
      </c>
      <c r="G44" s="11">
        <v>0</v>
      </c>
    </row>
    <row r="45" spans="1:7" ht="12">
      <c r="A45" s="61" t="s">
        <v>332</v>
      </c>
      <c r="B45" s="61" t="s">
        <v>337</v>
      </c>
      <c r="C45" s="61" t="s">
        <v>295</v>
      </c>
      <c r="D45" s="63" t="s">
        <v>338</v>
      </c>
      <c r="E45" s="63">
        <v>149352</v>
      </c>
      <c r="F45" s="63">
        <f>F46+F48+F49+F51+F50+F52+F53+F55+F47+F54</f>
        <v>149352</v>
      </c>
      <c r="G45" s="57">
        <v>0</v>
      </c>
    </row>
    <row r="46" spans="1:7" ht="12">
      <c r="A46" s="528"/>
      <c r="B46" s="509"/>
      <c r="C46" s="35" t="s">
        <v>301</v>
      </c>
      <c r="D46" s="29" t="s">
        <v>193</v>
      </c>
      <c r="E46" s="30">
        <v>0</v>
      </c>
      <c r="F46" s="30">
        <v>45980</v>
      </c>
      <c r="G46" s="11">
        <v>0</v>
      </c>
    </row>
    <row r="47" spans="1:7" ht="12">
      <c r="A47" s="529"/>
      <c r="B47" s="510"/>
      <c r="C47" s="35" t="s">
        <v>303</v>
      </c>
      <c r="D47" s="29" t="s">
        <v>554</v>
      </c>
      <c r="E47" s="30">
        <v>0</v>
      </c>
      <c r="F47" s="30">
        <v>60940</v>
      </c>
      <c r="G47" s="11"/>
    </row>
    <row r="48" spans="1:7" ht="12">
      <c r="A48" s="529"/>
      <c r="B48" s="510"/>
      <c r="C48" s="28" t="s">
        <v>305</v>
      </c>
      <c r="D48" s="30" t="s">
        <v>306</v>
      </c>
      <c r="E48" s="30">
        <v>0</v>
      </c>
      <c r="F48" s="30">
        <v>8433</v>
      </c>
      <c r="G48" s="11">
        <v>0</v>
      </c>
    </row>
    <row r="49" spans="1:7" ht="12">
      <c r="A49" s="529"/>
      <c r="B49" s="510"/>
      <c r="C49" s="33" t="s">
        <v>307</v>
      </c>
      <c r="D49" s="29" t="s">
        <v>339</v>
      </c>
      <c r="E49" s="30">
        <v>0</v>
      </c>
      <c r="F49" s="30">
        <v>20510</v>
      </c>
      <c r="G49" s="11">
        <v>0</v>
      </c>
    </row>
    <row r="50" spans="1:7" ht="13.5" customHeight="1">
      <c r="A50" s="529"/>
      <c r="B50" s="510"/>
      <c r="C50" s="33" t="s">
        <v>309</v>
      </c>
      <c r="D50" s="29" t="s">
        <v>310</v>
      </c>
      <c r="E50" s="30">
        <v>0</v>
      </c>
      <c r="F50" s="30">
        <v>2762</v>
      </c>
      <c r="G50" s="11">
        <v>0</v>
      </c>
    </row>
    <row r="51" spans="1:7" ht="15" customHeight="1">
      <c r="A51" s="529"/>
      <c r="B51" s="510"/>
      <c r="C51" s="28" t="s">
        <v>340</v>
      </c>
      <c r="D51" s="30" t="s">
        <v>311</v>
      </c>
      <c r="E51" s="30">
        <v>0</v>
      </c>
      <c r="F51" s="30">
        <v>2600</v>
      </c>
      <c r="G51" s="11">
        <v>0</v>
      </c>
    </row>
    <row r="52" spans="1:7" ht="15" customHeight="1">
      <c r="A52" s="529"/>
      <c r="B52" s="510"/>
      <c r="C52" s="28" t="s">
        <v>297</v>
      </c>
      <c r="D52" s="30" t="s">
        <v>298</v>
      </c>
      <c r="E52" s="30">
        <v>0</v>
      </c>
      <c r="F52" s="30">
        <v>2657</v>
      </c>
      <c r="G52" s="11">
        <v>0</v>
      </c>
    </row>
    <row r="53" spans="1:7" ht="15" customHeight="1">
      <c r="A53" s="529"/>
      <c r="B53" s="510"/>
      <c r="C53" s="28" t="s">
        <v>341</v>
      </c>
      <c r="D53" s="30" t="s">
        <v>314</v>
      </c>
      <c r="E53" s="30">
        <v>0</v>
      </c>
      <c r="F53" s="30">
        <v>500</v>
      </c>
      <c r="G53" s="11">
        <v>0</v>
      </c>
    </row>
    <row r="54" spans="1:7" ht="15" customHeight="1">
      <c r="A54" s="529"/>
      <c r="B54" s="510"/>
      <c r="C54" s="28" t="s">
        <v>381</v>
      </c>
      <c r="D54" s="30" t="s">
        <v>315</v>
      </c>
      <c r="E54" s="30">
        <v>0</v>
      </c>
      <c r="F54" s="30">
        <v>2000</v>
      </c>
      <c r="G54" s="11"/>
    </row>
    <row r="55" spans="1:7" ht="15" customHeight="1">
      <c r="A55" s="530"/>
      <c r="B55" s="511"/>
      <c r="C55" s="28" t="s">
        <v>342</v>
      </c>
      <c r="D55" s="30" t="s">
        <v>316</v>
      </c>
      <c r="E55" s="30">
        <v>0</v>
      </c>
      <c r="F55" s="30">
        <v>2970</v>
      </c>
      <c r="G55" s="11">
        <v>0</v>
      </c>
    </row>
    <row r="56" spans="1:7" ht="21.75" customHeight="1">
      <c r="A56" s="61" t="s">
        <v>332</v>
      </c>
      <c r="B56" s="61" t="s">
        <v>337</v>
      </c>
      <c r="C56" s="61" t="s">
        <v>343</v>
      </c>
      <c r="D56" s="62" t="s">
        <v>553</v>
      </c>
      <c r="E56" s="63">
        <v>3500</v>
      </c>
      <c r="F56" s="63">
        <f>F57</f>
        <v>3500</v>
      </c>
      <c r="G56" s="57">
        <v>0</v>
      </c>
    </row>
    <row r="57" spans="1:7" ht="15" customHeight="1">
      <c r="A57" s="31"/>
      <c r="B57" s="38"/>
      <c r="C57" s="65" t="s">
        <v>344</v>
      </c>
      <c r="D57" s="66" t="s">
        <v>345</v>
      </c>
      <c r="E57" s="67"/>
      <c r="F57" s="67">
        <v>3500</v>
      </c>
      <c r="G57" s="68">
        <v>0</v>
      </c>
    </row>
    <row r="58" spans="1:7" ht="12">
      <c r="A58" s="61" t="s">
        <v>346</v>
      </c>
      <c r="B58" s="61" t="s">
        <v>347</v>
      </c>
      <c r="C58" s="61" t="s">
        <v>295</v>
      </c>
      <c r="D58" s="63" t="s">
        <v>348</v>
      </c>
      <c r="E58" s="63">
        <v>94258</v>
      </c>
      <c r="F58" s="63">
        <f>F60+F61+F62+F64+F63+F65+F66+F67+F68+F59</f>
        <v>94258</v>
      </c>
      <c r="G58" s="57">
        <v>0</v>
      </c>
    </row>
    <row r="59" spans="1:7" ht="12">
      <c r="A59" s="509"/>
      <c r="B59" s="509"/>
      <c r="C59" s="28" t="s">
        <v>349</v>
      </c>
      <c r="D59" s="30" t="s">
        <v>350</v>
      </c>
      <c r="E59" s="30">
        <v>0</v>
      </c>
      <c r="F59" s="30">
        <v>10000</v>
      </c>
      <c r="G59" s="11">
        <v>0</v>
      </c>
    </row>
    <row r="60" spans="1:7" ht="12">
      <c r="A60" s="510"/>
      <c r="B60" s="510"/>
      <c r="C60" s="28" t="s">
        <v>301</v>
      </c>
      <c r="D60" s="29" t="s">
        <v>193</v>
      </c>
      <c r="E60" s="30">
        <v>0</v>
      </c>
      <c r="F60" s="30">
        <v>55440</v>
      </c>
      <c r="G60" s="11">
        <v>0</v>
      </c>
    </row>
    <row r="61" spans="1:7" ht="12">
      <c r="A61" s="510"/>
      <c r="B61" s="510"/>
      <c r="C61" s="28" t="s">
        <v>305</v>
      </c>
      <c r="D61" s="30" t="s">
        <v>306</v>
      </c>
      <c r="E61" s="30">
        <v>0</v>
      </c>
      <c r="F61" s="30">
        <v>4590</v>
      </c>
      <c r="G61" s="11">
        <v>0</v>
      </c>
    </row>
    <row r="62" spans="1:7" ht="12">
      <c r="A62" s="510"/>
      <c r="B62" s="510"/>
      <c r="C62" s="33" t="s">
        <v>307</v>
      </c>
      <c r="D62" s="29" t="s">
        <v>339</v>
      </c>
      <c r="E62" s="30">
        <v>0</v>
      </c>
      <c r="F62" s="30">
        <v>10343</v>
      </c>
      <c r="G62" s="11">
        <v>0</v>
      </c>
    </row>
    <row r="63" spans="1:7" ht="12">
      <c r="A63" s="510"/>
      <c r="B63" s="510"/>
      <c r="C63" s="33" t="s">
        <v>309</v>
      </c>
      <c r="D63" s="29" t="s">
        <v>310</v>
      </c>
      <c r="E63" s="30">
        <v>0</v>
      </c>
      <c r="F63" s="30">
        <v>1471</v>
      </c>
      <c r="G63" s="11">
        <v>0</v>
      </c>
    </row>
    <row r="64" spans="1:7" ht="12">
      <c r="A64" s="510"/>
      <c r="B64" s="510"/>
      <c r="C64" s="28" t="s">
        <v>593</v>
      </c>
      <c r="D64" s="30" t="s">
        <v>600</v>
      </c>
      <c r="E64" s="30">
        <v>0</v>
      </c>
      <c r="F64" s="30">
        <v>7160</v>
      </c>
      <c r="G64" s="11">
        <v>0</v>
      </c>
    </row>
    <row r="65" spans="1:7" ht="12">
      <c r="A65" s="510"/>
      <c r="B65" s="510"/>
      <c r="C65" s="28" t="s">
        <v>340</v>
      </c>
      <c r="D65" s="30" t="s">
        <v>311</v>
      </c>
      <c r="E65" s="30">
        <v>0</v>
      </c>
      <c r="F65" s="30">
        <v>559</v>
      </c>
      <c r="G65" s="11">
        <v>0</v>
      </c>
    </row>
    <row r="66" spans="1:7" ht="12">
      <c r="A66" s="510"/>
      <c r="B66" s="510"/>
      <c r="C66" s="28" t="s">
        <v>297</v>
      </c>
      <c r="D66" s="30" t="s">
        <v>298</v>
      </c>
      <c r="E66" s="30">
        <v>0</v>
      </c>
      <c r="F66" s="30">
        <v>1939</v>
      </c>
      <c r="G66" s="11">
        <v>0</v>
      </c>
    </row>
    <row r="67" spans="1:7" ht="12">
      <c r="A67" s="510"/>
      <c r="B67" s="510"/>
      <c r="C67" s="28" t="s">
        <v>341</v>
      </c>
      <c r="D67" s="30" t="s">
        <v>314</v>
      </c>
      <c r="E67" s="30">
        <v>0</v>
      </c>
      <c r="F67" s="30">
        <v>900</v>
      </c>
      <c r="G67" s="11">
        <v>0</v>
      </c>
    </row>
    <row r="68" spans="1:7" ht="12">
      <c r="A68" s="510"/>
      <c r="B68" s="510"/>
      <c r="C68" s="28" t="s">
        <v>342</v>
      </c>
      <c r="D68" s="30" t="s">
        <v>316</v>
      </c>
      <c r="E68" s="30">
        <v>0</v>
      </c>
      <c r="F68" s="30">
        <v>1856</v>
      </c>
      <c r="G68" s="11"/>
    </row>
    <row r="69" spans="1:7" ht="15.75" customHeight="1">
      <c r="A69" s="64" t="s">
        <v>346</v>
      </c>
      <c r="B69" s="64" t="s">
        <v>351</v>
      </c>
      <c r="C69" s="61" t="s">
        <v>295</v>
      </c>
      <c r="D69" s="63" t="s">
        <v>352</v>
      </c>
      <c r="E69" s="63">
        <v>13000</v>
      </c>
      <c r="F69" s="63">
        <f>F70+F71+F72+F73+F74+F75+F76</f>
        <v>13000</v>
      </c>
      <c r="G69" s="57">
        <v>0</v>
      </c>
    </row>
    <row r="70" spans="1:7" ht="14.25" customHeight="1">
      <c r="A70" s="509"/>
      <c r="B70" s="509"/>
      <c r="C70" s="28" t="s">
        <v>353</v>
      </c>
      <c r="D70" s="30" t="s">
        <v>354</v>
      </c>
      <c r="E70" s="30">
        <v>0</v>
      </c>
      <c r="F70" s="30">
        <v>6300</v>
      </c>
      <c r="G70" s="11">
        <v>0</v>
      </c>
    </row>
    <row r="71" spans="1:7" ht="13.5" customHeight="1">
      <c r="A71" s="510"/>
      <c r="B71" s="510"/>
      <c r="C71" s="28" t="s">
        <v>307</v>
      </c>
      <c r="D71" s="30" t="s">
        <v>339</v>
      </c>
      <c r="E71" s="30">
        <v>0</v>
      </c>
      <c r="F71" s="30">
        <v>560</v>
      </c>
      <c r="G71" s="11">
        <v>0</v>
      </c>
    </row>
    <row r="72" spans="1:7" ht="12.75" customHeight="1">
      <c r="A72" s="510"/>
      <c r="B72" s="510"/>
      <c r="C72" s="28" t="s">
        <v>309</v>
      </c>
      <c r="D72" s="30" t="s">
        <v>310</v>
      </c>
      <c r="E72" s="30">
        <v>0</v>
      </c>
      <c r="F72" s="30">
        <v>80</v>
      </c>
      <c r="G72" s="11">
        <v>0</v>
      </c>
    </row>
    <row r="73" spans="1:7" ht="12.75" customHeight="1">
      <c r="A73" s="510"/>
      <c r="B73" s="510"/>
      <c r="C73" s="28" t="s">
        <v>593</v>
      </c>
      <c r="D73" s="30" t="s">
        <v>600</v>
      </c>
      <c r="E73" s="30">
        <v>0</v>
      </c>
      <c r="F73" s="30">
        <v>4350</v>
      </c>
      <c r="G73" s="11">
        <v>0</v>
      </c>
    </row>
    <row r="74" spans="1:7" ht="13.5" customHeight="1">
      <c r="A74" s="510"/>
      <c r="B74" s="510"/>
      <c r="C74" s="28" t="s">
        <v>340</v>
      </c>
      <c r="D74" s="30" t="s">
        <v>311</v>
      </c>
      <c r="E74" s="30">
        <v>0</v>
      </c>
      <c r="F74" s="30">
        <v>1060</v>
      </c>
      <c r="G74" s="11">
        <v>0</v>
      </c>
    </row>
    <row r="75" spans="1:7" ht="13.5" customHeight="1">
      <c r="A75" s="510"/>
      <c r="B75" s="510"/>
      <c r="C75" s="28" t="s">
        <v>297</v>
      </c>
      <c r="D75" s="30" t="s">
        <v>298</v>
      </c>
      <c r="E75" s="30">
        <v>0</v>
      </c>
      <c r="F75" s="30">
        <v>350</v>
      </c>
      <c r="G75" s="11">
        <v>0</v>
      </c>
    </row>
    <row r="76" spans="1:7" ht="12.75" customHeight="1">
      <c r="A76" s="511"/>
      <c r="B76" s="511"/>
      <c r="C76" s="28" t="s">
        <v>341</v>
      </c>
      <c r="D76" s="30" t="s">
        <v>314</v>
      </c>
      <c r="E76" s="30">
        <v>0</v>
      </c>
      <c r="F76" s="30">
        <v>300</v>
      </c>
      <c r="G76" s="11">
        <v>0</v>
      </c>
    </row>
    <row r="77" spans="1:7" ht="12" hidden="1">
      <c r="A77" s="38" t="s">
        <v>355</v>
      </c>
      <c r="B77" s="38" t="s">
        <v>356</v>
      </c>
      <c r="C77" s="24" t="s">
        <v>299</v>
      </c>
      <c r="D77" s="25" t="s">
        <v>357</v>
      </c>
      <c r="E77" s="25">
        <v>0</v>
      </c>
      <c r="F77" s="25">
        <f>F80+F82+F83+F84+F85+F87+F88+F89+F81+F90+F91+F92+F93+F94+F95+F96+F97+F78+F79+F86</f>
        <v>0</v>
      </c>
      <c r="G77" s="9">
        <v>0</v>
      </c>
    </row>
    <row r="78" spans="1:7" ht="12" hidden="1">
      <c r="A78" s="40"/>
      <c r="B78" s="23"/>
      <c r="C78" s="28" t="s">
        <v>358</v>
      </c>
      <c r="D78" s="30" t="s">
        <v>359</v>
      </c>
      <c r="E78" s="30">
        <v>0</v>
      </c>
      <c r="F78" s="30">
        <v>0</v>
      </c>
      <c r="G78" s="11">
        <v>0</v>
      </c>
    </row>
    <row r="79" spans="1:7" ht="12" hidden="1">
      <c r="A79" s="39"/>
      <c r="B79" s="38"/>
      <c r="C79" s="28" t="s">
        <v>353</v>
      </c>
      <c r="D79" s="30" t="s">
        <v>354</v>
      </c>
      <c r="E79" s="30">
        <v>0</v>
      </c>
      <c r="F79" s="30">
        <v>0</v>
      </c>
      <c r="G79" s="11">
        <v>0</v>
      </c>
    </row>
    <row r="80" spans="1:7" ht="24" hidden="1">
      <c r="A80" s="31"/>
      <c r="B80" s="32"/>
      <c r="C80" s="28" t="s">
        <v>301</v>
      </c>
      <c r="D80" s="29" t="s">
        <v>302</v>
      </c>
      <c r="E80" s="30">
        <v>0</v>
      </c>
      <c r="F80" s="30">
        <v>0</v>
      </c>
      <c r="G80" s="11">
        <v>0</v>
      </c>
    </row>
    <row r="81" spans="1:7" ht="24" hidden="1">
      <c r="A81" s="31"/>
      <c r="B81" s="32"/>
      <c r="C81" s="28" t="s">
        <v>303</v>
      </c>
      <c r="D81" s="29" t="s">
        <v>360</v>
      </c>
      <c r="E81" s="30">
        <v>0</v>
      </c>
      <c r="F81" s="30">
        <v>0</v>
      </c>
      <c r="G81" s="11">
        <v>0</v>
      </c>
    </row>
    <row r="82" spans="1:7" ht="12" hidden="1">
      <c r="A82" s="31"/>
      <c r="B82" s="32"/>
      <c r="C82" s="28" t="s">
        <v>305</v>
      </c>
      <c r="D82" s="29" t="s">
        <v>361</v>
      </c>
      <c r="E82" s="30">
        <v>0</v>
      </c>
      <c r="F82" s="30">
        <v>0</v>
      </c>
      <c r="G82" s="11">
        <v>0</v>
      </c>
    </row>
    <row r="83" spans="1:7" ht="24" hidden="1">
      <c r="A83" s="31"/>
      <c r="B83" s="32"/>
      <c r="C83" s="28" t="s">
        <v>362</v>
      </c>
      <c r="D83" s="29" t="s">
        <v>363</v>
      </c>
      <c r="E83" s="30">
        <v>0</v>
      </c>
      <c r="F83" s="30">
        <v>0</v>
      </c>
      <c r="G83" s="11">
        <v>0</v>
      </c>
    </row>
    <row r="84" spans="1:7" ht="12" hidden="1">
      <c r="A84" s="31"/>
      <c r="B84" s="32"/>
      <c r="C84" s="28" t="s">
        <v>364</v>
      </c>
      <c r="D84" s="30" t="s">
        <v>365</v>
      </c>
      <c r="E84" s="30">
        <v>0</v>
      </c>
      <c r="F84" s="30">
        <v>0</v>
      </c>
      <c r="G84" s="11">
        <v>0</v>
      </c>
    </row>
    <row r="85" spans="1:7" ht="12" hidden="1">
      <c r="A85" s="31"/>
      <c r="B85" s="32"/>
      <c r="C85" s="28" t="s">
        <v>366</v>
      </c>
      <c r="D85" s="30" t="s">
        <v>367</v>
      </c>
      <c r="E85" s="30">
        <v>0</v>
      </c>
      <c r="F85" s="30">
        <v>0</v>
      </c>
      <c r="G85" s="11">
        <v>0</v>
      </c>
    </row>
    <row r="86" spans="1:7" ht="36" hidden="1">
      <c r="A86" s="31"/>
      <c r="B86" s="32"/>
      <c r="C86" s="28" t="s">
        <v>368</v>
      </c>
      <c r="D86" s="29" t="s">
        <v>369</v>
      </c>
      <c r="E86" s="30">
        <v>0</v>
      </c>
      <c r="F86" s="30">
        <v>0</v>
      </c>
      <c r="G86" s="11"/>
    </row>
    <row r="87" spans="1:7" ht="12" hidden="1">
      <c r="A87" s="31"/>
      <c r="B87" s="32"/>
      <c r="C87" s="28" t="s">
        <v>307</v>
      </c>
      <c r="D87" s="29" t="s">
        <v>370</v>
      </c>
      <c r="E87" s="30">
        <v>0</v>
      </c>
      <c r="F87" s="30">
        <v>0</v>
      </c>
      <c r="G87" s="11">
        <v>0</v>
      </c>
    </row>
    <row r="88" spans="1:7" ht="18" customHeight="1" hidden="1">
      <c r="A88" s="31"/>
      <c r="B88" s="32"/>
      <c r="C88" s="33" t="s">
        <v>309</v>
      </c>
      <c r="D88" s="29" t="s">
        <v>310</v>
      </c>
      <c r="E88" s="30">
        <v>0</v>
      </c>
      <c r="F88" s="30">
        <v>0</v>
      </c>
      <c r="G88" s="11">
        <v>0</v>
      </c>
    </row>
    <row r="89" spans="1:7" ht="12" hidden="1">
      <c r="A89" s="31"/>
      <c r="B89" s="32"/>
      <c r="C89" s="28" t="s">
        <v>340</v>
      </c>
      <c r="D89" s="30" t="s">
        <v>311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371</v>
      </c>
      <c r="D90" s="30" t="s">
        <v>372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373</v>
      </c>
      <c r="D91" s="30" t="s">
        <v>374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28" t="s">
        <v>323</v>
      </c>
      <c r="D92" s="30" t="s">
        <v>312</v>
      </c>
      <c r="E92" s="30">
        <v>0</v>
      </c>
      <c r="F92" s="30">
        <v>0</v>
      </c>
      <c r="G92" s="11">
        <v>0</v>
      </c>
    </row>
    <row r="93" spans="1:7" ht="12" hidden="1">
      <c r="A93" s="31"/>
      <c r="B93" s="32"/>
      <c r="C93" s="28" t="s">
        <v>375</v>
      </c>
      <c r="D93" s="30" t="s">
        <v>313</v>
      </c>
      <c r="E93" s="30">
        <v>0</v>
      </c>
      <c r="F93" s="30">
        <v>0</v>
      </c>
      <c r="G93" s="11">
        <v>0</v>
      </c>
    </row>
    <row r="94" spans="1:7" ht="12" hidden="1">
      <c r="A94" s="31"/>
      <c r="B94" s="32"/>
      <c r="C94" s="28" t="s">
        <v>297</v>
      </c>
      <c r="D94" s="30" t="s">
        <v>298</v>
      </c>
      <c r="E94" s="30">
        <v>0</v>
      </c>
      <c r="F94" s="30">
        <v>0</v>
      </c>
      <c r="G94" s="11">
        <v>0</v>
      </c>
    </row>
    <row r="95" spans="1:7" ht="12" hidden="1">
      <c r="A95" s="31"/>
      <c r="B95" s="32"/>
      <c r="C95" s="42" t="s">
        <v>341</v>
      </c>
      <c r="D95" s="43" t="s">
        <v>314</v>
      </c>
      <c r="E95" s="43">
        <v>0</v>
      </c>
      <c r="F95" s="43">
        <v>0</v>
      </c>
      <c r="G95" s="14">
        <v>0</v>
      </c>
    </row>
    <row r="96" spans="1:7" ht="12" hidden="1">
      <c r="A96" s="35"/>
      <c r="B96" s="35"/>
      <c r="C96" s="35" t="s">
        <v>342</v>
      </c>
      <c r="D96" s="30" t="s">
        <v>316</v>
      </c>
      <c r="E96" s="30">
        <v>0</v>
      </c>
      <c r="F96" s="30">
        <v>0</v>
      </c>
      <c r="G96" s="11">
        <v>0</v>
      </c>
    </row>
    <row r="97" spans="1:7" ht="12" hidden="1">
      <c r="A97" s="35"/>
      <c r="B97" s="35"/>
      <c r="C97" s="35" t="s">
        <v>324</v>
      </c>
      <c r="D97" s="30" t="s">
        <v>325</v>
      </c>
      <c r="E97" s="30">
        <v>0</v>
      </c>
      <c r="F97" s="30">
        <v>0</v>
      </c>
      <c r="G97" s="11">
        <v>0</v>
      </c>
    </row>
    <row r="98" spans="1:7" ht="24.75" customHeight="1">
      <c r="A98" s="58" t="s">
        <v>355</v>
      </c>
      <c r="B98" s="58" t="s">
        <v>376</v>
      </c>
      <c r="C98" s="61" t="s">
        <v>295</v>
      </c>
      <c r="D98" s="62" t="s">
        <v>377</v>
      </c>
      <c r="E98" s="63">
        <v>2007000</v>
      </c>
      <c r="F98" s="63">
        <f>F99+F100+F101+F102+F103+F104+F106+F105+F113+F114+F116+F117+F118+F120+F121+F122+F123+F124+F125+F126+F115+F119</f>
        <v>2007000</v>
      </c>
      <c r="G98" s="57">
        <v>0</v>
      </c>
    </row>
    <row r="99" spans="1:7" ht="16.5" customHeight="1">
      <c r="A99" s="509"/>
      <c r="B99" s="509"/>
      <c r="C99" s="35" t="s">
        <v>303</v>
      </c>
      <c r="D99" s="29" t="s">
        <v>555</v>
      </c>
      <c r="E99" s="30">
        <v>0</v>
      </c>
      <c r="F99" s="30">
        <v>19000</v>
      </c>
      <c r="G99" s="11">
        <v>0</v>
      </c>
    </row>
    <row r="100" spans="1:7" ht="15.75" customHeight="1">
      <c r="A100" s="510"/>
      <c r="B100" s="510"/>
      <c r="C100" s="28" t="s">
        <v>305</v>
      </c>
      <c r="D100" s="29" t="s">
        <v>361</v>
      </c>
      <c r="E100" s="30">
        <v>0</v>
      </c>
      <c r="F100" s="30">
        <v>2000</v>
      </c>
      <c r="G100" s="11">
        <v>0</v>
      </c>
    </row>
    <row r="101" spans="1:7" ht="15" customHeight="1">
      <c r="A101" s="510"/>
      <c r="B101" s="510"/>
      <c r="C101" s="28" t="s">
        <v>362</v>
      </c>
      <c r="D101" s="29" t="s">
        <v>556</v>
      </c>
      <c r="E101" s="30">
        <v>0</v>
      </c>
      <c r="F101" s="30">
        <v>1315000</v>
      </c>
      <c r="G101" s="11">
        <v>0</v>
      </c>
    </row>
    <row r="102" spans="1:7" ht="15" customHeight="1">
      <c r="A102" s="510"/>
      <c r="B102" s="510"/>
      <c r="C102" s="28" t="s">
        <v>364</v>
      </c>
      <c r="D102" s="30" t="s">
        <v>365</v>
      </c>
      <c r="E102" s="30">
        <v>0</v>
      </c>
      <c r="F102" s="30">
        <v>94000</v>
      </c>
      <c r="G102" s="11">
        <v>0</v>
      </c>
    </row>
    <row r="103" spans="1:7" ht="14.25" customHeight="1">
      <c r="A103" s="511"/>
      <c r="B103" s="510"/>
      <c r="C103" s="28" t="s">
        <v>366</v>
      </c>
      <c r="D103" s="30" t="s">
        <v>367</v>
      </c>
      <c r="E103" s="30">
        <v>0</v>
      </c>
      <c r="F103" s="30">
        <v>104000</v>
      </c>
      <c r="G103" s="11">
        <v>0</v>
      </c>
    </row>
    <row r="104" spans="1:7" ht="15" customHeight="1">
      <c r="A104" s="509"/>
      <c r="B104" s="510"/>
      <c r="C104" s="33" t="s">
        <v>307</v>
      </c>
      <c r="D104" s="29" t="s">
        <v>370</v>
      </c>
      <c r="E104" s="30">
        <v>0</v>
      </c>
      <c r="F104" s="30">
        <v>3500</v>
      </c>
      <c r="G104" s="11">
        <v>0</v>
      </c>
    </row>
    <row r="105" spans="1:7" ht="13.5" customHeight="1">
      <c r="A105" s="510"/>
      <c r="B105" s="510"/>
      <c r="C105" s="33" t="s">
        <v>309</v>
      </c>
      <c r="D105" s="29" t="s">
        <v>310</v>
      </c>
      <c r="E105" s="30">
        <v>0</v>
      </c>
      <c r="F105" s="30">
        <v>500</v>
      </c>
      <c r="G105" s="11">
        <v>0</v>
      </c>
    </row>
    <row r="106" spans="1:7" ht="13.5" customHeight="1">
      <c r="A106" s="510"/>
      <c r="B106" s="510"/>
      <c r="C106" s="28" t="s">
        <v>603</v>
      </c>
      <c r="D106" s="29" t="s">
        <v>637</v>
      </c>
      <c r="E106" s="30">
        <v>0</v>
      </c>
      <c r="F106" s="30">
        <v>137000</v>
      </c>
      <c r="G106" s="11">
        <v>0</v>
      </c>
    </row>
    <row r="107" spans="1:7" ht="14.25" customHeight="1" hidden="1">
      <c r="A107" s="510"/>
      <c r="B107" s="510"/>
      <c r="C107" s="44" t="s">
        <v>299</v>
      </c>
      <c r="D107" s="25" t="s">
        <v>291</v>
      </c>
      <c r="E107" s="25">
        <v>0</v>
      </c>
      <c r="F107" s="25">
        <f>F108+F109+F110+F112+F111</f>
        <v>0</v>
      </c>
      <c r="G107" s="45">
        <v>0</v>
      </c>
    </row>
    <row r="108" spans="1:7" ht="24" customHeight="1" hidden="1">
      <c r="A108" s="510"/>
      <c r="B108" s="510"/>
      <c r="C108" s="28" t="s">
        <v>301</v>
      </c>
      <c r="D108" s="29" t="s">
        <v>302</v>
      </c>
      <c r="E108" s="30">
        <v>0</v>
      </c>
      <c r="F108" s="30">
        <v>0</v>
      </c>
      <c r="G108" s="46">
        <v>0</v>
      </c>
    </row>
    <row r="109" spans="1:7" ht="21.75" customHeight="1" hidden="1">
      <c r="A109" s="510"/>
      <c r="B109" s="510"/>
      <c r="C109" s="28" t="s">
        <v>305</v>
      </c>
      <c r="D109" s="30" t="s">
        <v>306</v>
      </c>
      <c r="E109" s="30">
        <v>0</v>
      </c>
      <c r="F109" s="30">
        <v>0</v>
      </c>
      <c r="G109" s="46">
        <v>0</v>
      </c>
    </row>
    <row r="110" spans="1:7" ht="24.75" customHeight="1" hidden="1">
      <c r="A110" s="510"/>
      <c r="B110" s="510"/>
      <c r="C110" s="33" t="s">
        <v>307</v>
      </c>
      <c r="D110" s="29" t="s">
        <v>339</v>
      </c>
      <c r="E110" s="30">
        <v>0</v>
      </c>
      <c r="F110" s="30">
        <v>0</v>
      </c>
      <c r="G110" s="46">
        <v>0</v>
      </c>
    </row>
    <row r="111" spans="1:7" ht="24.75" customHeight="1" hidden="1">
      <c r="A111" s="510"/>
      <c r="B111" s="510"/>
      <c r="C111" s="33" t="s">
        <v>309</v>
      </c>
      <c r="D111" s="29" t="s">
        <v>310</v>
      </c>
      <c r="E111" s="30">
        <v>0</v>
      </c>
      <c r="F111" s="30">
        <v>0</v>
      </c>
      <c r="G111" s="46">
        <v>0</v>
      </c>
    </row>
    <row r="112" spans="1:7" ht="21.75" customHeight="1" hidden="1">
      <c r="A112" s="510"/>
      <c r="B112" s="510"/>
      <c r="C112" s="28"/>
      <c r="D112" s="30" t="s">
        <v>320</v>
      </c>
      <c r="E112" s="30">
        <v>0</v>
      </c>
      <c r="F112" s="30">
        <v>0</v>
      </c>
      <c r="G112" s="46">
        <v>0</v>
      </c>
    </row>
    <row r="113" spans="1:7" ht="14.25" customHeight="1">
      <c r="A113" s="510"/>
      <c r="B113" s="510"/>
      <c r="C113" s="28" t="s">
        <v>605</v>
      </c>
      <c r="D113" s="30" t="s">
        <v>606</v>
      </c>
      <c r="E113" s="30">
        <v>0</v>
      </c>
      <c r="F113" s="30">
        <v>100000</v>
      </c>
      <c r="G113" s="46">
        <v>0</v>
      </c>
    </row>
    <row r="114" spans="1:7" ht="14.25" customHeight="1">
      <c r="A114" s="510"/>
      <c r="B114" s="510"/>
      <c r="C114" s="28" t="s">
        <v>340</v>
      </c>
      <c r="D114" s="30" t="s">
        <v>311</v>
      </c>
      <c r="E114" s="30">
        <v>0</v>
      </c>
      <c r="F114" s="30">
        <v>121000</v>
      </c>
      <c r="G114" s="46">
        <v>0</v>
      </c>
    </row>
    <row r="115" spans="1:7" ht="14.25" customHeight="1">
      <c r="A115" s="510"/>
      <c r="B115" s="510"/>
      <c r="C115" s="28" t="s">
        <v>371</v>
      </c>
      <c r="D115" s="30" t="s">
        <v>372</v>
      </c>
      <c r="E115" s="30">
        <v>0</v>
      </c>
      <c r="F115" s="30">
        <v>0</v>
      </c>
      <c r="G115" s="46">
        <v>0</v>
      </c>
    </row>
    <row r="116" spans="1:7" ht="13.5" customHeight="1">
      <c r="A116" s="510"/>
      <c r="B116" s="510"/>
      <c r="C116" s="42" t="s">
        <v>373</v>
      </c>
      <c r="D116" s="43" t="s">
        <v>374</v>
      </c>
      <c r="E116" s="43">
        <v>0</v>
      </c>
      <c r="F116" s="43">
        <v>10890</v>
      </c>
      <c r="G116" s="47">
        <v>0</v>
      </c>
    </row>
    <row r="117" spans="1:7" ht="14.25" customHeight="1">
      <c r="A117" s="510"/>
      <c r="B117" s="510"/>
      <c r="C117" s="35" t="s">
        <v>323</v>
      </c>
      <c r="D117" s="30" t="s">
        <v>312</v>
      </c>
      <c r="E117" s="30">
        <v>0</v>
      </c>
      <c r="F117" s="30">
        <v>18000</v>
      </c>
      <c r="G117" s="46">
        <v>0</v>
      </c>
    </row>
    <row r="118" spans="1:7" ht="15" customHeight="1">
      <c r="A118" s="510"/>
      <c r="B118" s="510"/>
      <c r="C118" s="35" t="s">
        <v>375</v>
      </c>
      <c r="D118" s="30" t="s">
        <v>313</v>
      </c>
      <c r="E118" s="30">
        <v>0</v>
      </c>
      <c r="F118" s="30">
        <v>5780</v>
      </c>
      <c r="G118" s="46">
        <v>0</v>
      </c>
    </row>
    <row r="119" spans="1:7" ht="15" customHeight="1">
      <c r="A119" s="510"/>
      <c r="B119" s="510"/>
      <c r="C119" s="48" t="s">
        <v>379</v>
      </c>
      <c r="D119" s="21" t="s">
        <v>380</v>
      </c>
      <c r="E119" s="21">
        <v>0</v>
      </c>
      <c r="F119" s="21">
        <v>6500</v>
      </c>
      <c r="G119" s="49">
        <v>0</v>
      </c>
    </row>
    <row r="120" spans="1:7" ht="14.25" customHeight="1">
      <c r="A120" s="510"/>
      <c r="B120" s="510"/>
      <c r="C120" s="48" t="s">
        <v>297</v>
      </c>
      <c r="D120" s="21" t="s">
        <v>298</v>
      </c>
      <c r="E120" s="21">
        <v>0</v>
      </c>
      <c r="F120" s="21">
        <v>45000</v>
      </c>
      <c r="G120" s="49">
        <v>0</v>
      </c>
    </row>
    <row r="121" spans="1:7" ht="14.25" customHeight="1">
      <c r="A121" s="510"/>
      <c r="B121" s="510"/>
      <c r="C121" s="28" t="s">
        <v>341</v>
      </c>
      <c r="D121" s="30" t="s">
        <v>314</v>
      </c>
      <c r="E121" s="30">
        <v>0</v>
      </c>
      <c r="F121" s="30">
        <v>7000</v>
      </c>
      <c r="G121" s="46">
        <v>0</v>
      </c>
    </row>
    <row r="122" spans="1:7" ht="13.5" customHeight="1">
      <c r="A122" s="510"/>
      <c r="B122" s="510"/>
      <c r="C122" s="28" t="s">
        <v>381</v>
      </c>
      <c r="D122" s="30" t="s">
        <v>315</v>
      </c>
      <c r="E122" s="30">
        <v>0</v>
      </c>
      <c r="F122" s="30">
        <v>6500</v>
      </c>
      <c r="G122" s="46">
        <v>0</v>
      </c>
    </row>
    <row r="123" spans="1:7" ht="14.25" customHeight="1">
      <c r="A123" s="510"/>
      <c r="B123" s="510"/>
      <c r="C123" s="28" t="s">
        <v>342</v>
      </c>
      <c r="D123" s="30" t="s">
        <v>316</v>
      </c>
      <c r="E123" s="30">
        <v>0</v>
      </c>
      <c r="F123" s="30">
        <v>750</v>
      </c>
      <c r="G123" s="46">
        <v>0</v>
      </c>
    </row>
    <row r="124" spans="1:7" ht="14.25" customHeight="1">
      <c r="A124" s="510"/>
      <c r="B124" s="510"/>
      <c r="C124" s="28" t="s">
        <v>326</v>
      </c>
      <c r="D124" s="30" t="s">
        <v>638</v>
      </c>
      <c r="E124" s="30">
        <v>0</v>
      </c>
      <c r="F124" s="30">
        <v>10420</v>
      </c>
      <c r="G124" s="46">
        <v>0</v>
      </c>
    </row>
    <row r="125" spans="1:7" ht="12" customHeight="1">
      <c r="A125" s="510"/>
      <c r="B125" s="510"/>
      <c r="C125" s="28" t="s">
        <v>382</v>
      </c>
      <c r="D125" s="30" t="s">
        <v>383</v>
      </c>
      <c r="E125" s="30">
        <v>0</v>
      </c>
      <c r="F125" s="30">
        <v>160</v>
      </c>
      <c r="G125" s="46">
        <v>0</v>
      </c>
    </row>
    <row r="126" spans="1:7" ht="21.75" customHeight="1" hidden="1">
      <c r="A126" s="41"/>
      <c r="B126" s="17"/>
      <c r="C126" s="28" t="s">
        <v>384</v>
      </c>
      <c r="D126" s="30" t="s">
        <v>385</v>
      </c>
      <c r="E126" s="30">
        <v>0</v>
      </c>
      <c r="F126" s="30">
        <v>0</v>
      </c>
      <c r="G126" s="46">
        <v>0</v>
      </c>
    </row>
    <row r="127" spans="1:7" ht="14.25" customHeight="1">
      <c r="A127" s="411" t="s">
        <v>355</v>
      </c>
      <c r="B127" s="61" t="s">
        <v>585</v>
      </c>
      <c r="C127" s="412" t="s">
        <v>343</v>
      </c>
      <c r="D127" s="63" t="s">
        <v>584</v>
      </c>
      <c r="E127" s="63">
        <v>19000</v>
      </c>
      <c r="F127" s="63">
        <f>F128</f>
        <v>19000</v>
      </c>
      <c r="G127" s="413">
        <v>0</v>
      </c>
    </row>
    <row r="128" spans="1:7" ht="15" customHeight="1">
      <c r="A128" s="41"/>
      <c r="B128" s="17"/>
      <c r="C128" s="28" t="s">
        <v>344</v>
      </c>
      <c r="D128" s="30" t="s">
        <v>639</v>
      </c>
      <c r="E128" s="30">
        <v>0</v>
      </c>
      <c r="F128" s="30">
        <v>19000</v>
      </c>
      <c r="G128" s="46">
        <v>0</v>
      </c>
    </row>
    <row r="129" spans="1:7" ht="24" customHeight="1">
      <c r="A129" s="61" t="s">
        <v>378</v>
      </c>
      <c r="B129" s="61" t="s">
        <v>386</v>
      </c>
      <c r="C129" s="61" t="s">
        <v>295</v>
      </c>
      <c r="D129" s="62" t="s">
        <v>640</v>
      </c>
      <c r="E129" s="63">
        <v>477000</v>
      </c>
      <c r="F129" s="63">
        <f>F130</f>
        <v>477000</v>
      </c>
      <c r="G129" s="69">
        <v>0</v>
      </c>
    </row>
    <row r="130" spans="1:7" ht="15" customHeight="1">
      <c r="A130" s="24"/>
      <c r="B130" s="24"/>
      <c r="C130" s="35" t="s">
        <v>387</v>
      </c>
      <c r="D130" s="29" t="s">
        <v>389</v>
      </c>
      <c r="E130" s="30">
        <v>0</v>
      </c>
      <c r="F130" s="30">
        <v>477000</v>
      </c>
      <c r="G130" s="46">
        <v>0</v>
      </c>
    </row>
    <row r="131" spans="1:7" ht="24" customHeight="1">
      <c r="A131" s="61" t="s">
        <v>270</v>
      </c>
      <c r="B131" s="61" t="s">
        <v>225</v>
      </c>
      <c r="C131" s="61" t="s">
        <v>295</v>
      </c>
      <c r="D131" s="269" t="s">
        <v>641</v>
      </c>
      <c r="E131" s="63">
        <v>10000</v>
      </c>
      <c r="F131" s="63">
        <f>F132</f>
        <v>10000</v>
      </c>
      <c r="G131" s="63">
        <f>G132</f>
        <v>0</v>
      </c>
    </row>
    <row r="132" spans="1:7" ht="16.5" customHeight="1" thickBot="1">
      <c r="A132" s="35"/>
      <c r="B132" s="35"/>
      <c r="C132" s="35" t="s">
        <v>391</v>
      </c>
      <c r="D132" s="29" t="s">
        <v>392</v>
      </c>
      <c r="E132" s="30">
        <v>0</v>
      </c>
      <c r="F132" s="30">
        <v>10000</v>
      </c>
      <c r="G132" s="46">
        <v>0</v>
      </c>
    </row>
    <row r="133" spans="1:7" ht="24" hidden="1">
      <c r="A133" s="23" t="s">
        <v>390</v>
      </c>
      <c r="B133" s="23" t="s">
        <v>393</v>
      </c>
      <c r="C133" s="24" t="s">
        <v>299</v>
      </c>
      <c r="D133" s="37" t="s">
        <v>394</v>
      </c>
      <c r="E133" s="25">
        <f>'[1]Z 1'!S358</f>
        <v>0</v>
      </c>
      <c r="F133" s="25">
        <f>F134+F136+F135+F137+F138+F139+F140+F141+F142</f>
        <v>0</v>
      </c>
      <c r="G133" s="9">
        <v>0</v>
      </c>
    </row>
    <row r="134" spans="1:7" ht="24" hidden="1">
      <c r="A134" s="27"/>
      <c r="B134" s="50"/>
      <c r="C134" s="28" t="s">
        <v>301</v>
      </c>
      <c r="D134" s="29" t="s">
        <v>302</v>
      </c>
      <c r="E134" s="30">
        <v>0</v>
      </c>
      <c r="F134" s="30">
        <v>0</v>
      </c>
      <c r="G134" s="11">
        <v>0</v>
      </c>
    </row>
    <row r="135" spans="1:7" ht="12" hidden="1">
      <c r="A135" s="32"/>
      <c r="B135" s="51"/>
      <c r="C135" s="28" t="s">
        <v>305</v>
      </c>
      <c r="D135" s="29" t="s">
        <v>306</v>
      </c>
      <c r="E135" s="30">
        <v>0</v>
      </c>
      <c r="F135" s="30">
        <v>0</v>
      </c>
      <c r="G135" s="11">
        <v>0</v>
      </c>
    </row>
    <row r="136" spans="1:7" ht="12" hidden="1">
      <c r="A136" s="32"/>
      <c r="B136" s="51"/>
      <c r="C136" s="33" t="s">
        <v>307</v>
      </c>
      <c r="D136" s="29" t="s">
        <v>339</v>
      </c>
      <c r="E136" s="30">
        <v>0</v>
      </c>
      <c r="F136" s="30">
        <v>0</v>
      </c>
      <c r="G136" s="11">
        <v>0</v>
      </c>
    </row>
    <row r="137" spans="1:7" ht="12" hidden="1">
      <c r="A137" s="32"/>
      <c r="B137" s="51"/>
      <c r="C137" s="33" t="s">
        <v>309</v>
      </c>
      <c r="D137" s="29" t="s">
        <v>310</v>
      </c>
      <c r="E137" s="30">
        <v>0</v>
      </c>
      <c r="F137" s="30">
        <v>0</v>
      </c>
      <c r="G137" s="11">
        <v>0</v>
      </c>
    </row>
    <row r="138" spans="1:7" ht="13.5" customHeight="1" hidden="1">
      <c r="A138" s="32"/>
      <c r="B138" s="51"/>
      <c r="C138" s="33" t="s">
        <v>340</v>
      </c>
      <c r="D138" s="29" t="s">
        <v>311</v>
      </c>
      <c r="E138" s="30">
        <v>0</v>
      </c>
      <c r="F138" s="30">
        <v>0</v>
      </c>
      <c r="G138" s="11">
        <v>0</v>
      </c>
    </row>
    <row r="139" spans="1:7" ht="12" hidden="1">
      <c r="A139" s="35"/>
      <c r="B139" s="24"/>
      <c r="C139" s="33" t="s">
        <v>323</v>
      </c>
      <c r="D139" s="29" t="s">
        <v>312</v>
      </c>
      <c r="E139" s="30">
        <v>0</v>
      </c>
      <c r="F139" s="30">
        <v>0</v>
      </c>
      <c r="G139" s="11">
        <v>0</v>
      </c>
    </row>
    <row r="140" spans="1:7" ht="12" hidden="1">
      <c r="A140" s="35"/>
      <c r="B140" s="24"/>
      <c r="C140" s="33" t="s">
        <v>297</v>
      </c>
      <c r="D140" s="29" t="s">
        <v>298</v>
      </c>
      <c r="E140" s="30">
        <v>0</v>
      </c>
      <c r="F140" s="30">
        <v>0</v>
      </c>
      <c r="G140" s="11">
        <v>0</v>
      </c>
    </row>
    <row r="141" spans="1:7" ht="12" hidden="1">
      <c r="A141" s="32"/>
      <c r="B141" s="51"/>
      <c r="C141" s="33" t="s">
        <v>341</v>
      </c>
      <c r="D141" s="29" t="s">
        <v>314</v>
      </c>
      <c r="E141" s="30">
        <v>0</v>
      </c>
      <c r="F141" s="30">
        <v>0</v>
      </c>
      <c r="G141" s="11">
        <v>0</v>
      </c>
    </row>
    <row r="142" spans="1:7" ht="12" hidden="1">
      <c r="A142" s="19"/>
      <c r="B142" s="52"/>
      <c r="C142" s="33" t="s">
        <v>342</v>
      </c>
      <c r="D142" s="29" t="s">
        <v>316</v>
      </c>
      <c r="E142" s="30">
        <v>0</v>
      </c>
      <c r="F142" s="30">
        <v>0</v>
      </c>
      <c r="G142" s="11">
        <v>0</v>
      </c>
    </row>
    <row r="143" spans="1:7" ht="18" customHeight="1" hidden="1">
      <c r="A143" s="31"/>
      <c r="B143" s="32"/>
      <c r="C143" s="28"/>
      <c r="D143" s="30"/>
      <c r="E143" s="30"/>
      <c r="F143" s="30"/>
      <c r="G143" s="11"/>
    </row>
    <row r="144" spans="1:7" ht="20.25" customHeight="1" hidden="1">
      <c r="A144" s="31"/>
      <c r="B144" s="32"/>
      <c r="C144" s="28"/>
      <c r="D144" s="30"/>
      <c r="E144" s="30"/>
      <c r="F144" s="30"/>
      <c r="G144" s="11"/>
    </row>
    <row r="145" spans="1:7" ht="21" customHeight="1" hidden="1">
      <c r="A145" s="31"/>
      <c r="B145" s="32"/>
      <c r="C145" s="28"/>
      <c r="D145" s="30"/>
      <c r="E145" s="30"/>
      <c r="F145" s="30"/>
      <c r="G145" s="11"/>
    </row>
    <row r="146" spans="1:7" ht="21" customHeight="1" hidden="1">
      <c r="A146" s="31"/>
      <c r="B146" s="32"/>
      <c r="C146" s="28"/>
      <c r="D146" s="30"/>
      <c r="E146" s="30"/>
      <c r="F146" s="30"/>
      <c r="G146" s="11"/>
    </row>
    <row r="147" spans="1:7" ht="19.5" customHeight="1" hidden="1">
      <c r="A147" s="31"/>
      <c r="B147" s="32"/>
      <c r="C147" s="28"/>
      <c r="D147" s="30"/>
      <c r="E147" s="30"/>
      <c r="F147" s="30"/>
      <c r="G147" s="11"/>
    </row>
    <row r="148" spans="1:7" ht="20.25" customHeight="1" hidden="1">
      <c r="A148" s="31"/>
      <c r="B148" s="32"/>
      <c r="C148" s="42"/>
      <c r="D148" s="43"/>
      <c r="E148" s="43"/>
      <c r="F148" s="43"/>
      <c r="G148" s="14"/>
    </row>
    <row r="149" spans="1:7" ht="21" customHeight="1" thickBot="1">
      <c r="A149" s="513" t="s">
        <v>398</v>
      </c>
      <c r="B149" s="514"/>
      <c r="C149" s="514"/>
      <c r="D149" s="515"/>
      <c r="E149" s="281">
        <f>E16+E33+E41+E43+E45+E56+E58+E69+E98+E127+E129+E131</f>
        <v>2918110</v>
      </c>
      <c r="F149" s="281">
        <f>F16+F33+F41+F43+F45+F56+F58+F69+F98+F127+F129+F131</f>
        <v>2918110</v>
      </c>
      <c r="G149" s="281">
        <f>G10</f>
        <v>138000</v>
      </c>
    </row>
    <row r="150" spans="5:7" ht="24.75" customHeight="1">
      <c r="E150" s="270"/>
      <c r="F150" s="512" t="s">
        <v>642</v>
      </c>
      <c r="G150" s="512"/>
    </row>
    <row r="151" spans="5:7" ht="12.75">
      <c r="E151" s="270"/>
      <c r="F151" s="527" t="s">
        <v>643</v>
      </c>
      <c r="G151" s="527"/>
    </row>
  </sheetData>
  <mergeCells count="22">
    <mergeCell ref="B70:B76"/>
    <mergeCell ref="A104:A125"/>
    <mergeCell ref="B99:B125"/>
    <mergeCell ref="B15:F15"/>
    <mergeCell ref="F151:G151"/>
    <mergeCell ref="A34:A40"/>
    <mergeCell ref="B34:B40"/>
    <mergeCell ref="A46:A55"/>
    <mergeCell ref="B46:B55"/>
    <mergeCell ref="A59:A68"/>
    <mergeCell ref="B59:B68"/>
    <mergeCell ref="A70:A76"/>
    <mergeCell ref="E1:G1"/>
    <mergeCell ref="A5:G5"/>
    <mergeCell ref="A99:A103"/>
    <mergeCell ref="F150:G150"/>
    <mergeCell ref="A149:D149"/>
    <mergeCell ref="G7:G8"/>
    <mergeCell ref="D7:D8"/>
    <mergeCell ref="F7:F8"/>
    <mergeCell ref="A7:C7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2" sqref="E2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spans="4:6" ht="30.75" customHeight="1">
      <c r="D1" s="2"/>
      <c r="E1" s="531" t="s">
        <v>724</v>
      </c>
      <c r="F1" s="531"/>
    </row>
    <row r="2" spans="5:6" ht="12">
      <c r="E2" s="2"/>
      <c r="F2" s="2"/>
    </row>
    <row r="3" spans="1:6" ht="12.75" thickBot="1">
      <c r="A3" s="536" t="s">
        <v>399</v>
      </c>
      <c r="B3" s="536"/>
      <c r="C3" s="536"/>
      <c r="D3" s="536"/>
      <c r="E3" s="536"/>
      <c r="F3" s="536"/>
    </row>
    <row r="4" spans="1:6" ht="12.75" thickBot="1">
      <c r="A4" s="537" t="s">
        <v>274</v>
      </c>
      <c r="B4" s="538"/>
      <c r="C4" s="539"/>
      <c r="D4" s="540" t="s">
        <v>275</v>
      </c>
      <c r="E4" s="542" t="s">
        <v>400</v>
      </c>
      <c r="F4" s="544" t="s">
        <v>277</v>
      </c>
    </row>
    <row r="5" spans="1:6" ht="12.75" thickBot="1">
      <c r="A5" s="70" t="s">
        <v>279</v>
      </c>
      <c r="B5" s="71" t="s">
        <v>280</v>
      </c>
      <c r="C5" s="70" t="s">
        <v>281</v>
      </c>
      <c r="D5" s="541"/>
      <c r="E5" s="543"/>
      <c r="F5" s="545"/>
    </row>
    <row r="6" spans="1:6" ht="12">
      <c r="A6" s="72">
        <v>1</v>
      </c>
      <c r="B6" s="73">
        <v>2</v>
      </c>
      <c r="C6" s="73">
        <v>3</v>
      </c>
      <c r="D6" s="74">
        <v>4</v>
      </c>
      <c r="E6" s="73">
        <v>5</v>
      </c>
      <c r="F6" s="75">
        <v>6</v>
      </c>
    </row>
    <row r="7" spans="1:6" ht="24" hidden="1">
      <c r="A7" s="81"/>
      <c r="B7" s="18"/>
      <c r="C7" s="82">
        <v>2830</v>
      </c>
      <c r="D7" s="77" t="s">
        <v>406</v>
      </c>
      <c r="E7" s="78">
        <v>0</v>
      </c>
      <c r="F7" s="79">
        <v>0</v>
      </c>
    </row>
    <row r="8" spans="1:6" ht="16.5" customHeight="1">
      <c r="A8" s="57">
        <v>852</v>
      </c>
      <c r="B8" s="57">
        <v>85202</v>
      </c>
      <c r="C8" s="57">
        <v>2130</v>
      </c>
      <c r="D8" s="92" t="s">
        <v>407</v>
      </c>
      <c r="E8" s="93">
        <v>594000</v>
      </c>
      <c r="F8" s="94">
        <f>F9+F10+F11+F13+F12+F14+F15+F16+F17+F18+F19+F20+F21+F22+F23+F24+F25</f>
        <v>594000</v>
      </c>
    </row>
    <row r="9" spans="1:6" ht="24">
      <c r="A9" s="546"/>
      <c r="B9" s="546"/>
      <c r="C9" s="76">
        <v>4010</v>
      </c>
      <c r="D9" s="77" t="s">
        <v>302</v>
      </c>
      <c r="E9" s="78">
        <v>0</v>
      </c>
      <c r="F9" s="79">
        <v>394926</v>
      </c>
    </row>
    <row r="10" spans="1:6" ht="12">
      <c r="A10" s="547"/>
      <c r="B10" s="547"/>
      <c r="C10" s="76">
        <v>4040</v>
      </c>
      <c r="D10" s="77" t="s">
        <v>361</v>
      </c>
      <c r="E10" s="78">
        <v>0</v>
      </c>
      <c r="F10" s="79">
        <v>28354</v>
      </c>
    </row>
    <row r="11" spans="1:6" ht="12">
      <c r="A11" s="547"/>
      <c r="B11" s="547"/>
      <c r="C11" s="80">
        <v>4110</v>
      </c>
      <c r="D11" s="77" t="s">
        <v>339</v>
      </c>
      <c r="E11" s="78">
        <v>0</v>
      </c>
      <c r="F11" s="79">
        <v>67547</v>
      </c>
    </row>
    <row r="12" spans="1:6" ht="12">
      <c r="A12" s="547"/>
      <c r="B12" s="547"/>
      <c r="C12" s="80">
        <v>4120</v>
      </c>
      <c r="D12" s="77" t="s">
        <v>310</v>
      </c>
      <c r="E12" s="78">
        <v>0</v>
      </c>
      <c r="F12" s="79">
        <v>7361</v>
      </c>
    </row>
    <row r="13" spans="1:6" ht="12" customHeight="1" hidden="1">
      <c r="A13" s="547"/>
      <c r="B13" s="547"/>
      <c r="C13" s="76">
        <v>3020</v>
      </c>
      <c r="D13" s="77" t="s">
        <v>403</v>
      </c>
      <c r="E13" s="78">
        <v>0</v>
      </c>
      <c r="F13" s="79">
        <v>0</v>
      </c>
    </row>
    <row r="14" spans="1:6" ht="12" customHeight="1" hidden="1">
      <c r="A14" s="547"/>
      <c r="B14" s="547"/>
      <c r="C14" s="76">
        <v>3030</v>
      </c>
      <c r="D14" s="77" t="s">
        <v>392</v>
      </c>
      <c r="E14" s="78">
        <v>0</v>
      </c>
      <c r="F14" s="79">
        <v>0</v>
      </c>
    </row>
    <row r="15" spans="1:6" ht="12">
      <c r="A15" s="547"/>
      <c r="B15" s="547"/>
      <c r="C15" s="76">
        <v>4410</v>
      </c>
      <c r="D15" s="77" t="s">
        <v>314</v>
      </c>
      <c r="E15" s="78">
        <v>0</v>
      </c>
      <c r="F15" s="79">
        <v>600</v>
      </c>
    </row>
    <row r="16" spans="1:6" ht="12">
      <c r="A16" s="547"/>
      <c r="B16" s="547"/>
      <c r="C16" s="76">
        <v>4210</v>
      </c>
      <c r="D16" s="77" t="s">
        <v>311</v>
      </c>
      <c r="E16" s="78">
        <v>0</v>
      </c>
      <c r="F16" s="79">
        <v>16000</v>
      </c>
    </row>
    <row r="17" spans="1:6" ht="12">
      <c r="A17" s="547"/>
      <c r="B17" s="547"/>
      <c r="C17" s="83">
        <v>4220</v>
      </c>
      <c r="D17" s="84" t="s">
        <v>404</v>
      </c>
      <c r="E17" s="85">
        <v>0</v>
      </c>
      <c r="F17" s="86">
        <v>7877</v>
      </c>
    </row>
    <row r="18" spans="1:6" ht="12">
      <c r="A18" s="547"/>
      <c r="B18" s="547"/>
      <c r="C18" s="11">
        <v>4230</v>
      </c>
      <c r="D18" s="77" t="s">
        <v>405</v>
      </c>
      <c r="E18" s="78">
        <v>0</v>
      </c>
      <c r="F18" s="79">
        <v>3805</v>
      </c>
    </row>
    <row r="19" spans="1:6" ht="12">
      <c r="A19" s="547"/>
      <c r="B19" s="547"/>
      <c r="C19" s="11">
        <v>4260</v>
      </c>
      <c r="D19" s="77" t="s">
        <v>312</v>
      </c>
      <c r="E19" s="78">
        <v>0</v>
      </c>
      <c r="F19" s="79">
        <v>27902</v>
      </c>
    </row>
    <row r="20" spans="1:6" ht="12" customHeight="1" hidden="1">
      <c r="A20" s="547"/>
      <c r="B20" s="547"/>
      <c r="C20" s="87">
        <v>4270</v>
      </c>
      <c r="D20" s="88" t="s">
        <v>313</v>
      </c>
      <c r="E20" s="89">
        <v>0</v>
      </c>
      <c r="F20" s="90">
        <v>0</v>
      </c>
    </row>
    <row r="21" spans="1:6" ht="12">
      <c r="A21" s="547"/>
      <c r="B21" s="547"/>
      <c r="C21" s="76">
        <v>4300</v>
      </c>
      <c r="D21" s="77" t="s">
        <v>298</v>
      </c>
      <c r="E21" s="78">
        <v>0</v>
      </c>
      <c r="F21" s="79">
        <v>23538</v>
      </c>
    </row>
    <row r="22" spans="1:6" ht="12">
      <c r="A22" s="547"/>
      <c r="B22" s="547"/>
      <c r="C22" s="76">
        <v>4430</v>
      </c>
      <c r="D22" s="77" t="s">
        <v>315</v>
      </c>
      <c r="E22" s="78">
        <v>0</v>
      </c>
      <c r="F22" s="79">
        <v>0</v>
      </c>
    </row>
    <row r="23" spans="1:6" ht="12">
      <c r="A23" s="547"/>
      <c r="B23" s="547"/>
      <c r="C23" s="76">
        <v>4440</v>
      </c>
      <c r="D23" s="77" t="s">
        <v>316</v>
      </c>
      <c r="E23" s="78">
        <v>0</v>
      </c>
      <c r="F23" s="79">
        <v>14350</v>
      </c>
    </row>
    <row r="24" spans="1:6" ht="12">
      <c r="A24" s="547"/>
      <c r="B24" s="547"/>
      <c r="C24" s="76">
        <v>4480</v>
      </c>
      <c r="D24" s="77" t="s">
        <v>325</v>
      </c>
      <c r="E24" s="78">
        <v>0</v>
      </c>
      <c r="F24" s="79">
        <v>1313</v>
      </c>
    </row>
    <row r="25" spans="1:6" ht="12">
      <c r="A25" s="548"/>
      <c r="B25" s="548"/>
      <c r="C25" s="76">
        <v>4520</v>
      </c>
      <c r="D25" s="77" t="s">
        <v>383</v>
      </c>
      <c r="E25" s="78">
        <v>0</v>
      </c>
      <c r="F25" s="79">
        <v>427</v>
      </c>
    </row>
    <row r="26" spans="1:6" ht="18.75" customHeight="1">
      <c r="A26" s="533" t="s">
        <v>408</v>
      </c>
      <c r="B26" s="534"/>
      <c r="C26" s="534"/>
      <c r="D26" s="535"/>
      <c r="E26" s="95">
        <f>E8</f>
        <v>594000</v>
      </c>
      <c r="F26" s="95">
        <f>F8</f>
        <v>594000</v>
      </c>
    </row>
    <row r="27" ht="12">
      <c r="C27" s="91"/>
    </row>
    <row r="28" ht="12">
      <c r="C28" s="91"/>
    </row>
    <row r="29" spans="1:6" ht="38.25" customHeight="1">
      <c r="A29" s="532" t="s">
        <v>1</v>
      </c>
      <c r="B29" s="532"/>
      <c r="C29" s="532"/>
      <c r="D29" s="532"/>
      <c r="E29" s="532"/>
      <c r="F29" s="532"/>
    </row>
    <row r="30" ht="12">
      <c r="C30" s="91"/>
    </row>
    <row r="31" ht="12">
      <c r="C31" s="91"/>
    </row>
    <row r="32" ht="12">
      <c r="C32" s="91"/>
    </row>
    <row r="33" ht="12">
      <c r="C33" s="91"/>
    </row>
  </sheetData>
  <mergeCells count="10">
    <mergeCell ref="E1:F1"/>
    <mergeCell ref="A29:F29"/>
    <mergeCell ref="A26:D26"/>
    <mergeCell ref="A3:F3"/>
    <mergeCell ref="A4:C4"/>
    <mergeCell ref="D4:D5"/>
    <mergeCell ref="E4:E5"/>
    <mergeCell ref="F4:F5"/>
    <mergeCell ref="A9:A25"/>
    <mergeCell ref="B9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A2" sqref="A2:F2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554" t="s">
        <v>725</v>
      </c>
      <c r="D1" s="554"/>
      <c r="E1" s="554"/>
      <c r="F1" s="554"/>
    </row>
    <row r="2" spans="1:6" ht="22.5" customHeight="1">
      <c r="A2" s="555" t="s">
        <v>410</v>
      </c>
      <c r="B2" s="555"/>
      <c r="C2" s="555"/>
      <c r="D2" s="555"/>
      <c r="E2" s="555"/>
      <c r="F2" s="555"/>
    </row>
    <row r="3" spans="1:6" ht="12.75" customHeight="1">
      <c r="A3" s="556" t="s">
        <v>274</v>
      </c>
      <c r="B3" s="556"/>
      <c r="C3" s="556"/>
      <c r="D3" s="550" t="s">
        <v>275</v>
      </c>
      <c r="E3" s="550" t="s">
        <v>400</v>
      </c>
      <c r="F3" s="550" t="s">
        <v>277</v>
      </c>
    </row>
    <row r="4" spans="1:6" ht="12" customHeight="1">
      <c r="A4" s="97" t="s">
        <v>279</v>
      </c>
      <c r="B4" s="97" t="s">
        <v>280</v>
      </c>
      <c r="C4" s="97" t="s">
        <v>281</v>
      </c>
      <c r="D4" s="550"/>
      <c r="E4" s="550"/>
      <c r="F4" s="550"/>
    </row>
    <row r="5" spans="1:6" ht="11.25" customHeigh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</row>
    <row r="6" spans="1:6" ht="14.25" customHeight="1">
      <c r="A6" s="341" t="s">
        <v>285</v>
      </c>
      <c r="B6" s="341" t="s">
        <v>424</v>
      </c>
      <c r="C6" s="214">
        <v>2310</v>
      </c>
      <c r="D6" s="215" t="s">
        <v>418</v>
      </c>
      <c r="E6" s="214">
        <f>E8</f>
        <v>0</v>
      </c>
      <c r="F6" s="214">
        <f>F8</f>
        <v>1500</v>
      </c>
    </row>
    <row r="7" spans="1:6" ht="12.75" customHeight="1">
      <c r="A7" s="99"/>
      <c r="B7" s="99"/>
      <c r="C7" s="99"/>
      <c r="D7" s="101" t="s">
        <v>412</v>
      </c>
      <c r="E7" s="99"/>
      <c r="F7" s="99"/>
    </row>
    <row r="8" spans="1:6" ht="15" customHeight="1">
      <c r="A8" s="99"/>
      <c r="B8" s="99"/>
      <c r="C8" s="99"/>
      <c r="D8" s="101" t="s">
        <v>508</v>
      </c>
      <c r="E8" s="99">
        <v>0</v>
      </c>
      <c r="F8" s="99">
        <v>1500</v>
      </c>
    </row>
    <row r="9" spans="1:6" ht="15" customHeight="1">
      <c r="A9" s="214">
        <v>600</v>
      </c>
      <c r="B9" s="214">
        <v>60014</v>
      </c>
      <c r="C9" s="214">
        <v>2310</v>
      </c>
      <c r="D9" s="214" t="s">
        <v>411</v>
      </c>
      <c r="E9" s="214">
        <f>E12</f>
        <v>0</v>
      </c>
      <c r="F9" s="214">
        <f>F12</f>
        <v>50000</v>
      </c>
    </row>
    <row r="10" spans="1:6" ht="12.75" customHeight="1">
      <c r="A10" s="99"/>
      <c r="B10" s="99"/>
      <c r="C10" s="99"/>
      <c r="D10" s="100" t="s">
        <v>412</v>
      </c>
      <c r="E10" s="99"/>
      <c r="F10" s="99"/>
    </row>
    <row r="11" spans="1:6" ht="15.75" customHeight="1" hidden="1">
      <c r="A11" s="99"/>
      <c r="B11" s="99"/>
      <c r="C11" s="99"/>
      <c r="D11" s="101" t="s">
        <v>414</v>
      </c>
      <c r="E11" s="99">
        <v>0</v>
      </c>
      <c r="F11" s="99">
        <v>0</v>
      </c>
    </row>
    <row r="12" spans="1:6" ht="15" customHeight="1">
      <c r="A12" s="99"/>
      <c r="B12" s="99"/>
      <c r="C12" s="99">
        <v>2310</v>
      </c>
      <c r="D12" s="101" t="s">
        <v>508</v>
      </c>
      <c r="E12" s="99">
        <v>0</v>
      </c>
      <c r="F12" s="99">
        <v>50000</v>
      </c>
    </row>
    <row r="13" spans="1:6" ht="16.5" customHeight="1">
      <c r="A13" s="214">
        <v>750</v>
      </c>
      <c r="B13" s="214">
        <v>75018</v>
      </c>
      <c r="C13" s="214">
        <v>2330</v>
      </c>
      <c r="D13" s="215" t="s">
        <v>416</v>
      </c>
      <c r="E13" s="214">
        <f>E15</f>
        <v>0</v>
      </c>
      <c r="F13" s="214">
        <f>F15</f>
        <v>9000</v>
      </c>
    </row>
    <row r="14" spans="1:6" ht="12" customHeight="1">
      <c r="A14" s="99"/>
      <c r="B14" s="99"/>
      <c r="C14" s="99"/>
      <c r="D14" s="101" t="s">
        <v>412</v>
      </c>
      <c r="E14" s="99"/>
      <c r="F14" s="99"/>
    </row>
    <row r="15" spans="1:6" ht="15" customHeight="1">
      <c r="A15" s="99"/>
      <c r="B15" s="99"/>
      <c r="C15" s="99">
        <v>2330</v>
      </c>
      <c r="D15" s="103" t="s">
        <v>648</v>
      </c>
      <c r="E15" s="99">
        <v>0</v>
      </c>
      <c r="F15" s="99">
        <v>9000</v>
      </c>
    </row>
    <row r="16" spans="1:6" ht="24.75" customHeight="1">
      <c r="A16" s="216">
        <v>754</v>
      </c>
      <c r="B16" s="216">
        <v>75411</v>
      </c>
      <c r="C16" s="216">
        <v>2310</v>
      </c>
      <c r="D16" s="217" t="s">
        <v>419</v>
      </c>
      <c r="E16" s="216">
        <f>E19+E21+E20+E18</f>
        <v>18500</v>
      </c>
      <c r="F16" s="216">
        <f>F19+F21+F20+F18</f>
        <v>0</v>
      </c>
    </row>
    <row r="17" spans="1:6" ht="11.25" customHeight="1">
      <c r="A17" s="99"/>
      <c r="B17" s="99"/>
      <c r="C17" s="99"/>
      <c r="D17" s="101" t="s">
        <v>412</v>
      </c>
      <c r="E17" s="99"/>
      <c r="F17" s="99"/>
    </row>
    <row r="18" spans="1:6" ht="13.5" customHeight="1">
      <c r="A18" s="99"/>
      <c r="B18" s="99"/>
      <c r="C18" s="99">
        <v>2310</v>
      </c>
      <c r="D18" s="101" t="s">
        <v>649</v>
      </c>
      <c r="E18" s="99">
        <v>0</v>
      </c>
      <c r="F18" s="99">
        <v>0</v>
      </c>
    </row>
    <row r="19" spans="1:6" ht="13.5" customHeight="1">
      <c r="A19" s="99"/>
      <c r="B19" s="99"/>
      <c r="C19" s="99">
        <v>2310</v>
      </c>
      <c r="D19" s="101" t="s">
        <v>650</v>
      </c>
      <c r="E19" s="99">
        <v>15000</v>
      </c>
      <c r="F19" s="99">
        <v>0</v>
      </c>
    </row>
    <row r="20" spans="1:6" ht="12.75" customHeight="1">
      <c r="A20" s="99"/>
      <c r="B20" s="99"/>
      <c r="C20" s="99">
        <v>2310</v>
      </c>
      <c r="D20" s="101" t="s">
        <v>651</v>
      </c>
      <c r="E20" s="99">
        <v>1000</v>
      </c>
      <c r="F20" s="99">
        <v>0</v>
      </c>
    </row>
    <row r="21" spans="1:6" ht="12.75" customHeight="1">
      <c r="A21" s="99"/>
      <c r="B21" s="99"/>
      <c r="C21" s="99">
        <v>2310</v>
      </c>
      <c r="D21" s="101" t="s">
        <v>652</v>
      </c>
      <c r="E21" s="99">
        <v>2500</v>
      </c>
      <c r="F21" s="99">
        <v>0</v>
      </c>
    </row>
    <row r="22" spans="1:6" ht="16.5" customHeight="1">
      <c r="A22" s="214">
        <v>600</v>
      </c>
      <c r="B22" s="214">
        <v>60014</v>
      </c>
      <c r="C22" s="214">
        <v>6610</v>
      </c>
      <c r="D22" s="214" t="s">
        <v>411</v>
      </c>
      <c r="E22" s="214">
        <f>E24+E26+E27+E25</f>
        <v>176435</v>
      </c>
      <c r="F22" s="214">
        <f>F24+F27+F25</f>
        <v>0</v>
      </c>
    </row>
    <row r="23" spans="1:6" ht="12" customHeight="1">
      <c r="A23" s="99"/>
      <c r="B23" s="99"/>
      <c r="C23" s="99"/>
      <c r="D23" s="100" t="s">
        <v>412</v>
      </c>
      <c r="E23" s="99"/>
      <c r="F23" s="99"/>
    </row>
    <row r="24" spans="1:6" ht="13.5" customHeight="1">
      <c r="A24" s="101"/>
      <c r="B24" s="101"/>
      <c r="C24" s="99">
        <v>6610</v>
      </c>
      <c r="D24" s="101" t="s">
        <v>649</v>
      </c>
      <c r="E24" s="99">
        <v>86435</v>
      </c>
      <c r="F24" s="99">
        <v>0</v>
      </c>
    </row>
    <row r="25" spans="1:6" ht="12.75" customHeight="1">
      <c r="A25" s="101"/>
      <c r="B25" s="101"/>
      <c r="C25" s="99">
        <v>6610</v>
      </c>
      <c r="D25" s="101" t="s">
        <v>651</v>
      </c>
      <c r="E25" s="99">
        <v>0</v>
      </c>
      <c r="F25" s="99">
        <v>0</v>
      </c>
    </row>
    <row r="26" spans="1:6" ht="13.5" customHeight="1">
      <c r="A26" s="101"/>
      <c r="B26" s="101"/>
      <c r="C26" s="99">
        <v>6610</v>
      </c>
      <c r="D26" s="101" t="s">
        <v>650</v>
      </c>
      <c r="E26" s="99">
        <v>90000</v>
      </c>
      <c r="F26" s="99">
        <v>0</v>
      </c>
    </row>
    <row r="27" spans="1:6" ht="13.5" customHeight="1">
      <c r="A27" s="101"/>
      <c r="B27" s="101"/>
      <c r="C27" s="99">
        <v>6610</v>
      </c>
      <c r="D27" s="101" t="s">
        <v>652</v>
      </c>
      <c r="E27" s="99">
        <v>0</v>
      </c>
      <c r="F27" s="99">
        <v>0</v>
      </c>
    </row>
    <row r="28" spans="1:6" ht="15" customHeight="1" hidden="1">
      <c r="A28" s="102">
        <v>600</v>
      </c>
      <c r="B28" s="102">
        <v>60014</v>
      </c>
      <c r="C28" s="97">
        <v>663</v>
      </c>
      <c r="D28" s="97" t="s">
        <v>411</v>
      </c>
      <c r="E28" s="97">
        <f>E30</f>
        <v>0</v>
      </c>
      <c r="F28" s="97">
        <f>F30</f>
        <v>0</v>
      </c>
    </row>
    <row r="29" spans="1:6" ht="12" customHeight="1" hidden="1">
      <c r="A29" s="101"/>
      <c r="B29" s="101"/>
      <c r="C29" s="99"/>
      <c r="D29" s="100" t="s">
        <v>412</v>
      </c>
      <c r="E29" s="99"/>
      <c r="F29" s="99"/>
    </row>
    <row r="30" spans="1:6" ht="15" customHeight="1" hidden="1">
      <c r="A30" s="101"/>
      <c r="B30" s="101"/>
      <c r="C30" s="99"/>
      <c r="D30" s="101" t="s">
        <v>420</v>
      </c>
      <c r="E30" s="99">
        <v>0</v>
      </c>
      <c r="F30" s="99">
        <v>0</v>
      </c>
    </row>
    <row r="31" spans="1:6" ht="15" customHeight="1" hidden="1">
      <c r="A31" s="102">
        <v>851</v>
      </c>
      <c r="B31" s="102">
        <v>85111</v>
      </c>
      <c r="C31" s="97">
        <v>231</v>
      </c>
      <c r="D31" s="102" t="s">
        <v>421</v>
      </c>
      <c r="E31" s="97">
        <f>E33+E34</f>
        <v>124000</v>
      </c>
      <c r="F31" s="97">
        <f>F33</f>
        <v>0</v>
      </c>
    </row>
    <row r="32" spans="1:6" ht="9.75" customHeight="1" hidden="1">
      <c r="A32" s="101"/>
      <c r="B32" s="101"/>
      <c r="C32" s="99"/>
      <c r="D32" s="100" t="s">
        <v>412</v>
      </c>
      <c r="E32" s="99"/>
      <c r="F32" s="99"/>
    </row>
    <row r="33" spans="1:6" ht="15" customHeight="1" hidden="1">
      <c r="A33" s="101"/>
      <c r="B33" s="101"/>
      <c r="C33" s="99"/>
      <c r="D33" s="101" t="s">
        <v>415</v>
      </c>
      <c r="E33" s="99">
        <v>100000</v>
      </c>
      <c r="F33" s="99">
        <v>0</v>
      </c>
    </row>
    <row r="34" spans="1:6" ht="15" customHeight="1" hidden="1">
      <c r="A34" s="101"/>
      <c r="B34" s="101"/>
      <c r="C34" s="99"/>
      <c r="D34" s="101" t="s">
        <v>413</v>
      </c>
      <c r="E34" s="99">
        <v>24000</v>
      </c>
      <c r="F34" s="99">
        <v>0</v>
      </c>
    </row>
    <row r="35" spans="1:6" ht="15" customHeight="1" hidden="1">
      <c r="A35" s="102">
        <v>600</v>
      </c>
      <c r="B35" s="102">
        <v>60014</v>
      </c>
      <c r="C35" s="97">
        <v>6610</v>
      </c>
      <c r="D35" s="97" t="s">
        <v>411</v>
      </c>
      <c r="E35" s="99">
        <f>E37</f>
        <v>0</v>
      </c>
      <c r="F35" s="97">
        <f>F37</f>
        <v>0</v>
      </c>
    </row>
    <row r="36" spans="1:6" ht="11.25" customHeight="1" hidden="1">
      <c r="A36" s="101"/>
      <c r="B36" s="101"/>
      <c r="C36" s="99"/>
      <c r="D36" s="100" t="s">
        <v>412</v>
      </c>
      <c r="E36" s="99"/>
      <c r="F36" s="99"/>
    </row>
    <row r="37" spans="1:6" ht="15" customHeight="1" hidden="1">
      <c r="A37" s="101"/>
      <c r="B37" s="101"/>
      <c r="C37" s="99"/>
      <c r="D37" s="101" t="s">
        <v>415</v>
      </c>
      <c r="E37" s="99">
        <v>0</v>
      </c>
      <c r="F37" s="99">
        <v>0</v>
      </c>
    </row>
    <row r="38" spans="1:6" ht="15.75" customHeight="1" hidden="1">
      <c r="A38" s="97">
        <v>630</v>
      </c>
      <c r="B38" s="97">
        <v>63001</v>
      </c>
      <c r="C38" s="97">
        <v>6620</v>
      </c>
      <c r="D38" s="97" t="s">
        <v>422</v>
      </c>
      <c r="E38" s="97">
        <f>E40</f>
        <v>0</v>
      </c>
      <c r="F38" s="97">
        <v>0</v>
      </c>
    </row>
    <row r="39" spans="1:6" ht="12" customHeight="1" hidden="1">
      <c r="A39" s="99"/>
      <c r="B39" s="99"/>
      <c r="C39" s="99"/>
      <c r="D39" s="100" t="s">
        <v>412</v>
      </c>
      <c r="E39" s="99"/>
      <c r="F39" s="99">
        <v>0</v>
      </c>
    </row>
    <row r="40" spans="1:6" ht="26.25" customHeight="1" hidden="1">
      <c r="A40" s="99"/>
      <c r="B40" s="99"/>
      <c r="C40" s="99"/>
      <c r="D40" s="105" t="s">
        <v>423</v>
      </c>
      <c r="E40" s="99">
        <v>0</v>
      </c>
      <c r="F40" s="99">
        <v>0</v>
      </c>
    </row>
    <row r="41" spans="1:6" ht="17.25" customHeight="1" hidden="1">
      <c r="A41" s="97">
        <v>630</v>
      </c>
      <c r="B41" s="97">
        <v>63001</v>
      </c>
      <c r="C41" s="97">
        <v>6610</v>
      </c>
      <c r="D41" s="97" t="s">
        <v>422</v>
      </c>
      <c r="E41" s="99">
        <v>0</v>
      </c>
      <c r="F41" s="97">
        <f>F43</f>
        <v>0</v>
      </c>
    </row>
    <row r="42" spans="1:6" ht="10.5" customHeight="1" hidden="1">
      <c r="A42" s="99"/>
      <c r="B42" s="99"/>
      <c r="C42" s="99"/>
      <c r="D42" s="100" t="s">
        <v>412</v>
      </c>
      <c r="E42" s="99">
        <v>0</v>
      </c>
      <c r="F42" s="99"/>
    </row>
    <row r="43" spans="1:6" ht="15.75" customHeight="1" hidden="1">
      <c r="A43" s="99"/>
      <c r="B43" s="99"/>
      <c r="C43" s="99"/>
      <c r="D43" s="105" t="s">
        <v>415</v>
      </c>
      <c r="E43" s="99">
        <v>0</v>
      </c>
      <c r="F43" s="99">
        <v>0</v>
      </c>
    </row>
    <row r="44" spans="1:6" ht="15.75" customHeight="1" hidden="1">
      <c r="A44" s="106" t="s">
        <v>285</v>
      </c>
      <c r="B44" s="106" t="s">
        <v>424</v>
      </c>
      <c r="C44" s="97">
        <v>2310</v>
      </c>
      <c r="D44" s="104" t="s">
        <v>418</v>
      </c>
      <c r="E44" s="97">
        <v>0</v>
      </c>
      <c r="F44" s="97">
        <f>F46</f>
        <v>0</v>
      </c>
    </row>
    <row r="45" spans="1:6" ht="11.25" customHeight="1" hidden="1">
      <c r="A45" s="107"/>
      <c r="B45" s="107"/>
      <c r="C45" s="99"/>
      <c r="D45" s="108" t="s">
        <v>412</v>
      </c>
      <c r="E45" s="99">
        <v>0</v>
      </c>
      <c r="F45" s="99"/>
    </row>
    <row r="46" spans="1:6" ht="15.75" customHeight="1" hidden="1">
      <c r="A46" s="107"/>
      <c r="B46" s="107"/>
      <c r="C46" s="99"/>
      <c r="D46" s="105" t="s">
        <v>425</v>
      </c>
      <c r="E46" s="99">
        <v>0</v>
      </c>
      <c r="F46" s="99">
        <v>0</v>
      </c>
    </row>
    <row r="47" spans="1:6" ht="15.75" customHeight="1">
      <c r="A47" s="341" t="s">
        <v>346</v>
      </c>
      <c r="B47" s="341" t="s">
        <v>200</v>
      </c>
      <c r="C47" s="214">
        <v>6610</v>
      </c>
      <c r="D47" s="217" t="s">
        <v>201</v>
      </c>
      <c r="E47" s="214">
        <f>E49</f>
        <v>29519</v>
      </c>
      <c r="F47" s="214">
        <f>F49</f>
        <v>0</v>
      </c>
    </row>
    <row r="48" spans="1:6" ht="13.5" customHeight="1">
      <c r="A48" s="107"/>
      <c r="B48" s="107"/>
      <c r="C48" s="99"/>
      <c r="D48" s="105" t="s">
        <v>412</v>
      </c>
      <c r="E48" s="99"/>
      <c r="F48" s="99"/>
    </row>
    <row r="49" spans="1:6" ht="14.25" customHeight="1">
      <c r="A49" s="107"/>
      <c r="B49" s="107"/>
      <c r="C49" s="99">
        <v>6610</v>
      </c>
      <c r="D49" s="105" t="s">
        <v>649</v>
      </c>
      <c r="E49" s="99">
        <v>29519</v>
      </c>
      <c r="F49" s="99">
        <v>0</v>
      </c>
    </row>
    <row r="50" spans="1:6" ht="23.25" customHeight="1">
      <c r="A50" s="214">
        <v>801</v>
      </c>
      <c r="B50" s="214">
        <v>80146</v>
      </c>
      <c r="C50" s="214">
        <v>2320</v>
      </c>
      <c r="D50" s="217" t="s">
        <v>426</v>
      </c>
      <c r="E50" s="214">
        <f>E52</f>
        <v>0</v>
      </c>
      <c r="F50" s="214">
        <f>F52</f>
        <v>12000</v>
      </c>
    </row>
    <row r="51" spans="1:6" ht="10.5" customHeight="1">
      <c r="A51" s="109"/>
      <c r="B51" s="109"/>
      <c r="C51" s="109"/>
      <c r="D51" s="100" t="s">
        <v>412</v>
      </c>
      <c r="E51" s="109"/>
      <c r="F51" s="109"/>
    </row>
    <row r="52" spans="1:6" ht="13.5" customHeight="1">
      <c r="A52" s="109"/>
      <c r="B52" s="109"/>
      <c r="C52" s="109">
        <v>2320</v>
      </c>
      <c r="D52" s="110" t="s">
        <v>654</v>
      </c>
      <c r="E52" s="109">
        <v>0</v>
      </c>
      <c r="F52" s="109">
        <v>12000</v>
      </c>
    </row>
    <row r="53" spans="1:6" ht="24" customHeight="1" hidden="1">
      <c r="A53" s="214">
        <v>853</v>
      </c>
      <c r="B53" s="218">
        <v>85321</v>
      </c>
      <c r="C53" s="214">
        <v>2320</v>
      </c>
      <c r="D53" s="219" t="s">
        <v>427</v>
      </c>
      <c r="E53" s="214">
        <f>E69</f>
        <v>0</v>
      </c>
      <c r="F53" s="214">
        <f>F69</f>
        <v>0</v>
      </c>
    </row>
    <row r="54" spans="1:6" ht="16.5" customHeight="1">
      <c r="A54" s="214">
        <v>803</v>
      </c>
      <c r="B54" s="218">
        <v>80309</v>
      </c>
      <c r="C54" s="214">
        <v>2328</v>
      </c>
      <c r="D54" s="219" t="s">
        <v>620</v>
      </c>
      <c r="E54" s="214">
        <f>E56</f>
        <v>68167</v>
      </c>
      <c r="F54" s="214">
        <f>F56</f>
        <v>0</v>
      </c>
    </row>
    <row r="55" spans="1:6" ht="11.25" customHeight="1">
      <c r="A55" s="414"/>
      <c r="B55" s="359"/>
      <c r="C55" s="414"/>
      <c r="D55" s="415" t="s">
        <v>412</v>
      </c>
      <c r="E55" s="414"/>
      <c r="F55" s="414"/>
    </row>
    <row r="56" spans="1:6" ht="15" customHeight="1">
      <c r="A56" s="414"/>
      <c r="B56" s="359"/>
      <c r="C56" s="414">
        <v>2328</v>
      </c>
      <c r="D56" s="415" t="s">
        <v>647</v>
      </c>
      <c r="E56" s="414">
        <v>68167</v>
      </c>
      <c r="F56" s="414">
        <v>0</v>
      </c>
    </row>
    <row r="57" spans="1:6" ht="24.75" customHeight="1">
      <c r="A57" s="214">
        <v>854</v>
      </c>
      <c r="B57" s="218">
        <v>85415</v>
      </c>
      <c r="C57" s="214">
        <v>2328</v>
      </c>
      <c r="D57" s="219" t="s">
        <v>87</v>
      </c>
      <c r="E57" s="214">
        <f>E59</f>
        <v>313016</v>
      </c>
      <c r="F57" s="214">
        <f>F59</f>
        <v>0</v>
      </c>
    </row>
    <row r="58" spans="1:6" ht="11.25" customHeight="1">
      <c r="A58" s="414"/>
      <c r="B58" s="359"/>
      <c r="C58" s="414"/>
      <c r="D58" s="415" t="s">
        <v>412</v>
      </c>
      <c r="E58" s="414"/>
      <c r="F58" s="414"/>
    </row>
    <row r="59" spans="1:6" ht="13.5" customHeight="1">
      <c r="A59" s="414"/>
      <c r="B59" s="359"/>
      <c r="C59" s="414"/>
      <c r="D59" s="415" t="s">
        <v>647</v>
      </c>
      <c r="E59" s="414">
        <v>313016</v>
      </c>
      <c r="F59" s="414">
        <v>0</v>
      </c>
    </row>
    <row r="60" spans="1:6" ht="18" customHeight="1">
      <c r="A60" s="214">
        <v>851</v>
      </c>
      <c r="B60" s="218">
        <v>85111</v>
      </c>
      <c r="C60" s="214">
        <v>6610</v>
      </c>
      <c r="D60" s="219" t="s">
        <v>421</v>
      </c>
      <c r="E60" s="214">
        <f>E62+E63+E64</f>
        <v>656350</v>
      </c>
      <c r="F60" s="214">
        <f>F62+F63+F64</f>
        <v>0</v>
      </c>
    </row>
    <row r="61" spans="1:6" ht="12" customHeight="1">
      <c r="A61" s="414"/>
      <c r="B61" s="359"/>
      <c r="C61" s="414"/>
      <c r="D61" s="415" t="s">
        <v>412</v>
      </c>
      <c r="E61" s="414"/>
      <c r="F61" s="414"/>
    </row>
    <row r="62" spans="1:6" ht="15" customHeight="1">
      <c r="A62" s="414"/>
      <c r="B62" s="359"/>
      <c r="C62" s="414">
        <v>6610</v>
      </c>
      <c r="D62" s="415" t="s">
        <v>508</v>
      </c>
      <c r="E62" s="414">
        <v>531425</v>
      </c>
      <c r="F62" s="414">
        <v>0</v>
      </c>
    </row>
    <row r="63" spans="1:6" ht="15" customHeight="1">
      <c r="A63" s="414"/>
      <c r="B63" s="359"/>
      <c r="C63" s="414">
        <v>6610</v>
      </c>
      <c r="D63" s="415" t="s">
        <v>653</v>
      </c>
      <c r="E63" s="414">
        <v>74475</v>
      </c>
      <c r="F63" s="414">
        <v>0</v>
      </c>
    </row>
    <row r="64" spans="1:6" ht="14.25" customHeight="1">
      <c r="A64" s="414"/>
      <c r="B64" s="359"/>
      <c r="C64" s="414">
        <v>6610</v>
      </c>
      <c r="D64" s="415" t="s">
        <v>655</v>
      </c>
      <c r="E64" s="414">
        <v>50450</v>
      </c>
      <c r="F64" s="414">
        <v>0</v>
      </c>
    </row>
    <row r="65" spans="1:6" ht="25.5" customHeight="1">
      <c r="A65" s="214">
        <v>852</v>
      </c>
      <c r="B65" s="218">
        <v>85201</v>
      </c>
      <c r="C65" s="214">
        <v>2320</v>
      </c>
      <c r="D65" s="219" t="s">
        <v>401</v>
      </c>
      <c r="E65" s="214">
        <f>E67</f>
        <v>457501</v>
      </c>
      <c r="F65" s="214">
        <f>F66</f>
        <v>328115</v>
      </c>
    </row>
    <row r="66" spans="1:6" ht="15.75" customHeight="1">
      <c r="A66" s="414"/>
      <c r="B66" s="359"/>
      <c r="C66" s="414">
        <v>2320</v>
      </c>
      <c r="D66" s="415" t="s">
        <v>644</v>
      </c>
      <c r="E66" s="414">
        <v>0</v>
      </c>
      <c r="F66" s="414">
        <v>328115</v>
      </c>
    </row>
    <row r="67" spans="1:6" ht="14.25" customHeight="1">
      <c r="A67" s="414"/>
      <c r="B67" s="359"/>
      <c r="C67" s="414">
        <v>2320</v>
      </c>
      <c r="D67" s="415" t="s">
        <v>645</v>
      </c>
      <c r="E67" s="414">
        <v>457501</v>
      </c>
      <c r="F67" s="414">
        <v>0</v>
      </c>
    </row>
    <row r="68" spans="1:6" ht="18.75" customHeight="1">
      <c r="A68" s="214">
        <v>852</v>
      </c>
      <c r="B68" s="214">
        <v>85204</v>
      </c>
      <c r="C68" s="214"/>
      <c r="D68" s="242" t="s">
        <v>108</v>
      </c>
      <c r="E68" s="214">
        <f>E70+E71+E72</f>
        <v>15562</v>
      </c>
      <c r="F68" s="214">
        <f>F70+F71+F72</f>
        <v>14324</v>
      </c>
    </row>
    <row r="69" spans="1:6" ht="10.5" customHeight="1">
      <c r="A69" s="109"/>
      <c r="B69" s="109"/>
      <c r="C69" s="109"/>
      <c r="D69" s="110" t="s">
        <v>412</v>
      </c>
      <c r="E69" s="109"/>
      <c r="F69" s="109">
        <v>0</v>
      </c>
    </row>
    <row r="70" spans="1:6" ht="14.25" customHeight="1">
      <c r="A70" s="118"/>
      <c r="B70" s="118"/>
      <c r="C70" s="99">
        <v>2310</v>
      </c>
      <c r="D70" s="241" t="s">
        <v>656</v>
      </c>
      <c r="E70" s="99">
        <v>0</v>
      </c>
      <c r="F70" s="99">
        <v>6543</v>
      </c>
    </row>
    <row r="71" spans="1:6" ht="15" customHeight="1">
      <c r="A71" s="118"/>
      <c r="B71" s="118"/>
      <c r="C71" s="99">
        <v>2320</v>
      </c>
      <c r="D71" s="120" t="s">
        <v>657</v>
      </c>
      <c r="E71" s="99">
        <v>15562</v>
      </c>
      <c r="F71" s="99">
        <v>0</v>
      </c>
    </row>
    <row r="72" spans="1:6" ht="15" customHeight="1">
      <c r="A72" s="112"/>
      <c r="B72" s="112"/>
      <c r="C72" s="109">
        <v>2320</v>
      </c>
      <c r="D72" s="114" t="s">
        <v>658</v>
      </c>
      <c r="E72" s="109">
        <v>0</v>
      </c>
      <c r="F72" s="109">
        <v>7781</v>
      </c>
    </row>
    <row r="73" spans="1:6" ht="24" customHeight="1">
      <c r="A73" s="220">
        <v>853</v>
      </c>
      <c r="B73" s="220">
        <v>85311</v>
      </c>
      <c r="C73" s="214">
        <v>2310</v>
      </c>
      <c r="D73" s="221" t="s">
        <v>646</v>
      </c>
      <c r="E73" s="214">
        <f>E75</f>
        <v>0</v>
      </c>
      <c r="F73" s="214">
        <f>F75</f>
        <v>21956</v>
      </c>
    </row>
    <row r="74" spans="1:6" ht="12.75" customHeight="1">
      <c r="A74" s="112"/>
      <c r="B74" s="112"/>
      <c r="C74" s="109"/>
      <c r="D74" s="114" t="s">
        <v>412</v>
      </c>
      <c r="E74" s="109"/>
      <c r="F74" s="109"/>
    </row>
    <row r="75" spans="1:6" ht="17.25" customHeight="1">
      <c r="A75" s="112"/>
      <c r="B75" s="112"/>
      <c r="C75" s="109"/>
      <c r="D75" s="114" t="s">
        <v>649</v>
      </c>
      <c r="E75" s="109">
        <v>0</v>
      </c>
      <c r="F75" s="109">
        <v>21956</v>
      </c>
    </row>
    <row r="76" spans="1:6" ht="23.25" customHeight="1">
      <c r="A76" s="220">
        <v>854</v>
      </c>
      <c r="B76" s="220">
        <v>85417</v>
      </c>
      <c r="C76" s="214">
        <v>2310</v>
      </c>
      <c r="D76" s="221" t="s">
        <v>428</v>
      </c>
      <c r="E76" s="214">
        <f>E78</f>
        <v>0</v>
      </c>
      <c r="F76" s="214">
        <f>F78</f>
        <v>1500</v>
      </c>
    </row>
    <row r="77" spans="1:6" ht="14.25" customHeight="1">
      <c r="A77" s="112"/>
      <c r="B77" s="112"/>
      <c r="C77" s="109"/>
      <c r="D77" s="114" t="s">
        <v>412</v>
      </c>
      <c r="E77" s="109"/>
      <c r="F77" s="109"/>
    </row>
    <row r="78" spans="1:6" ht="15" customHeight="1">
      <c r="A78" s="112"/>
      <c r="B78" s="112"/>
      <c r="C78" s="109">
        <v>2310</v>
      </c>
      <c r="D78" s="114" t="s">
        <v>652</v>
      </c>
      <c r="E78" s="109">
        <v>0</v>
      </c>
      <c r="F78" s="109">
        <v>1500</v>
      </c>
    </row>
    <row r="79" spans="1:6" ht="14.25" customHeight="1" hidden="1">
      <c r="A79" s="220">
        <v>750</v>
      </c>
      <c r="B79" s="220">
        <v>75011</v>
      </c>
      <c r="C79" s="214">
        <v>2310</v>
      </c>
      <c r="D79" s="220" t="s">
        <v>348</v>
      </c>
      <c r="E79" s="214">
        <v>0</v>
      </c>
      <c r="F79" s="214">
        <f>F81+F82+F83</f>
        <v>0</v>
      </c>
    </row>
    <row r="80" spans="1:6" ht="12" customHeight="1" hidden="1">
      <c r="A80" s="112"/>
      <c r="B80" s="112"/>
      <c r="C80" s="109"/>
      <c r="D80" s="116" t="s">
        <v>412</v>
      </c>
      <c r="E80" s="109"/>
      <c r="F80" s="109"/>
    </row>
    <row r="81" spans="1:6" ht="12.75" customHeight="1" hidden="1">
      <c r="A81" s="112"/>
      <c r="B81" s="112"/>
      <c r="C81" s="109">
        <v>2310</v>
      </c>
      <c r="D81" s="117" t="s">
        <v>430</v>
      </c>
      <c r="E81" s="109">
        <v>0</v>
      </c>
      <c r="F81" s="109">
        <v>0</v>
      </c>
    </row>
    <row r="82" spans="1:6" ht="14.25" customHeight="1" hidden="1">
      <c r="A82" s="112"/>
      <c r="B82" s="112"/>
      <c r="C82" s="109">
        <v>2310</v>
      </c>
      <c r="D82" s="117" t="s">
        <v>429</v>
      </c>
      <c r="E82" s="109">
        <v>0</v>
      </c>
      <c r="F82" s="109">
        <v>0</v>
      </c>
    </row>
    <row r="83" spans="1:6" ht="12" customHeight="1" hidden="1">
      <c r="A83" s="112"/>
      <c r="B83" s="112"/>
      <c r="C83" s="109"/>
      <c r="D83" s="114" t="s">
        <v>431</v>
      </c>
      <c r="E83" s="109">
        <v>0</v>
      </c>
      <c r="F83" s="109">
        <v>0</v>
      </c>
    </row>
    <row r="84" spans="1:6" ht="15" customHeight="1" hidden="1">
      <c r="A84" s="111">
        <v>750</v>
      </c>
      <c r="B84" s="111">
        <v>75018</v>
      </c>
      <c r="C84" s="97">
        <v>2330</v>
      </c>
      <c r="D84" s="115" t="s">
        <v>416</v>
      </c>
      <c r="E84" s="97">
        <v>0</v>
      </c>
      <c r="F84" s="97">
        <f>F86</f>
        <v>0</v>
      </c>
    </row>
    <row r="85" spans="1:6" ht="10.5" customHeight="1" hidden="1">
      <c r="A85" s="118"/>
      <c r="B85" s="118"/>
      <c r="C85" s="99"/>
      <c r="D85" s="119" t="s">
        <v>412</v>
      </c>
      <c r="E85" s="99"/>
      <c r="F85" s="99"/>
    </row>
    <row r="86" spans="1:6" ht="24.75" customHeight="1" hidden="1">
      <c r="A86" s="118"/>
      <c r="B86" s="118"/>
      <c r="C86" s="99"/>
      <c r="D86" s="120" t="s">
        <v>417</v>
      </c>
      <c r="E86" s="99">
        <v>0</v>
      </c>
      <c r="F86" s="99">
        <v>0</v>
      </c>
    </row>
    <row r="87" spans="1:6" ht="22.5" customHeight="1">
      <c r="A87" s="220">
        <v>921</v>
      </c>
      <c r="B87" s="220">
        <v>92116</v>
      </c>
      <c r="C87" s="214">
        <v>2310</v>
      </c>
      <c r="D87" s="221" t="s">
        <v>432</v>
      </c>
      <c r="E87" s="214">
        <f>E89</f>
        <v>0</v>
      </c>
      <c r="F87" s="214">
        <f>F89</f>
        <v>33000</v>
      </c>
    </row>
    <row r="88" spans="1:6" ht="11.25" customHeight="1">
      <c r="A88" s="112"/>
      <c r="B88" s="112"/>
      <c r="C88" s="109"/>
      <c r="D88" s="121" t="s">
        <v>412</v>
      </c>
      <c r="E88" s="109"/>
      <c r="F88" s="109"/>
    </row>
    <row r="89" spans="1:6" ht="15" customHeight="1">
      <c r="A89" s="112"/>
      <c r="B89" s="112"/>
      <c r="C89" s="109">
        <v>2310</v>
      </c>
      <c r="D89" s="114" t="s">
        <v>659</v>
      </c>
      <c r="E89" s="109">
        <v>0</v>
      </c>
      <c r="F89" s="109">
        <v>33000</v>
      </c>
    </row>
    <row r="90" spans="1:6" ht="15" customHeight="1" hidden="1">
      <c r="A90" s="111">
        <v>921</v>
      </c>
      <c r="B90" s="111">
        <v>92195</v>
      </c>
      <c r="C90" s="97">
        <v>2310</v>
      </c>
      <c r="D90" s="115" t="s">
        <v>418</v>
      </c>
      <c r="E90" s="97">
        <f>E92</f>
        <v>0</v>
      </c>
      <c r="F90" s="97">
        <f>F92</f>
        <v>0</v>
      </c>
    </row>
    <row r="91" spans="1:6" ht="10.5" customHeight="1" hidden="1">
      <c r="A91" s="112"/>
      <c r="B91" s="112"/>
      <c r="C91" s="109"/>
      <c r="D91" s="119" t="s">
        <v>412</v>
      </c>
      <c r="E91" s="109"/>
      <c r="F91" s="109"/>
    </row>
    <row r="92" spans="1:6" ht="15" customHeight="1" hidden="1">
      <c r="A92" s="112"/>
      <c r="B92" s="112"/>
      <c r="C92" s="109"/>
      <c r="D92" s="114" t="s">
        <v>415</v>
      </c>
      <c r="E92" s="109">
        <v>0</v>
      </c>
      <c r="F92" s="109">
        <v>0</v>
      </c>
    </row>
    <row r="93" spans="1:7" ht="21" customHeight="1">
      <c r="A93" s="220"/>
      <c r="B93" s="220"/>
      <c r="C93" s="214"/>
      <c r="D93" s="221" t="s">
        <v>433</v>
      </c>
      <c r="E93" s="214">
        <f>E6+E9+E13+E16+E22+E47+E50+E54+E57+E60+E65+E68+E73+E76+E87</f>
        <v>1735050</v>
      </c>
      <c r="F93" s="214">
        <f>F6+F9+F13+F16+F22+F47+F50+F54+F57+F60+F65+F68+F73+F76+F87</f>
        <v>471395</v>
      </c>
      <c r="G93" s="122"/>
    </row>
    <row r="94" ht="10.5" customHeight="1" hidden="1"/>
    <row r="95" spans="1:6" ht="15" customHeight="1">
      <c r="A95" s="552" t="s">
        <v>2</v>
      </c>
      <c r="B95" s="552"/>
      <c r="C95" s="552"/>
      <c r="D95" s="552"/>
      <c r="E95" s="552"/>
      <c r="F95" s="552"/>
    </row>
    <row r="96" spans="1:6" ht="13.5" customHeight="1">
      <c r="A96" s="123"/>
      <c r="B96" s="123"/>
      <c r="C96" s="123"/>
      <c r="D96" s="123"/>
      <c r="E96" s="123"/>
      <c r="F96" s="123"/>
    </row>
    <row r="97" spans="1:6" ht="13.5" customHeight="1">
      <c r="A97" s="123"/>
      <c r="B97" s="123"/>
      <c r="C97" s="123"/>
      <c r="D97" s="123"/>
      <c r="E97" s="123"/>
      <c r="F97" s="123"/>
    </row>
    <row r="98" spans="1:6" ht="14.25" customHeight="1">
      <c r="A98" s="123"/>
      <c r="B98" s="123"/>
      <c r="C98" s="123"/>
      <c r="D98" s="123"/>
      <c r="E98" s="123"/>
      <c r="F98" s="123"/>
    </row>
    <row r="99" spans="1:6" ht="11.25" customHeight="1">
      <c r="A99" s="123"/>
      <c r="B99" s="123"/>
      <c r="C99" s="123"/>
      <c r="D99" s="123"/>
      <c r="E99" s="123"/>
      <c r="F99" s="123"/>
    </row>
    <row r="100" spans="1:6" ht="12.75" customHeight="1">
      <c r="A100" s="123"/>
      <c r="B100" s="123"/>
      <c r="C100" s="123"/>
      <c r="D100" s="123"/>
      <c r="E100" s="123"/>
      <c r="F100" s="123"/>
    </row>
    <row r="101" spans="1:6" ht="13.5" customHeight="1">
      <c r="A101" s="123"/>
      <c r="B101" s="123"/>
      <c r="C101" s="123"/>
      <c r="D101" s="123"/>
      <c r="E101" s="123"/>
      <c r="F101" s="123"/>
    </row>
    <row r="102" spans="1:6" ht="12.75" customHeight="1">
      <c r="A102" s="123"/>
      <c r="B102" s="123"/>
      <c r="C102" s="123"/>
      <c r="D102" s="123"/>
      <c r="E102" s="123"/>
      <c r="F102" s="123"/>
    </row>
    <row r="103" spans="1:6" ht="36" customHeight="1">
      <c r="A103" s="488"/>
      <c r="B103" s="488"/>
      <c r="C103" s="488"/>
      <c r="D103" s="488"/>
      <c r="E103" s="488"/>
      <c r="F103" s="488"/>
    </row>
    <row r="104" spans="1:6" ht="15.75" customHeight="1">
      <c r="A104" s="557"/>
      <c r="B104" s="557"/>
      <c r="C104" s="557"/>
      <c r="D104" s="557"/>
      <c r="E104" s="557"/>
      <c r="F104" s="557"/>
    </row>
    <row r="105" spans="1:6" ht="15" customHeight="1">
      <c r="A105" s="551"/>
      <c r="B105" s="552"/>
      <c r="C105" s="552"/>
      <c r="D105" s="552"/>
      <c r="E105" s="552"/>
      <c r="F105" s="552"/>
    </row>
    <row r="106" spans="1:6" ht="14.25" customHeight="1">
      <c r="A106" s="123"/>
      <c r="B106" s="123"/>
      <c r="C106" s="123"/>
      <c r="D106" s="123"/>
      <c r="E106" s="123"/>
      <c r="F106" s="123"/>
    </row>
    <row r="107" spans="1:6" ht="14.25" customHeight="1">
      <c r="A107" s="123"/>
      <c r="B107" s="123"/>
      <c r="C107" s="123"/>
      <c r="D107" s="123"/>
      <c r="E107" s="123"/>
      <c r="F107" s="123"/>
    </row>
    <row r="108" spans="1:6" ht="14.25" customHeight="1">
      <c r="A108" s="552"/>
      <c r="B108" s="552"/>
      <c r="C108" s="552"/>
      <c r="D108" s="552"/>
      <c r="E108" s="552"/>
      <c r="F108" s="552"/>
    </row>
    <row r="109" spans="1:6" ht="15" customHeight="1">
      <c r="A109" s="124"/>
      <c r="B109" s="123"/>
      <c r="C109" s="123"/>
      <c r="D109" s="123"/>
      <c r="E109" s="123"/>
      <c r="F109" s="123"/>
    </row>
    <row r="110" spans="1:6" ht="13.5" customHeight="1">
      <c r="A110" s="123"/>
      <c r="B110" s="123"/>
      <c r="C110" s="123"/>
      <c r="D110" s="123"/>
      <c r="E110" s="123"/>
      <c r="F110" s="123"/>
    </row>
    <row r="111" spans="1:6" ht="15.75" customHeight="1">
      <c r="A111" s="123"/>
      <c r="B111" s="123"/>
      <c r="C111" s="123"/>
      <c r="D111" s="123"/>
      <c r="E111" s="123"/>
      <c r="F111" s="123"/>
    </row>
    <row r="112" spans="1:6" ht="15.75" customHeight="1">
      <c r="A112" s="123"/>
      <c r="B112" s="123"/>
      <c r="C112" s="123"/>
      <c r="D112" s="123"/>
      <c r="E112" s="123"/>
      <c r="F112" s="123"/>
    </row>
    <row r="113" spans="1:6" ht="15" customHeight="1">
      <c r="A113" s="123"/>
      <c r="B113" s="123"/>
      <c r="C113" s="123"/>
      <c r="D113" s="123"/>
      <c r="E113" s="123"/>
      <c r="F113" s="123"/>
    </row>
    <row r="114" spans="1:6" ht="24.75" customHeight="1">
      <c r="A114" s="488"/>
      <c r="B114" s="488"/>
      <c r="C114" s="488"/>
      <c r="D114" s="488"/>
      <c r="E114" s="488"/>
      <c r="F114" s="488"/>
    </row>
    <row r="115" spans="1:6" ht="36.75" customHeight="1">
      <c r="A115" s="488"/>
      <c r="B115" s="488"/>
      <c r="C115" s="488"/>
      <c r="D115" s="488"/>
      <c r="E115" s="488"/>
      <c r="F115" s="488"/>
    </row>
    <row r="116" spans="1:6" ht="18" customHeight="1" hidden="1">
      <c r="A116" s="123"/>
      <c r="B116" s="123"/>
      <c r="C116" s="123"/>
      <c r="D116" s="123"/>
      <c r="E116" s="123"/>
      <c r="F116" s="123"/>
    </row>
    <row r="117" spans="1:6" ht="15.75" customHeight="1" hidden="1">
      <c r="A117" s="123"/>
      <c r="B117" s="123"/>
      <c r="C117" s="123"/>
      <c r="D117" s="123"/>
      <c r="E117" s="123"/>
      <c r="F117" s="123"/>
    </row>
    <row r="118" spans="1:6" ht="13.5" customHeight="1">
      <c r="A118" s="123"/>
      <c r="B118" s="123"/>
      <c r="C118" s="123"/>
      <c r="D118" s="123"/>
      <c r="E118" s="123"/>
      <c r="F118" s="123"/>
    </row>
    <row r="119" spans="1:6" ht="36" customHeight="1">
      <c r="A119" s="488"/>
      <c r="B119" s="488"/>
      <c r="C119" s="488"/>
      <c r="D119" s="488"/>
      <c r="E119" s="488"/>
      <c r="F119" s="488"/>
    </row>
    <row r="120" spans="1:6" ht="26.25" customHeight="1">
      <c r="A120" s="553"/>
      <c r="B120" s="553"/>
      <c r="C120" s="553"/>
      <c r="D120" s="553"/>
      <c r="E120" s="553"/>
      <c r="F120" s="553"/>
    </row>
    <row r="121" spans="1:6" ht="26.25" customHeight="1">
      <c r="A121" s="488"/>
      <c r="B121" s="488"/>
      <c r="C121" s="488"/>
      <c r="D121" s="488"/>
      <c r="E121" s="488"/>
      <c r="F121" s="488"/>
    </row>
    <row r="122" spans="1:6" ht="39" customHeight="1">
      <c r="A122" s="488"/>
      <c r="B122" s="488"/>
      <c r="C122" s="488"/>
      <c r="D122" s="488"/>
      <c r="E122" s="488"/>
      <c r="F122" s="488"/>
    </row>
    <row r="123" spans="1:6" ht="15" customHeight="1">
      <c r="A123" s="488"/>
      <c r="B123" s="488"/>
      <c r="C123" s="488"/>
      <c r="D123" s="488"/>
      <c r="E123" s="488"/>
      <c r="F123" s="488"/>
    </row>
    <row r="124" spans="1:6" ht="15" customHeight="1">
      <c r="A124" s="124"/>
      <c r="B124" s="123"/>
      <c r="C124" s="123"/>
      <c r="D124" s="123"/>
      <c r="E124" s="123"/>
      <c r="F124" s="123"/>
    </row>
    <row r="125" spans="1:6" ht="15" customHeight="1">
      <c r="A125" s="488"/>
      <c r="B125" s="488"/>
      <c r="C125" s="488"/>
      <c r="D125" s="488"/>
      <c r="E125" s="488"/>
      <c r="F125" s="488"/>
    </row>
    <row r="126" spans="1:6" ht="37.5" customHeight="1">
      <c r="A126" s="488"/>
      <c r="B126" s="488"/>
      <c r="C126" s="488"/>
      <c r="D126" s="488"/>
      <c r="E126" s="488"/>
      <c r="F126" s="488"/>
    </row>
    <row r="127" spans="1:6" ht="24" customHeight="1">
      <c r="A127" s="488"/>
      <c r="B127" s="488"/>
      <c r="C127" s="488"/>
      <c r="D127" s="488"/>
      <c r="E127" s="488"/>
      <c r="F127" s="488"/>
    </row>
    <row r="128" spans="1:6" ht="0.75" customHeight="1" hidden="1">
      <c r="A128" s="488"/>
      <c r="B128" s="488"/>
      <c r="C128" s="488"/>
      <c r="D128" s="488"/>
      <c r="E128" s="488"/>
      <c r="F128" s="488"/>
    </row>
    <row r="129" spans="1:6" ht="12.75">
      <c r="A129" s="551"/>
      <c r="B129" s="552"/>
      <c r="C129" s="552"/>
      <c r="D129" s="552"/>
      <c r="E129" s="552"/>
      <c r="F129" s="552"/>
    </row>
    <row r="130" spans="1:6" ht="12.75">
      <c r="A130" s="123"/>
      <c r="B130" s="123"/>
      <c r="C130" s="123"/>
      <c r="D130" s="123"/>
      <c r="E130" s="123"/>
      <c r="F130" s="123"/>
    </row>
    <row r="131" spans="1:6" ht="12.75">
      <c r="A131" s="123"/>
      <c r="B131" s="123"/>
      <c r="C131" s="123"/>
      <c r="D131" s="123"/>
      <c r="E131" s="123"/>
      <c r="F131" s="123"/>
    </row>
    <row r="132" spans="1:6" ht="12.75" hidden="1">
      <c r="A132" s="123"/>
      <c r="B132" s="123"/>
      <c r="C132" s="123"/>
      <c r="D132" s="123"/>
      <c r="E132" s="123"/>
      <c r="F132" s="123"/>
    </row>
    <row r="133" spans="1:6" ht="12.75" hidden="1">
      <c r="A133" s="123"/>
      <c r="B133" s="123"/>
      <c r="C133" s="123"/>
      <c r="D133" s="123"/>
      <c r="E133" s="123"/>
      <c r="F133" s="123"/>
    </row>
    <row r="134" spans="1:6" ht="12.75">
      <c r="A134" s="124"/>
      <c r="B134" s="123"/>
      <c r="C134" s="123"/>
      <c r="D134" s="123"/>
      <c r="E134" s="123"/>
      <c r="F134" s="123"/>
    </row>
    <row r="135" spans="1:6" ht="12.75">
      <c r="A135" s="123"/>
      <c r="B135" s="123"/>
      <c r="C135" s="123"/>
      <c r="D135" s="123"/>
      <c r="E135" s="123"/>
      <c r="F135" s="123"/>
    </row>
    <row r="136" spans="1:6" ht="12.75">
      <c r="A136" s="123"/>
      <c r="B136" s="123"/>
      <c r="C136" s="123"/>
      <c r="D136" s="123"/>
      <c r="E136" s="123"/>
      <c r="F136" s="123"/>
    </row>
    <row r="137" spans="1:6" ht="12.75">
      <c r="A137" s="123"/>
      <c r="B137" s="123"/>
      <c r="C137" s="123"/>
      <c r="D137" s="123"/>
      <c r="E137" s="123"/>
      <c r="F137" s="123"/>
    </row>
    <row r="138" spans="1:6" ht="12.75">
      <c r="A138" s="124"/>
      <c r="B138" s="123"/>
      <c r="C138" s="123"/>
      <c r="D138" s="123"/>
      <c r="E138" s="123"/>
      <c r="F138" s="123"/>
    </row>
    <row r="139" spans="1:6" ht="12.75">
      <c r="A139" s="123"/>
      <c r="B139" s="123"/>
      <c r="C139" s="123"/>
      <c r="D139" s="123"/>
      <c r="E139" s="123"/>
      <c r="F139" s="123"/>
    </row>
    <row r="140" spans="1:6" ht="12.75">
      <c r="A140" s="123"/>
      <c r="B140" s="123"/>
      <c r="C140" s="123"/>
      <c r="D140" s="123"/>
      <c r="E140" s="123"/>
      <c r="F140" s="123"/>
    </row>
    <row r="141" spans="1:6" ht="12.75">
      <c r="A141" s="124"/>
      <c r="B141" s="123"/>
      <c r="C141" s="123"/>
      <c r="D141" s="123"/>
      <c r="E141" s="123"/>
      <c r="F141" s="123"/>
    </row>
    <row r="142" spans="1:6" ht="12.75">
      <c r="A142" s="123"/>
      <c r="B142" s="123"/>
      <c r="C142" s="123"/>
      <c r="D142" s="123"/>
      <c r="E142" s="123"/>
      <c r="F142" s="123"/>
    </row>
    <row r="143" spans="1:6" ht="12.75">
      <c r="A143" s="123"/>
      <c r="B143" s="123"/>
      <c r="C143" s="123"/>
      <c r="D143" s="123"/>
      <c r="E143" s="123"/>
      <c r="F143" s="123"/>
    </row>
    <row r="144" spans="1:6" ht="12.75">
      <c r="A144" s="124"/>
      <c r="B144" s="123"/>
      <c r="C144" s="123"/>
      <c r="D144" s="123"/>
      <c r="E144" s="123"/>
      <c r="F144" s="123"/>
    </row>
    <row r="145" spans="1:6" ht="13.5" customHeight="1">
      <c r="A145" s="123"/>
      <c r="B145" s="123"/>
      <c r="C145" s="123"/>
      <c r="D145" s="123"/>
      <c r="E145" s="123"/>
      <c r="F145" s="123"/>
    </row>
    <row r="146" spans="1:6" ht="12.75">
      <c r="A146" s="123"/>
      <c r="B146" s="123"/>
      <c r="C146" s="123"/>
      <c r="D146" s="123"/>
      <c r="E146" s="123"/>
      <c r="F146" s="123"/>
    </row>
    <row r="147" spans="4:9" ht="15.75" customHeight="1">
      <c r="D147" s="549"/>
      <c r="E147" s="549"/>
      <c r="F147" s="549"/>
      <c r="G147" s="549"/>
      <c r="H147" s="549"/>
      <c r="I147" s="549"/>
    </row>
  </sheetData>
  <mergeCells count="24">
    <mergeCell ref="A128:F128"/>
    <mergeCell ref="A126:F126"/>
    <mergeCell ref="A122:F122"/>
    <mergeCell ref="A123:F123"/>
    <mergeCell ref="A125:F125"/>
    <mergeCell ref="A120:F120"/>
    <mergeCell ref="A121:F121"/>
    <mergeCell ref="A127:F127"/>
    <mergeCell ref="C1:F1"/>
    <mergeCell ref="A2:F2"/>
    <mergeCell ref="A3:C3"/>
    <mergeCell ref="A95:F95"/>
    <mergeCell ref="A108:F108"/>
    <mergeCell ref="A104:F104"/>
    <mergeCell ref="D147:I147"/>
    <mergeCell ref="A119:F119"/>
    <mergeCell ref="D3:D4"/>
    <mergeCell ref="E3:E4"/>
    <mergeCell ref="F3:F4"/>
    <mergeCell ref="A105:F105"/>
    <mergeCell ref="A115:F115"/>
    <mergeCell ref="A114:F114"/>
    <mergeCell ref="A103:F103"/>
    <mergeCell ref="A129:F129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3" sqref="A3:K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495"/>
      <c r="D2" s="495"/>
      <c r="E2" s="125"/>
      <c r="F2" s="96" t="s">
        <v>726</v>
      </c>
      <c r="G2" s="125"/>
      <c r="H2" s="125"/>
    </row>
    <row r="3" spans="1:11" ht="15.75">
      <c r="A3" s="560" t="s">
        <v>435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ht="15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ht="13.5" thickBot="1"/>
    <row r="6" spans="1:11" ht="24.75" customHeight="1">
      <c r="A6" s="565" t="s">
        <v>436</v>
      </c>
      <c r="B6" s="563" t="s">
        <v>437</v>
      </c>
      <c r="C6" s="561" t="s">
        <v>438</v>
      </c>
      <c r="D6" s="567" t="s">
        <v>439</v>
      </c>
      <c r="E6" s="569" t="s">
        <v>440</v>
      </c>
      <c r="F6" s="571" t="s">
        <v>575</v>
      </c>
      <c r="G6" s="122"/>
      <c r="H6" s="122"/>
      <c r="I6" s="559"/>
      <c r="J6" s="559"/>
      <c r="K6" s="559"/>
    </row>
    <row r="7" spans="1:11" ht="18.75" customHeight="1" thickBot="1">
      <c r="A7" s="566"/>
      <c r="B7" s="564"/>
      <c r="C7" s="562"/>
      <c r="D7" s="568"/>
      <c r="E7" s="570"/>
      <c r="F7" s="572"/>
      <c r="G7" s="122"/>
      <c r="H7" s="122"/>
      <c r="I7" s="559"/>
      <c r="J7" s="559"/>
      <c r="K7" s="559"/>
    </row>
    <row r="8" spans="1:8" ht="13.5" customHeight="1" thickBot="1">
      <c r="A8" s="127">
        <v>1</v>
      </c>
      <c r="B8" s="128">
        <v>2</v>
      </c>
      <c r="C8" s="129">
        <v>3</v>
      </c>
      <c r="D8" s="130">
        <v>4</v>
      </c>
      <c r="E8" s="131">
        <v>4</v>
      </c>
      <c r="F8" s="132">
        <v>5</v>
      </c>
      <c r="G8" s="133"/>
      <c r="H8" s="133"/>
    </row>
    <row r="9" spans="1:8" ht="18" customHeight="1" thickBot="1">
      <c r="A9" s="229" t="s">
        <v>441</v>
      </c>
      <c r="B9" s="230" t="s">
        <v>442</v>
      </c>
      <c r="C9" s="230"/>
      <c r="D9" s="231">
        <v>25467450</v>
      </c>
      <c r="E9" s="232">
        <f>'[1]Z 1'!S384</f>
        <v>25040631</v>
      </c>
      <c r="F9" s="233">
        <f>'Z 1'!I246</f>
        <v>28857196</v>
      </c>
      <c r="G9" s="134"/>
      <c r="H9" s="134"/>
    </row>
    <row r="10" spans="1:8" ht="18" customHeight="1" thickBot="1">
      <c r="A10" s="222" t="s">
        <v>443</v>
      </c>
      <c r="B10" s="234" t="s">
        <v>444</v>
      </c>
      <c r="C10" s="234"/>
      <c r="D10" s="235">
        <v>28296781</v>
      </c>
      <c r="E10" s="236">
        <f>'[1]Z 2'!K566</f>
        <v>31214108</v>
      </c>
      <c r="F10" s="228">
        <f>'Z 2'!G422</f>
        <v>28825458</v>
      </c>
      <c r="G10" s="134"/>
      <c r="H10" s="134"/>
    </row>
    <row r="11" spans="1:8" ht="12.75">
      <c r="A11" s="135"/>
      <c r="B11" s="136" t="s">
        <v>445</v>
      </c>
      <c r="C11" s="137"/>
      <c r="D11" s="138">
        <f>D9-D10</f>
        <v>-2829331</v>
      </c>
      <c r="E11" s="138">
        <f>E9-E10</f>
        <v>-6173477</v>
      </c>
      <c r="F11" s="137">
        <f>F9-F10</f>
        <v>31738</v>
      </c>
      <c r="G11" s="134"/>
      <c r="H11" s="134"/>
    </row>
    <row r="12" spans="1:8" ht="15.75" customHeight="1" thickBot="1">
      <c r="A12" s="139"/>
      <c r="B12" s="140" t="s">
        <v>446</v>
      </c>
      <c r="C12" s="140"/>
      <c r="D12" s="141">
        <f>D13-D21</f>
        <v>2945559</v>
      </c>
      <c r="E12" s="141">
        <f>E13-E21</f>
        <v>6173477</v>
      </c>
      <c r="F12" s="142">
        <f>F13-F21</f>
        <v>-31738</v>
      </c>
      <c r="G12" s="134"/>
      <c r="H12" s="134"/>
    </row>
    <row r="13" spans="1:8" ht="15.75" customHeight="1" thickBot="1">
      <c r="A13" s="222" t="s">
        <v>447</v>
      </c>
      <c r="B13" s="225" t="s">
        <v>448</v>
      </c>
      <c r="C13" s="228"/>
      <c r="D13" s="226">
        <f>D16+D20+D14+D18</f>
        <v>3495559</v>
      </c>
      <c r="E13" s="226">
        <f>E16+E20+E14+E18+E15</f>
        <v>7033477</v>
      </c>
      <c r="F13" s="227">
        <f>SUM(F14:F20)</f>
        <v>3119708</v>
      </c>
      <c r="G13" s="143"/>
      <c r="H13" s="143"/>
    </row>
    <row r="14" spans="1:8" ht="16.5" customHeight="1">
      <c r="A14" s="144" t="s">
        <v>449</v>
      </c>
      <c r="B14" s="136" t="s">
        <v>617</v>
      </c>
      <c r="C14" s="135" t="s">
        <v>660</v>
      </c>
      <c r="D14" s="138">
        <v>3067725</v>
      </c>
      <c r="E14" s="138">
        <v>6080000</v>
      </c>
      <c r="F14" s="137">
        <v>877954</v>
      </c>
      <c r="G14" s="134"/>
      <c r="H14" s="134"/>
    </row>
    <row r="15" spans="1:8" ht="24" customHeight="1">
      <c r="A15" s="145" t="s">
        <v>450</v>
      </c>
      <c r="B15" s="147" t="s">
        <v>616</v>
      </c>
      <c r="C15" s="109" t="s">
        <v>661</v>
      </c>
      <c r="D15" s="146">
        <v>0</v>
      </c>
      <c r="E15" s="146">
        <v>254000</v>
      </c>
      <c r="F15" s="112">
        <v>1954878</v>
      </c>
      <c r="G15" s="134"/>
      <c r="H15" s="134"/>
    </row>
    <row r="16" spans="1:8" ht="16.5" customHeight="1">
      <c r="A16" s="145" t="s">
        <v>451</v>
      </c>
      <c r="B16" s="112" t="s">
        <v>452</v>
      </c>
      <c r="C16" s="109" t="s">
        <v>662</v>
      </c>
      <c r="D16" s="146">
        <v>119000</v>
      </c>
      <c r="E16" s="146">
        <v>110000</v>
      </c>
      <c r="F16" s="112">
        <v>0</v>
      </c>
      <c r="G16" s="134"/>
      <c r="H16" s="134"/>
    </row>
    <row r="17" spans="1:8" ht="15.75" customHeight="1">
      <c r="A17" s="145" t="s">
        <v>453</v>
      </c>
      <c r="B17" s="112" t="s">
        <v>454</v>
      </c>
      <c r="C17" s="109" t="s">
        <v>663</v>
      </c>
      <c r="D17" s="146">
        <v>0</v>
      </c>
      <c r="E17" s="146">
        <v>0</v>
      </c>
      <c r="F17" s="112">
        <v>0</v>
      </c>
      <c r="G17" s="134"/>
      <c r="H17" s="134"/>
    </row>
    <row r="18" spans="1:8" ht="18.75" customHeight="1">
      <c r="A18" s="145" t="s">
        <v>455</v>
      </c>
      <c r="B18" s="147" t="s">
        <v>456</v>
      </c>
      <c r="C18" s="109" t="s">
        <v>664</v>
      </c>
      <c r="D18" s="146">
        <v>182463</v>
      </c>
      <c r="E18" s="146">
        <v>0</v>
      </c>
      <c r="F18" s="112">
        <v>0</v>
      </c>
      <c r="G18" s="134"/>
      <c r="H18" s="134"/>
    </row>
    <row r="19" spans="1:8" ht="16.5" customHeight="1">
      <c r="A19" s="145">
        <v>6</v>
      </c>
      <c r="B19" s="147" t="s">
        <v>457</v>
      </c>
      <c r="C19" s="109" t="s">
        <v>665</v>
      </c>
      <c r="D19" s="146">
        <v>0</v>
      </c>
      <c r="E19" s="146">
        <v>0</v>
      </c>
      <c r="F19" s="112">
        <v>0</v>
      </c>
      <c r="G19" s="134"/>
      <c r="H19" s="134"/>
    </row>
    <row r="20" spans="1:8" ht="16.5" customHeight="1" thickBot="1">
      <c r="A20" s="148" t="s">
        <v>458</v>
      </c>
      <c r="B20" s="149" t="s">
        <v>459</v>
      </c>
      <c r="C20" s="150" t="s">
        <v>662</v>
      </c>
      <c r="D20" s="141">
        <v>126371</v>
      </c>
      <c r="E20" s="141">
        <v>589477</v>
      </c>
      <c r="F20" s="142">
        <v>286876</v>
      </c>
      <c r="G20" s="134"/>
      <c r="H20" s="134"/>
    </row>
    <row r="21" spans="1:8" ht="15.75" customHeight="1" thickBot="1">
      <c r="A21" s="222" t="s">
        <v>460</v>
      </c>
      <c r="B21" s="223" t="s">
        <v>461</v>
      </c>
      <c r="C21" s="224"/>
      <c r="D21" s="225">
        <f>D22+D26</f>
        <v>550000</v>
      </c>
      <c r="E21" s="226">
        <f>E22+E24</f>
        <v>860000</v>
      </c>
      <c r="F21" s="227">
        <f>SUM(F22:F28)</f>
        <v>3151446</v>
      </c>
      <c r="G21" s="143"/>
      <c r="H21" s="143"/>
    </row>
    <row r="22" spans="1:8" ht="15.75" customHeight="1">
      <c r="A22" s="151" t="s">
        <v>449</v>
      </c>
      <c r="B22" s="152" t="s">
        <v>462</v>
      </c>
      <c r="C22" s="153" t="s">
        <v>666</v>
      </c>
      <c r="D22" s="154">
        <v>550000</v>
      </c>
      <c r="E22" s="154">
        <v>750000</v>
      </c>
      <c r="F22" s="155">
        <v>1086568</v>
      </c>
      <c r="G22" s="134"/>
      <c r="H22" s="134"/>
    </row>
    <row r="23" spans="1:8" ht="23.25" customHeight="1">
      <c r="A23" s="144" t="s">
        <v>450</v>
      </c>
      <c r="B23" s="136" t="s">
        <v>615</v>
      </c>
      <c r="C23" s="135" t="s">
        <v>667</v>
      </c>
      <c r="D23" s="138"/>
      <c r="E23" s="138"/>
      <c r="F23" s="394">
        <v>1954878</v>
      </c>
      <c r="G23" s="134"/>
      <c r="H23" s="134"/>
    </row>
    <row r="24" spans="1:8" ht="15.75" customHeight="1">
      <c r="A24" s="145" t="s">
        <v>451</v>
      </c>
      <c r="B24" s="112" t="s">
        <v>463</v>
      </c>
      <c r="C24" s="109" t="s">
        <v>668</v>
      </c>
      <c r="D24" s="146">
        <v>0</v>
      </c>
      <c r="E24" s="146">
        <v>110000</v>
      </c>
      <c r="F24" s="156">
        <v>50000</v>
      </c>
      <c r="G24" s="134"/>
      <c r="H24" s="134"/>
    </row>
    <row r="25" spans="1:8" ht="15.75" customHeight="1">
      <c r="A25" s="145" t="s">
        <v>453</v>
      </c>
      <c r="B25" s="112" t="s">
        <v>618</v>
      </c>
      <c r="C25" s="109" t="s">
        <v>666</v>
      </c>
      <c r="D25" s="146">
        <v>0</v>
      </c>
      <c r="E25" s="146">
        <v>0</v>
      </c>
      <c r="F25" s="156">
        <v>60000</v>
      </c>
      <c r="G25" s="134"/>
      <c r="H25" s="134"/>
    </row>
    <row r="26" spans="1:14" ht="15.75" customHeight="1">
      <c r="A26" s="145" t="s">
        <v>455</v>
      </c>
      <c r="B26" s="112" t="s">
        <v>464</v>
      </c>
      <c r="C26" s="109" t="s">
        <v>669</v>
      </c>
      <c r="D26" s="146">
        <v>0</v>
      </c>
      <c r="E26" s="146">
        <v>0</v>
      </c>
      <c r="F26" s="156">
        <v>0</v>
      </c>
      <c r="G26" s="134"/>
      <c r="H26" s="134"/>
      <c r="N26" s="134"/>
    </row>
    <row r="27" spans="1:8" ht="15.75" customHeight="1">
      <c r="A27" s="145" t="s">
        <v>497</v>
      </c>
      <c r="B27" s="112" t="s">
        <v>465</v>
      </c>
      <c r="C27" s="109" t="s">
        <v>670</v>
      </c>
      <c r="D27" s="146">
        <v>0</v>
      </c>
      <c r="E27" s="146">
        <v>0</v>
      </c>
      <c r="F27" s="156">
        <v>0</v>
      </c>
      <c r="G27" s="134"/>
      <c r="H27" s="134"/>
    </row>
    <row r="28" spans="1:8" ht="15.75" customHeight="1" thickBot="1">
      <c r="A28" s="157" t="s">
        <v>498</v>
      </c>
      <c r="B28" s="158" t="s">
        <v>466</v>
      </c>
      <c r="C28" s="159" t="s">
        <v>668</v>
      </c>
      <c r="D28" s="160">
        <v>0</v>
      </c>
      <c r="E28" s="160">
        <v>0</v>
      </c>
      <c r="F28" s="161">
        <v>0</v>
      </c>
      <c r="G28" s="134"/>
      <c r="H28" s="134"/>
    </row>
    <row r="30" spans="3:6" ht="12.75">
      <c r="C30" s="558" t="s">
        <v>3</v>
      </c>
      <c r="D30" s="558"/>
      <c r="E30" s="558"/>
      <c r="F30" s="558"/>
    </row>
    <row r="31" spans="3:6" ht="12.75">
      <c r="C31" s="558" t="s">
        <v>4</v>
      </c>
      <c r="D31" s="558"/>
      <c r="E31" s="558"/>
      <c r="F31" s="558"/>
    </row>
    <row r="32" ht="30.75" customHeight="1"/>
    <row r="35" ht="12.75">
      <c r="E35" t="s">
        <v>284</v>
      </c>
    </row>
  </sheetData>
  <mergeCells count="11">
    <mergeCell ref="F6:F7"/>
    <mergeCell ref="C30:F30"/>
    <mergeCell ref="C31:F31"/>
    <mergeCell ref="C2:D2"/>
    <mergeCell ref="I6:K7"/>
    <mergeCell ref="A3:K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C1">
      <selection activeCell="I4" sqref="I4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573" t="s">
        <v>727</v>
      </c>
      <c r="J1" s="573"/>
      <c r="K1" s="573"/>
      <c r="L1" s="573"/>
    </row>
    <row r="2" ht="12.75" hidden="1"/>
    <row r="3" ht="12.75" hidden="1"/>
    <row r="4" spans="2:4" ht="18" customHeight="1" thickBot="1">
      <c r="B4" s="579" t="s">
        <v>547</v>
      </c>
      <c r="C4" s="579"/>
      <c r="D4" s="579"/>
    </row>
    <row r="5" spans="1:13" ht="16.5" customHeight="1" thickBot="1">
      <c r="A5" s="565" t="s">
        <v>436</v>
      </c>
      <c r="B5" s="563" t="s">
        <v>467</v>
      </c>
      <c r="C5" s="574" t="s">
        <v>671</v>
      </c>
      <c r="D5" s="576" t="s">
        <v>468</v>
      </c>
      <c r="E5" s="577"/>
      <c r="F5" s="577"/>
      <c r="G5" s="577"/>
      <c r="H5" s="577"/>
      <c r="I5" s="577"/>
      <c r="J5" s="577"/>
      <c r="K5" s="577"/>
      <c r="L5" s="577"/>
      <c r="M5" s="578"/>
    </row>
    <row r="6" spans="1:13" ht="31.5" customHeight="1" thickBot="1">
      <c r="A6" s="566"/>
      <c r="B6" s="564"/>
      <c r="C6" s="575"/>
      <c r="D6" s="237">
        <v>2005</v>
      </c>
      <c r="E6" s="237">
        <v>2006</v>
      </c>
      <c r="F6" s="237">
        <v>2007</v>
      </c>
      <c r="G6" s="237">
        <v>2008</v>
      </c>
      <c r="H6" s="237">
        <v>2009</v>
      </c>
      <c r="I6" s="237">
        <v>2010</v>
      </c>
      <c r="J6" s="237">
        <v>2011</v>
      </c>
      <c r="K6" s="237">
        <v>2012</v>
      </c>
      <c r="L6" s="238">
        <v>2013</v>
      </c>
      <c r="M6" s="237">
        <v>2014</v>
      </c>
    </row>
    <row r="7" spans="1:13" ht="13.5" thickBot="1">
      <c r="A7" s="162">
        <v>1</v>
      </c>
      <c r="B7" s="162">
        <v>2</v>
      </c>
      <c r="C7" s="164">
        <v>3</v>
      </c>
      <c r="D7" s="162">
        <v>4</v>
      </c>
      <c r="E7" s="162">
        <v>5</v>
      </c>
      <c r="F7" s="130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3">
        <v>12</v>
      </c>
      <c r="M7" s="164">
        <v>13</v>
      </c>
    </row>
    <row r="8" spans="1:13" ht="16.5" customHeight="1">
      <c r="A8" s="169" t="s">
        <v>449</v>
      </c>
      <c r="B8" s="170" t="s">
        <v>548</v>
      </c>
      <c r="C8" s="166">
        <v>8717725</v>
      </c>
      <c r="D8" s="166">
        <v>8483700</v>
      </c>
      <c r="E8" s="166">
        <v>7397132</v>
      </c>
      <c r="F8" s="166">
        <v>6290564</v>
      </c>
      <c r="G8" s="166">
        <v>5133996</v>
      </c>
      <c r="H8" s="166">
        <v>3959703</v>
      </c>
      <c r="I8" s="166">
        <v>2713135</v>
      </c>
      <c r="J8" s="166">
        <v>1656567</v>
      </c>
      <c r="K8" s="166">
        <v>600000</v>
      </c>
      <c r="L8" s="166">
        <v>0</v>
      </c>
      <c r="M8" s="166">
        <v>0</v>
      </c>
    </row>
    <row r="9" spans="1:13" ht="15" customHeight="1">
      <c r="A9" s="169" t="s">
        <v>450</v>
      </c>
      <c r="B9" s="173" t="s">
        <v>619</v>
      </c>
      <c r="C9" s="171">
        <v>194000</v>
      </c>
      <c r="D9" s="171">
        <v>134000</v>
      </c>
      <c r="E9" s="171">
        <v>72000</v>
      </c>
      <c r="F9" s="171">
        <v>36000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</row>
    <row r="10" spans="1:13" ht="15.75" customHeight="1">
      <c r="A10" s="174" t="s">
        <v>451</v>
      </c>
      <c r="B10" s="173" t="s">
        <v>549</v>
      </c>
      <c r="C10" s="175">
        <v>852543</v>
      </c>
      <c r="D10" s="175">
        <v>877954</v>
      </c>
      <c r="E10" s="175">
        <v>777954</v>
      </c>
      <c r="F10" s="175">
        <v>677954</v>
      </c>
      <c r="G10" s="175">
        <v>577954</v>
      </c>
      <c r="H10" s="175">
        <v>477954</v>
      </c>
      <c r="I10" s="175">
        <v>377954</v>
      </c>
      <c r="J10" s="175">
        <v>277954</v>
      </c>
      <c r="K10" s="175">
        <v>177954</v>
      </c>
      <c r="L10" s="175">
        <v>0</v>
      </c>
      <c r="M10" s="175">
        <v>0</v>
      </c>
    </row>
    <row r="11" spans="1:13" ht="24.75" customHeight="1">
      <c r="A11" s="358" t="s">
        <v>453</v>
      </c>
      <c r="B11" s="395" t="s">
        <v>674</v>
      </c>
      <c r="C11" s="171">
        <v>0</v>
      </c>
      <c r="D11" s="171">
        <v>0</v>
      </c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3" ht="24.75" customHeight="1">
      <c r="A12" s="99">
        <v>5</v>
      </c>
      <c r="B12" s="397" t="s">
        <v>469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400">
        <v>0</v>
      </c>
      <c r="K12" s="400">
        <v>0</v>
      </c>
      <c r="L12" s="400">
        <v>0</v>
      </c>
      <c r="M12" s="400">
        <v>0</v>
      </c>
    </row>
    <row r="13" spans="1:13" ht="26.25" customHeight="1">
      <c r="A13" s="165">
        <v>6</v>
      </c>
      <c r="B13" s="396" t="s">
        <v>550</v>
      </c>
      <c r="C13" s="398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</row>
    <row r="14" spans="1:13" ht="15" customHeight="1">
      <c r="A14" s="169"/>
      <c r="B14" s="178" t="s">
        <v>470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</row>
    <row r="15" spans="1:13" ht="13.5" customHeight="1">
      <c r="A15" s="169"/>
      <c r="B15" s="178" t="s">
        <v>471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</row>
    <row r="16" spans="1:13" ht="15.75" customHeight="1">
      <c r="A16" s="169"/>
      <c r="B16" s="178" t="s">
        <v>472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</row>
    <row r="17" spans="1:13" ht="15.75" customHeight="1">
      <c r="A17" s="169"/>
      <c r="B17" s="178" t="s">
        <v>473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</row>
    <row r="18" spans="1:13" ht="18.75" customHeight="1">
      <c r="A18" s="169">
        <v>7</v>
      </c>
      <c r="B18" s="178" t="s">
        <v>474</v>
      </c>
      <c r="C18" s="416">
        <f aca="true" t="shared" si="0" ref="C18:M18">C8+C9+C10+C11+C12+C13</f>
        <v>9764268</v>
      </c>
      <c r="D18" s="116">
        <f t="shared" si="0"/>
        <v>9495654</v>
      </c>
      <c r="E18" s="116">
        <f t="shared" si="0"/>
        <v>8247086</v>
      </c>
      <c r="F18" s="417">
        <f t="shared" si="0"/>
        <v>7004518</v>
      </c>
      <c r="G18" s="171">
        <f t="shared" si="0"/>
        <v>5711950</v>
      </c>
      <c r="H18" s="171">
        <f t="shared" si="0"/>
        <v>4437657</v>
      </c>
      <c r="I18" s="171">
        <f t="shared" si="0"/>
        <v>3091089</v>
      </c>
      <c r="J18" s="171">
        <f t="shared" si="0"/>
        <v>1934521</v>
      </c>
      <c r="K18" s="171">
        <f t="shared" si="0"/>
        <v>777954</v>
      </c>
      <c r="L18" s="171">
        <f t="shared" si="0"/>
        <v>0</v>
      </c>
      <c r="M18" s="171">
        <f t="shared" si="0"/>
        <v>0</v>
      </c>
    </row>
    <row r="19" spans="1:13" ht="19.5" customHeight="1" thickBot="1">
      <c r="A19" s="174">
        <v>8</v>
      </c>
      <c r="B19" s="179" t="s">
        <v>475</v>
      </c>
      <c r="C19" s="180">
        <v>24379303</v>
      </c>
      <c r="D19" s="418">
        <v>28857196</v>
      </c>
      <c r="E19" s="399">
        <v>28000000</v>
      </c>
      <c r="F19" s="180">
        <v>28200000</v>
      </c>
      <c r="G19" s="180">
        <v>28400000</v>
      </c>
      <c r="H19" s="180">
        <v>28600000</v>
      </c>
      <c r="I19" s="180">
        <v>28700000</v>
      </c>
      <c r="J19" s="180">
        <v>28800000</v>
      </c>
      <c r="K19" s="180">
        <v>28900000</v>
      </c>
      <c r="L19" s="180">
        <v>29000000</v>
      </c>
      <c r="M19" s="180">
        <v>29500000</v>
      </c>
    </row>
    <row r="20" spans="1:18" ht="21" customHeight="1">
      <c r="A20" s="97">
        <v>9</v>
      </c>
      <c r="B20" s="208" t="s">
        <v>476</v>
      </c>
      <c r="C20" s="363">
        <f aca="true" t="shared" si="1" ref="C20:L20">C18/C19</f>
        <v>0.40051464966000055</v>
      </c>
      <c r="D20" s="363">
        <f t="shared" si="1"/>
        <v>0.32905671084605725</v>
      </c>
      <c r="E20" s="363">
        <f t="shared" si="1"/>
        <v>0.2945387857142857</v>
      </c>
      <c r="F20" s="363">
        <f t="shared" si="1"/>
        <v>0.24838716312056738</v>
      </c>
      <c r="G20" s="363">
        <f t="shared" si="1"/>
        <v>0.201125</v>
      </c>
      <c r="H20" s="363">
        <f t="shared" si="1"/>
        <v>0.15516283216783217</v>
      </c>
      <c r="I20" s="363">
        <f t="shared" si="1"/>
        <v>0.10770344947735191</v>
      </c>
      <c r="J20" s="364">
        <f t="shared" si="1"/>
        <v>0.06717086805555555</v>
      </c>
      <c r="K20" s="364">
        <f t="shared" si="1"/>
        <v>0.026918823529411766</v>
      </c>
      <c r="L20" s="364">
        <f t="shared" si="1"/>
        <v>0</v>
      </c>
      <c r="M20" s="208">
        <v>0</v>
      </c>
      <c r="N20" s="124"/>
      <c r="O20" s="124"/>
      <c r="P20" s="124"/>
      <c r="Q20" s="124"/>
      <c r="R20" s="124"/>
    </row>
    <row r="21" spans="1:13" ht="27" customHeight="1" hidden="1" thickBot="1">
      <c r="A21" s="181">
        <v>9</v>
      </c>
      <c r="B21" s="182" t="s">
        <v>469</v>
      </c>
      <c r="C21" s="183"/>
      <c r="D21" s="183"/>
      <c r="E21" s="183"/>
      <c r="F21" s="183"/>
      <c r="G21" s="183"/>
      <c r="H21" s="183"/>
      <c r="I21" s="183"/>
      <c r="J21" s="183"/>
      <c r="K21" s="184"/>
      <c r="L21" s="184"/>
      <c r="M21" s="142"/>
    </row>
    <row r="22" spans="1:13" ht="8.25" customHeight="1">
      <c r="A22" s="185"/>
      <c r="B22" s="134"/>
      <c r="C22" s="186"/>
      <c r="D22" s="186"/>
      <c r="E22" s="186"/>
      <c r="F22" s="186"/>
      <c r="G22" s="186"/>
      <c r="H22" s="186"/>
      <c r="I22" s="187"/>
      <c r="J22" s="184"/>
      <c r="K22" s="184"/>
      <c r="L22" s="184"/>
      <c r="M22" s="134"/>
    </row>
    <row r="23" spans="2:13" ht="24" customHeight="1">
      <c r="B23" s="279" t="s">
        <v>673</v>
      </c>
      <c r="C23" s="116">
        <v>1130000</v>
      </c>
      <c r="D23" s="116">
        <v>1086568</v>
      </c>
      <c r="E23" s="116">
        <v>1086568</v>
      </c>
      <c r="F23" s="189">
        <v>1106568</v>
      </c>
      <c r="G23" s="189">
        <v>1156568</v>
      </c>
      <c r="H23" s="189">
        <v>1174293</v>
      </c>
      <c r="I23" s="116">
        <v>1246568</v>
      </c>
      <c r="J23" s="116">
        <v>1056568</v>
      </c>
      <c r="K23" s="116">
        <v>1056567</v>
      </c>
      <c r="L23" s="172">
        <v>600000</v>
      </c>
      <c r="M23" s="116">
        <v>0</v>
      </c>
    </row>
    <row r="24" spans="2:13" ht="12.75" hidden="1">
      <c r="B24" s="188"/>
      <c r="C24" s="116"/>
      <c r="D24" s="116"/>
      <c r="E24" s="116"/>
      <c r="F24" s="189"/>
      <c r="G24" s="189"/>
      <c r="H24" s="189"/>
      <c r="I24" s="116"/>
      <c r="J24" s="116"/>
      <c r="K24" s="116"/>
      <c r="L24" s="172"/>
      <c r="M24" s="116"/>
    </row>
    <row r="25" spans="2:13" ht="12" customHeight="1" hidden="1">
      <c r="B25" s="112"/>
      <c r="C25" s="116"/>
      <c r="D25" s="116"/>
      <c r="E25" s="116"/>
      <c r="F25" s="116"/>
      <c r="G25" s="116"/>
      <c r="H25" s="116"/>
      <c r="I25" s="116"/>
      <c r="J25" s="116"/>
      <c r="K25" s="116"/>
      <c r="L25" s="172"/>
      <c r="M25" s="116"/>
    </row>
    <row r="26" spans="2:13" ht="12.75" hidden="1">
      <c r="B26" s="137"/>
      <c r="C26" s="168"/>
      <c r="D26" s="167"/>
      <c r="E26" s="167"/>
      <c r="F26" s="167"/>
      <c r="G26" s="167"/>
      <c r="H26" s="168"/>
      <c r="I26" s="168"/>
      <c r="J26" s="167"/>
      <c r="K26" s="116"/>
      <c r="L26" s="172"/>
      <c r="M26" s="116"/>
    </row>
    <row r="27" spans="2:13" ht="27" customHeight="1" hidden="1">
      <c r="B27" s="149"/>
      <c r="C27" s="190"/>
      <c r="D27" s="176"/>
      <c r="E27" s="176"/>
      <c r="F27" s="176"/>
      <c r="G27" s="176"/>
      <c r="H27" s="177"/>
      <c r="I27" s="177"/>
      <c r="J27" s="176"/>
      <c r="K27" s="176"/>
      <c r="L27" s="177"/>
      <c r="M27" s="116"/>
    </row>
    <row r="28" spans="2:13" ht="12.75" hidden="1">
      <c r="B28" s="136"/>
      <c r="C28" s="191"/>
      <c r="D28" s="167"/>
      <c r="E28" s="167"/>
      <c r="F28" s="167"/>
      <c r="G28" s="167"/>
      <c r="H28" s="168"/>
      <c r="I28" s="168"/>
      <c r="J28" s="167"/>
      <c r="K28" s="167"/>
      <c r="L28" s="168"/>
      <c r="M28" s="116"/>
    </row>
    <row r="29" spans="2:13" ht="15" customHeight="1">
      <c r="B29" s="137" t="s">
        <v>675</v>
      </c>
      <c r="C29" s="168">
        <v>60000</v>
      </c>
      <c r="D29" s="167">
        <v>60000</v>
      </c>
      <c r="E29" s="167">
        <v>62000</v>
      </c>
      <c r="F29" s="167">
        <v>36000</v>
      </c>
      <c r="G29" s="167">
        <v>36000</v>
      </c>
      <c r="H29" s="168">
        <v>0</v>
      </c>
      <c r="I29" s="168">
        <v>0</v>
      </c>
      <c r="J29" s="167">
        <v>0</v>
      </c>
      <c r="K29" s="116">
        <v>0</v>
      </c>
      <c r="L29" s="172">
        <v>0</v>
      </c>
      <c r="M29" s="116">
        <v>0</v>
      </c>
    </row>
    <row r="30" spans="2:13" ht="23.25" customHeight="1">
      <c r="B30" s="136" t="s">
        <v>672</v>
      </c>
      <c r="C30" s="168">
        <v>0</v>
      </c>
      <c r="D30" s="167">
        <v>0</v>
      </c>
      <c r="E30" s="167">
        <v>100000</v>
      </c>
      <c r="F30" s="167">
        <v>100000</v>
      </c>
      <c r="G30" s="167">
        <v>100000</v>
      </c>
      <c r="H30" s="167">
        <v>100000</v>
      </c>
      <c r="I30" s="167">
        <v>100000</v>
      </c>
      <c r="J30" s="167">
        <v>100000</v>
      </c>
      <c r="K30" s="167">
        <v>100000</v>
      </c>
      <c r="L30" s="172">
        <v>177954</v>
      </c>
      <c r="M30" s="116">
        <v>0</v>
      </c>
    </row>
    <row r="31" spans="2:13" ht="23.25" customHeight="1">
      <c r="B31" s="136" t="s">
        <v>677</v>
      </c>
      <c r="C31" s="168">
        <v>0</v>
      </c>
      <c r="D31" s="168">
        <v>1954878</v>
      </c>
      <c r="E31" s="167">
        <v>2068165</v>
      </c>
      <c r="F31" s="167">
        <v>1686600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72">
        <v>0</v>
      </c>
      <c r="M31" s="116">
        <v>0</v>
      </c>
    </row>
    <row r="32" spans="2:13" ht="20.25" customHeight="1">
      <c r="B32" s="97" t="s">
        <v>551</v>
      </c>
      <c r="C32" s="192">
        <f aca="true" t="shared" si="2" ref="C32:M32">C23+C29+C30+C31</f>
        <v>1190000</v>
      </c>
      <c r="D32" s="192">
        <f t="shared" si="2"/>
        <v>3101446</v>
      </c>
      <c r="E32" s="192">
        <f t="shared" si="2"/>
        <v>3316733</v>
      </c>
      <c r="F32" s="192">
        <f t="shared" si="2"/>
        <v>2929168</v>
      </c>
      <c r="G32" s="192">
        <f t="shared" si="2"/>
        <v>1292568</v>
      </c>
      <c r="H32" s="192">
        <f t="shared" si="2"/>
        <v>1274293</v>
      </c>
      <c r="I32" s="192">
        <f t="shared" si="2"/>
        <v>1346568</v>
      </c>
      <c r="J32" s="192">
        <f t="shared" si="2"/>
        <v>1156568</v>
      </c>
      <c r="K32" s="192">
        <f t="shared" si="2"/>
        <v>1156567</v>
      </c>
      <c r="L32" s="192">
        <f t="shared" si="2"/>
        <v>777954</v>
      </c>
      <c r="M32" s="192">
        <f t="shared" si="2"/>
        <v>0</v>
      </c>
    </row>
    <row r="33" spans="2:10" ht="57.75" customHeight="1">
      <c r="B33" s="421" t="s">
        <v>676</v>
      </c>
      <c r="C33" s="419"/>
      <c r="D33" s="420"/>
      <c r="E33" s="420"/>
      <c r="F33" s="420"/>
      <c r="G33" s="420"/>
      <c r="H33" s="420"/>
      <c r="I33" s="143"/>
      <c r="J33" s="143"/>
    </row>
    <row r="34" spans="6:13" ht="24" customHeight="1">
      <c r="F34" s="123"/>
      <c r="H34" s="558" t="s">
        <v>678</v>
      </c>
      <c r="I34" s="558"/>
      <c r="J34" s="558"/>
      <c r="K34" s="558"/>
      <c r="L34" s="558"/>
      <c r="M34" s="558"/>
    </row>
    <row r="37" ht="12.75" hidden="1"/>
  </sheetData>
  <mergeCells count="7">
    <mergeCell ref="A5:A6"/>
    <mergeCell ref="B5:B6"/>
    <mergeCell ref="I1:L1"/>
    <mergeCell ref="C5:C6"/>
    <mergeCell ref="D5:M5"/>
    <mergeCell ref="H34:M34"/>
    <mergeCell ref="B4:D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E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25390625" style="0" customWidth="1"/>
    <col min="11" max="11" width="11.125" style="0" hidden="1" customWidth="1"/>
    <col min="12" max="12" width="26.875" style="0" customWidth="1"/>
  </cols>
  <sheetData>
    <row r="1" spans="11:12" ht="17.25" customHeight="1" hidden="1">
      <c r="K1" s="573" t="s">
        <v>728</v>
      </c>
      <c r="L1" s="573"/>
    </row>
    <row r="2" spans="11:12" ht="44.25" customHeight="1">
      <c r="K2" s="573"/>
      <c r="L2" s="573"/>
    </row>
    <row r="3" spans="1:12" ht="33.75" customHeight="1">
      <c r="A3" s="590" t="s">
        <v>576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</row>
    <row r="4" spans="1:12" ht="14.25" customHeight="1">
      <c r="A4" s="480" t="s">
        <v>478</v>
      </c>
      <c r="B4" s="586" t="s">
        <v>280</v>
      </c>
      <c r="C4" s="591" t="s">
        <v>281</v>
      </c>
      <c r="D4" s="584" t="s">
        <v>479</v>
      </c>
      <c r="E4" s="585" t="s">
        <v>480</v>
      </c>
      <c r="F4" s="585"/>
      <c r="G4" s="585"/>
      <c r="H4" s="585"/>
      <c r="I4" s="585"/>
      <c r="J4" s="585"/>
      <c r="K4" s="585"/>
      <c r="L4" s="584" t="s">
        <v>481</v>
      </c>
    </row>
    <row r="5" spans="1:12" ht="13.5" customHeight="1">
      <c r="A5" s="480"/>
      <c r="B5" s="586"/>
      <c r="C5" s="592"/>
      <c r="D5" s="584"/>
      <c r="E5" s="584" t="s">
        <v>482</v>
      </c>
      <c r="F5" s="585" t="s">
        <v>483</v>
      </c>
      <c r="G5" s="585"/>
      <c r="H5" s="585"/>
      <c r="I5" s="585"/>
      <c r="J5" s="585"/>
      <c r="K5" s="585"/>
      <c r="L5" s="584"/>
    </row>
    <row r="6" spans="1:12" ht="42.75" customHeight="1">
      <c r="A6" s="480"/>
      <c r="B6" s="586"/>
      <c r="C6" s="593"/>
      <c r="D6" s="584"/>
      <c r="E6" s="584"/>
      <c r="F6" s="239" t="s">
        <v>683</v>
      </c>
      <c r="G6" s="239" t="s">
        <v>680</v>
      </c>
      <c r="H6" s="239" t="s">
        <v>681</v>
      </c>
      <c r="I6" s="239" t="s">
        <v>689</v>
      </c>
      <c r="J6" s="239" t="s">
        <v>557</v>
      </c>
      <c r="K6" s="239"/>
      <c r="L6" s="584"/>
    </row>
    <row r="7" spans="1:12" ht="12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9</v>
      </c>
      <c r="L7" s="109">
        <v>11</v>
      </c>
    </row>
    <row r="8" ht="12.75" hidden="1"/>
    <row r="9" spans="1:12" ht="31.5" customHeight="1">
      <c r="A9" s="116">
        <v>600</v>
      </c>
      <c r="B9" s="116">
        <v>60014</v>
      </c>
      <c r="C9" s="116">
        <v>6050</v>
      </c>
      <c r="D9" s="108" t="s">
        <v>679</v>
      </c>
      <c r="E9" s="369">
        <f>F9+H9+I9+J9+G9</f>
        <v>40000</v>
      </c>
      <c r="F9" s="369">
        <v>20000</v>
      </c>
      <c r="G9" s="369">
        <v>0</v>
      </c>
      <c r="H9" s="369">
        <v>20000</v>
      </c>
      <c r="I9" s="369">
        <v>0</v>
      </c>
      <c r="J9" s="369">
        <v>0</v>
      </c>
      <c r="K9" s="369"/>
      <c r="L9" s="370" t="s">
        <v>484</v>
      </c>
    </row>
    <row r="10" spans="1:12" ht="32.25" customHeight="1">
      <c r="A10" s="116">
        <v>600</v>
      </c>
      <c r="B10" s="116">
        <v>60014</v>
      </c>
      <c r="C10" s="116">
        <v>6050</v>
      </c>
      <c r="D10" s="108" t="s">
        <v>682</v>
      </c>
      <c r="E10" s="369">
        <f>F10+H10+I10+J10+G10</f>
        <v>155000</v>
      </c>
      <c r="F10" s="369">
        <v>37500</v>
      </c>
      <c r="G10" s="369">
        <v>0</v>
      </c>
      <c r="H10" s="369">
        <v>40000</v>
      </c>
      <c r="I10" s="369">
        <v>0</v>
      </c>
      <c r="J10" s="369">
        <v>77500</v>
      </c>
      <c r="K10" s="369">
        <v>0</v>
      </c>
      <c r="L10" s="370" t="s">
        <v>484</v>
      </c>
    </row>
    <row r="11" spans="1:12" ht="24.75" customHeight="1">
      <c r="A11" s="116">
        <v>801</v>
      </c>
      <c r="B11" s="116">
        <v>80130</v>
      </c>
      <c r="C11" s="116">
        <v>6050</v>
      </c>
      <c r="D11" s="108" t="s">
        <v>684</v>
      </c>
      <c r="E11" s="369">
        <f>F11+H11+J11+G11</f>
        <v>70000</v>
      </c>
      <c r="F11" s="369">
        <v>70000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  <c r="L11" s="370" t="s">
        <v>685</v>
      </c>
    </row>
    <row r="12" spans="1:12" ht="16.5" customHeight="1">
      <c r="A12" s="116">
        <v>854</v>
      </c>
      <c r="B12" s="116">
        <v>85410</v>
      </c>
      <c r="C12" s="116">
        <v>6058</v>
      </c>
      <c r="D12" s="587" t="s">
        <v>686</v>
      </c>
      <c r="E12" s="369">
        <f>F12+H12+I12+J12+G12</f>
        <v>450000</v>
      </c>
      <c r="F12" s="369">
        <v>0</v>
      </c>
      <c r="G12" s="369">
        <v>450000</v>
      </c>
      <c r="H12" s="369">
        <v>0</v>
      </c>
      <c r="I12" s="369">
        <v>0</v>
      </c>
      <c r="J12" s="369">
        <v>0</v>
      </c>
      <c r="K12" s="369"/>
      <c r="L12" s="587" t="s">
        <v>538</v>
      </c>
    </row>
    <row r="13" spans="1:12" ht="14.25" customHeight="1">
      <c r="A13" s="116">
        <v>854</v>
      </c>
      <c r="B13" s="116">
        <v>85410</v>
      </c>
      <c r="C13" s="116">
        <v>6059</v>
      </c>
      <c r="D13" s="588"/>
      <c r="E13" s="369">
        <f>F13+G13+H13+I13+J13</f>
        <v>159000</v>
      </c>
      <c r="F13" s="369">
        <v>159000</v>
      </c>
      <c r="G13" s="369">
        <v>0</v>
      </c>
      <c r="H13" s="369">
        <v>0</v>
      </c>
      <c r="I13" s="369">
        <v>0</v>
      </c>
      <c r="J13" s="369">
        <v>0</v>
      </c>
      <c r="K13" s="369"/>
      <c r="L13" s="589"/>
    </row>
    <row r="14" spans="1:12" ht="21.75" customHeight="1">
      <c r="A14" s="116"/>
      <c r="B14" s="116"/>
      <c r="C14" s="116"/>
      <c r="D14" s="422" t="s">
        <v>687</v>
      </c>
      <c r="E14" s="369">
        <f>F14+G14+H14+I14+J14</f>
        <v>609000</v>
      </c>
      <c r="F14" s="369">
        <v>159000</v>
      </c>
      <c r="G14" s="369">
        <v>450000</v>
      </c>
      <c r="H14" s="369">
        <v>0</v>
      </c>
      <c r="I14" s="369">
        <v>0</v>
      </c>
      <c r="J14" s="369">
        <v>0</v>
      </c>
      <c r="K14" s="369"/>
      <c r="L14" s="588"/>
    </row>
    <row r="15" spans="1:12" ht="20.25" customHeight="1">
      <c r="A15" s="116">
        <v>710</v>
      </c>
      <c r="B15" s="116">
        <v>71015</v>
      </c>
      <c r="C15" s="116">
        <v>6060</v>
      </c>
      <c r="D15" s="108" t="s">
        <v>688</v>
      </c>
      <c r="E15" s="369">
        <f>F15+H15+I15+J15+G15</f>
        <v>3500</v>
      </c>
      <c r="F15" s="369">
        <v>0</v>
      </c>
      <c r="G15" s="369">
        <v>0</v>
      </c>
      <c r="H15" s="369">
        <v>0</v>
      </c>
      <c r="I15" s="369">
        <v>3500</v>
      </c>
      <c r="J15" s="369">
        <v>0</v>
      </c>
      <c r="K15" s="369">
        <v>0</v>
      </c>
      <c r="L15" s="370" t="s">
        <v>485</v>
      </c>
    </row>
    <row r="16" spans="1:12" ht="34.5" customHeight="1">
      <c r="A16" s="116">
        <v>754</v>
      </c>
      <c r="B16" s="116">
        <v>75414</v>
      </c>
      <c r="C16" s="116">
        <v>6060</v>
      </c>
      <c r="D16" s="366" t="s">
        <v>690</v>
      </c>
      <c r="E16" s="369">
        <f>F16+H16+I16+J16+G16</f>
        <v>19000</v>
      </c>
      <c r="F16" s="369">
        <v>0</v>
      </c>
      <c r="G16" s="369">
        <v>0</v>
      </c>
      <c r="H16" s="369">
        <v>0</v>
      </c>
      <c r="I16" s="369">
        <v>19000</v>
      </c>
      <c r="J16" s="369">
        <v>0</v>
      </c>
      <c r="K16" s="369"/>
      <c r="L16" s="370" t="s">
        <v>691</v>
      </c>
    </row>
    <row r="17" spans="1:12" ht="19.5" customHeight="1">
      <c r="A17" s="581" t="s">
        <v>398</v>
      </c>
      <c r="B17" s="582"/>
      <c r="C17" s="582"/>
      <c r="D17" s="583"/>
      <c r="E17" s="373">
        <f>F17+H17+I17+J17+G17</f>
        <v>896500</v>
      </c>
      <c r="F17" s="373">
        <f>F9+F10+F11+F14+F15+F16</f>
        <v>286500</v>
      </c>
      <c r="G17" s="373">
        <f>G9+G10+G11+G14+G15+G16</f>
        <v>450000</v>
      </c>
      <c r="H17" s="373">
        <f>H9+H10+H11+H14+H15+H16</f>
        <v>60000</v>
      </c>
      <c r="I17" s="373">
        <f>I9+I10+I11+I14+I15+I16</f>
        <v>22500</v>
      </c>
      <c r="J17" s="373">
        <f>J9+J10+J11+J14+J15+J16</f>
        <v>77500</v>
      </c>
      <c r="K17" s="213" t="e">
        <f>#REF!+K15+K11+K10+K9</f>
        <v>#REF!</v>
      </c>
      <c r="L17" s="371" t="s">
        <v>486</v>
      </c>
    </row>
    <row r="18" spans="1:12" ht="12.75">
      <c r="A18" s="184"/>
      <c r="B18" s="184"/>
      <c r="C18" s="184"/>
      <c r="D18" s="184"/>
      <c r="E18" s="184"/>
      <c r="F18" s="184"/>
      <c r="G18" s="372"/>
      <c r="H18" s="184"/>
      <c r="I18" s="184"/>
      <c r="J18" s="184"/>
      <c r="K18" s="184"/>
      <c r="L18" s="184"/>
    </row>
    <row r="19" spans="1:12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27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580" t="s">
        <v>692</v>
      </c>
      <c r="K20" s="580"/>
      <c r="L20" s="580"/>
    </row>
    <row r="21" spans="1:12" ht="12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2.7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</sheetData>
  <mergeCells count="14">
    <mergeCell ref="E4:K4"/>
    <mergeCell ref="A3:L3"/>
    <mergeCell ref="C4:C6"/>
    <mergeCell ref="K1:L2"/>
    <mergeCell ref="J20:L20"/>
    <mergeCell ref="A17:D17"/>
    <mergeCell ref="L4:L6"/>
    <mergeCell ref="F5:K5"/>
    <mergeCell ref="A4:A6"/>
    <mergeCell ref="B4:B6"/>
    <mergeCell ref="D4:D6"/>
    <mergeCell ref="E5:E6"/>
    <mergeCell ref="D12:D13"/>
    <mergeCell ref="L12:L14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3" sqref="A3:O3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7.125" style="0" customWidth="1"/>
    <col min="5" max="5" width="11.375" style="0" customWidth="1"/>
    <col min="6" max="6" width="11.25390625" style="0" customWidth="1"/>
    <col min="7" max="7" width="9.75390625" style="0" customWidth="1"/>
    <col min="8" max="8" width="10.125" style="0" hidden="1" customWidth="1"/>
    <col min="9" max="9" width="8.75390625" style="0" customWidth="1"/>
    <col min="10" max="10" width="10.25390625" style="0" customWidth="1"/>
    <col min="11" max="12" width="10.75390625" style="0" customWidth="1"/>
    <col min="13" max="13" width="11.375" style="0" customWidth="1"/>
    <col min="14" max="14" width="10.75390625" style="0" customWidth="1"/>
    <col min="15" max="15" width="13.875" style="0" customWidth="1"/>
  </cols>
  <sheetData>
    <row r="2" spans="5:15" ht="17.25" customHeight="1">
      <c r="E2" s="193"/>
      <c r="I2" s="468" t="s">
        <v>729</v>
      </c>
      <c r="J2" s="468"/>
      <c r="K2" s="468"/>
      <c r="L2" s="468"/>
      <c r="M2" s="468"/>
      <c r="N2" s="468"/>
      <c r="O2" s="468"/>
    </row>
    <row r="3" spans="1:15" ht="27" customHeight="1">
      <c r="A3" s="614" t="s">
        <v>487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</row>
    <row r="4" spans="1:15" ht="18.75" customHeight="1">
      <c r="A4" s="607" t="s">
        <v>279</v>
      </c>
      <c r="B4" s="607" t="s">
        <v>694</v>
      </c>
      <c r="C4" s="591" t="s">
        <v>281</v>
      </c>
      <c r="D4" s="584" t="s">
        <v>488</v>
      </c>
      <c r="E4" s="584" t="s">
        <v>701</v>
      </c>
      <c r="F4" s="608" t="s">
        <v>480</v>
      </c>
      <c r="G4" s="608"/>
      <c r="H4" s="608"/>
      <c r="I4" s="608"/>
      <c r="J4" s="608"/>
      <c r="K4" s="608"/>
      <c r="L4" s="608"/>
      <c r="M4" s="608"/>
      <c r="N4" s="533"/>
      <c r="O4" s="595" t="s">
        <v>489</v>
      </c>
    </row>
    <row r="5" spans="1:15" ht="12.75" customHeight="1">
      <c r="A5" s="607"/>
      <c r="B5" s="607"/>
      <c r="C5" s="592"/>
      <c r="D5" s="584"/>
      <c r="E5" s="584"/>
      <c r="F5" s="612" t="s">
        <v>695</v>
      </c>
      <c r="G5" s="609" t="s">
        <v>483</v>
      </c>
      <c r="H5" s="610"/>
      <c r="I5" s="610"/>
      <c r="J5" s="610"/>
      <c r="K5" s="611"/>
      <c r="L5" s="423" t="s">
        <v>412</v>
      </c>
      <c r="M5" s="586" t="s">
        <v>490</v>
      </c>
      <c r="N5" s="594" t="s">
        <v>577</v>
      </c>
      <c r="O5" s="595"/>
    </row>
    <row r="6" spans="1:15" ht="64.5" customHeight="1">
      <c r="A6" s="607"/>
      <c r="B6" s="607"/>
      <c r="C6" s="593"/>
      <c r="D6" s="584"/>
      <c r="E6" s="584"/>
      <c r="F6" s="613"/>
      <c r="G6" s="239" t="s">
        <v>683</v>
      </c>
      <c r="H6" s="240" t="s">
        <v>491</v>
      </c>
      <c r="I6" s="239" t="s">
        <v>704</v>
      </c>
      <c r="J6" s="239" t="s">
        <v>693</v>
      </c>
      <c r="K6" s="239" t="s">
        <v>705</v>
      </c>
      <c r="L6" s="239" t="s">
        <v>700</v>
      </c>
      <c r="M6" s="586"/>
      <c r="N6" s="594"/>
      <c r="O6" s="595"/>
    </row>
    <row r="7" spans="1:15" ht="12.75">
      <c r="A7" s="194">
        <v>1</v>
      </c>
      <c r="B7" s="194">
        <v>2</v>
      </c>
      <c r="C7" s="194">
        <v>3</v>
      </c>
      <c r="D7" s="194">
        <v>4</v>
      </c>
      <c r="E7" s="194">
        <v>5</v>
      </c>
      <c r="F7" s="194">
        <v>6</v>
      </c>
      <c r="G7" s="194">
        <v>7</v>
      </c>
      <c r="H7" s="194">
        <v>8</v>
      </c>
      <c r="I7" s="194">
        <v>9</v>
      </c>
      <c r="J7" s="194">
        <v>10</v>
      </c>
      <c r="K7" s="194">
        <v>11</v>
      </c>
      <c r="L7" s="194">
        <v>12</v>
      </c>
      <c r="M7" s="194">
        <v>13</v>
      </c>
      <c r="N7" s="15">
        <v>14</v>
      </c>
      <c r="O7" s="194">
        <v>15</v>
      </c>
    </row>
    <row r="8" spans="1:15" ht="47.25" customHeight="1" hidden="1">
      <c r="A8" s="13">
        <v>600</v>
      </c>
      <c r="B8" s="13">
        <v>60014</v>
      </c>
      <c r="C8" s="13">
        <v>6050</v>
      </c>
      <c r="D8" s="195" t="s">
        <v>492</v>
      </c>
      <c r="E8" s="196">
        <f aca="true" t="shared" si="0" ref="E8:E21">F8+M8+N8</f>
        <v>0</v>
      </c>
      <c r="F8" s="196">
        <f>G8+H8+J8+I8</f>
        <v>0</v>
      </c>
      <c r="G8" s="196"/>
      <c r="H8" s="196"/>
      <c r="I8" s="196"/>
      <c r="J8" s="196"/>
      <c r="K8" s="196"/>
      <c r="L8" s="196"/>
      <c r="M8" s="196"/>
      <c r="N8" s="196"/>
      <c r="O8" s="197" t="s">
        <v>493</v>
      </c>
    </row>
    <row r="9" spans="1:15" ht="30.75" customHeight="1">
      <c r="A9" s="433">
        <v>600</v>
      </c>
      <c r="B9" s="433">
        <v>60014</v>
      </c>
      <c r="C9" s="433">
        <v>6058</v>
      </c>
      <c r="D9" s="605" t="s">
        <v>696</v>
      </c>
      <c r="E9" s="198">
        <f t="shared" si="0"/>
        <v>1023043</v>
      </c>
      <c r="F9" s="198">
        <f aca="true" t="shared" si="1" ref="F9:F20">G9+I9+J9+K9</f>
        <v>454878</v>
      </c>
      <c r="G9" s="198"/>
      <c r="H9" s="198">
        <v>0</v>
      </c>
      <c r="I9" s="198"/>
      <c r="J9" s="198"/>
      <c r="K9" s="198">
        <v>454878</v>
      </c>
      <c r="L9" s="198">
        <v>454878</v>
      </c>
      <c r="M9" s="198">
        <v>568165</v>
      </c>
      <c r="N9" s="198">
        <v>0</v>
      </c>
      <c r="O9" s="598" t="s">
        <v>493</v>
      </c>
    </row>
    <row r="10" spans="1:15" ht="28.5" customHeight="1">
      <c r="A10" s="433">
        <v>600</v>
      </c>
      <c r="B10" s="433">
        <v>60014</v>
      </c>
      <c r="C10" s="433">
        <v>6059</v>
      </c>
      <c r="D10" s="606"/>
      <c r="E10" s="198">
        <f t="shared" si="0"/>
        <v>381015</v>
      </c>
      <c r="F10" s="198">
        <f t="shared" si="1"/>
        <v>151626</v>
      </c>
      <c r="G10" s="199">
        <v>101626</v>
      </c>
      <c r="H10" s="200"/>
      <c r="I10" s="198">
        <v>0</v>
      </c>
      <c r="J10" s="198">
        <v>50000</v>
      </c>
      <c r="K10" s="198">
        <v>0</v>
      </c>
      <c r="L10" s="198">
        <v>0</v>
      </c>
      <c r="M10" s="198">
        <v>229389</v>
      </c>
      <c r="N10" s="198">
        <v>0</v>
      </c>
      <c r="O10" s="599"/>
    </row>
    <row r="11" spans="1:15" ht="17.25" customHeight="1">
      <c r="A11" s="434"/>
      <c r="B11" s="434"/>
      <c r="C11" s="434"/>
      <c r="D11" s="427" t="s">
        <v>702</v>
      </c>
      <c r="E11" s="441">
        <f t="shared" si="0"/>
        <v>1404058</v>
      </c>
      <c r="F11" s="441">
        <f t="shared" si="1"/>
        <v>606504</v>
      </c>
      <c r="G11" s="437">
        <f>G9+G10</f>
        <v>101626</v>
      </c>
      <c r="H11" s="438"/>
      <c r="I11" s="437">
        <f aca="true" t="shared" si="2" ref="I11:N11">I9+I10</f>
        <v>0</v>
      </c>
      <c r="J11" s="437">
        <f t="shared" si="2"/>
        <v>50000</v>
      </c>
      <c r="K11" s="437">
        <f t="shared" si="2"/>
        <v>454878</v>
      </c>
      <c r="L11" s="437">
        <f t="shared" si="2"/>
        <v>454878</v>
      </c>
      <c r="M11" s="437">
        <f t="shared" si="2"/>
        <v>797554</v>
      </c>
      <c r="N11" s="437">
        <f t="shared" si="2"/>
        <v>0</v>
      </c>
      <c r="O11" s="197"/>
    </row>
    <row r="12" spans="1:15" ht="30.75" customHeight="1">
      <c r="A12" s="98">
        <v>600</v>
      </c>
      <c r="B12" s="98">
        <v>60014</v>
      </c>
      <c r="C12" s="98">
        <v>6058</v>
      </c>
      <c r="D12" s="596" t="s">
        <v>697</v>
      </c>
      <c r="E12" s="198">
        <f t="shared" si="0"/>
        <v>4686600</v>
      </c>
      <c r="F12" s="198">
        <f t="shared" si="1"/>
        <v>1500000</v>
      </c>
      <c r="G12" s="429">
        <v>0</v>
      </c>
      <c r="H12" s="430">
        <v>0</v>
      </c>
      <c r="I12" s="428">
        <v>0</v>
      </c>
      <c r="J12" s="428">
        <v>0</v>
      </c>
      <c r="K12" s="428">
        <v>1500000</v>
      </c>
      <c r="L12" s="428">
        <v>1500000</v>
      </c>
      <c r="M12" s="428">
        <v>1500000</v>
      </c>
      <c r="N12" s="428">
        <v>1686600</v>
      </c>
      <c r="O12" s="598" t="s">
        <v>493</v>
      </c>
    </row>
    <row r="13" spans="1:15" ht="29.25" customHeight="1">
      <c r="A13" s="435">
        <v>600</v>
      </c>
      <c r="B13" s="435">
        <v>60014</v>
      </c>
      <c r="C13" s="435">
        <v>6059</v>
      </c>
      <c r="D13" s="597"/>
      <c r="E13" s="198">
        <f t="shared" si="0"/>
        <v>1562200</v>
      </c>
      <c r="F13" s="198">
        <f t="shared" si="1"/>
        <v>500000</v>
      </c>
      <c r="G13" s="202">
        <v>470000</v>
      </c>
      <c r="H13" s="200"/>
      <c r="I13" s="201"/>
      <c r="J13" s="201">
        <v>30000</v>
      </c>
      <c r="K13" s="201">
        <v>0</v>
      </c>
      <c r="L13" s="201">
        <v>0</v>
      </c>
      <c r="M13" s="201">
        <v>500000</v>
      </c>
      <c r="N13" s="201">
        <v>562200</v>
      </c>
      <c r="O13" s="599"/>
    </row>
    <row r="14" spans="1:15" ht="15.75" customHeight="1">
      <c r="A14" s="436"/>
      <c r="B14" s="436"/>
      <c r="C14" s="436"/>
      <c r="D14" s="425" t="s">
        <v>703</v>
      </c>
      <c r="E14" s="432">
        <f t="shared" si="0"/>
        <v>6248800</v>
      </c>
      <c r="F14" s="432">
        <f t="shared" si="1"/>
        <v>2000000</v>
      </c>
      <c r="G14" s="439">
        <f>G12+G13</f>
        <v>470000</v>
      </c>
      <c r="H14" s="438"/>
      <c r="I14" s="439">
        <f aca="true" t="shared" si="3" ref="I14:N14">I12+I13</f>
        <v>0</v>
      </c>
      <c r="J14" s="439">
        <f t="shared" si="3"/>
        <v>30000</v>
      </c>
      <c r="K14" s="432">
        <f t="shared" si="3"/>
        <v>1500000</v>
      </c>
      <c r="L14" s="439">
        <f t="shared" si="3"/>
        <v>1500000</v>
      </c>
      <c r="M14" s="439">
        <f t="shared" si="3"/>
        <v>2000000</v>
      </c>
      <c r="N14" s="439">
        <f t="shared" si="3"/>
        <v>2248800</v>
      </c>
      <c r="O14" s="203"/>
    </row>
    <row r="15" spans="1:15" ht="27.75" customHeight="1">
      <c r="A15" s="435">
        <v>600</v>
      </c>
      <c r="B15" s="435">
        <v>60014</v>
      </c>
      <c r="C15" s="435">
        <v>6058</v>
      </c>
      <c r="D15" s="596" t="s">
        <v>698</v>
      </c>
      <c r="E15" s="198">
        <f t="shared" si="0"/>
        <v>706110</v>
      </c>
      <c r="F15" s="198">
        <f t="shared" si="1"/>
        <v>218610</v>
      </c>
      <c r="G15" s="201">
        <v>0</v>
      </c>
      <c r="H15" s="200"/>
      <c r="I15" s="201">
        <v>0</v>
      </c>
      <c r="J15" s="201">
        <v>0</v>
      </c>
      <c r="K15" s="201">
        <v>218610</v>
      </c>
      <c r="L15" s="201">
        <v>0</v>
      </c>
      <c r="M15" s="201">
        <v>487500</v>
      </c>
      <c r="N15" s="201">
        <v>0</v>
      </c>
      <c r="O15" s="598" t="s">
        <v>493</v>
      </c>
    </row>
    <row r="16" spans="1:15" ht="30" customHeight="1">
      <c r="A16" s="435">
        <v>600</v>
      </c>
      <c r="B16" s="435">
        <v>60014</v>
      </c>
      <c r="C16" s="435">
        <v>6059</v>
      </c>
      <c r="D16" s="597"/>
      <c r="E16" s="198">
        <f t="shared" si="0"/>
        <v>235370</v>
      </c>
      <c r="F16" s="198">
        <f t="shared" si="1"/>
        <v>72870</v>
      </c>
      <c r="G16" s="201">
        <v>36435</v>
      </c>
      <c r="H16" s="200"/>
      <c r="I16" s="201">
        <v>0</v>
      </c>
      <c r="J16" s="201">
        <v>36435</v>
      </c>
      <c r="K16" s="201">
        <v>0</v>
      </c>
      <c r="L16" s="201">
        <v>0</v>
      </c>
      <c r="M16" s="201">
        <v>162500</v>
      </c>
      <c r="N16" s="201">
        <v>0</v>
      </c>
      <c r="O16" s="599"/>
    </row>
    <row r="17" spans="1:15" ht="15.75" customHeight="1">
      <c r="A17" s="436"/>
      <c r="B17" s="436"/>
      <c r="C17" s="436"/>
      <c r="D17" s="425" t="s">
        <v>699</v>
      </c>
      <c r="E17" s="432">
        <f t="shared" si="0"/>
        <v>941480</v>
      </c>
      <c r="F17" s="441">
        <f t="shared" si="1"/>
        <v>291480</v>
      </c>
      <c r="G17" s="439">
        <f>G15+G16</f>
        <v>36435</v>
      </c>
      <c r="H17" s="438"/>
      <c r="I17" s="439">
        <f aca="true" t="shared" si="4" ref="I17:N17">I15+I16</f>
        <v>0</v>
      </c>
      <c r="J17" s="439">
        <f t="shared" si="4"/>
        <v>36435</v>
      </c>
      <c r="K17" s="432">
        <f t="shared" si="4"/>
        <v>218610</v>
      </c>
      <c r="L17" s="439">
        <f t="shared" si="4"/>
        <v>0</v>
      </c>
      <c r="M17" s="439">
        <f t="shared" si="4"/>
        <v>650000</v>
      </c>
      <c r="N17" s="201">
        <f t="shared" si="4"/>
        <v>0</v>
      </c>
      <c r="O17" s="204"/>
    </row>
    <row r="18" spans="1:15" ht="15.75" customHeight="1">
      <c r="A18" s="435">
        <v>750</v>
      </c>
      <c r="B18" s="435">
        <v>75020</v>
      </c>
      <c r="C18" s="435">
        <v>6058</v>
      </c>
      <c r="D18" s="600" t="s">
        <v>509</v>
      </c>
      <c r="E18" s="198">
        <f t="shared" si="0"/>
        <v>178557</v>
      </c>
      <c r="F18" s="198">
        <f t="shared" si="1"/>
        <v>178557</v>
      </c>
      <c r="G18" s="439">
        <v>0</v>
      </c>
      <c r="H18" s="200"/>
      <c r="I18" s="201">
        <v>0</v>
      </c>
      <c r="J18" s="201">
        <v>0</v>
      </c>
      <c r="K18" s="201">
        <v>178557</v>
      </c>
      <c r="L18" s="201">
        <v>0</v>
      </c>
      <c r="M18" s="201">
        <v>0</v>
      </c>
      <c r="N18" s="201">
        <v>0</v>
      </c>
      <c r="O18" s="602" t="s">
        <v>495</v>
      </c>
    </row>
    <row r="19" spans="1:15" ht="14.25" customHeight="1">
      <c r="A19" s="435">
        <v>750</v>
      </c>
      <c r="B19" s="435">
        <v>75020</v>
      </c>
      <c r="C19" s="435">
        <v>6059</v>
      </c>
      <c r="D19" s="601"/>
      <c r="E19" s="198">
        <f t="shared" si="0"/>
        <v>59519</v>
      </c>
      <c r="F19" s="198">
        <f t="shared" si="1"/>
        <v>59519</v>
      </c>
      <c r="G19" s="201">
        <v>30000</v>
      </c>
      <c r="H19" s="200"/>
      <c r="I19" s="201">
        <v>0</v>
      </c>
      <c r="J19" s="201">
        <v>29519</v>
      </c>
      <c r="K19" s="201">
        <v>0</v>
      </c>
      <c r="L19" s="201">
        <v>0</v>
      </c>
      <c r="M19" s="201">
        <v>0</v>
      </c>
      <c r="N19" s="201">
        <v>0</v>
      </c>
      <c r="O19" s="603"/>
    </row>
    <row r="20" spans="1:15" ht="18" customHeight="1">
      <c r="A20" s="435"/>
      <c r="B20" s="435"/>
      <c r="C20" s="435"/>
      <c r="D20" s="426" t="s">
        <v>526</v>
      </c>
      <c r="E20" s="432">
        <f t="shared" si="0"/>
        <v>238076</v>
      </c>
      <c r="F20" s="432">
        <f t="shared" si="1"/>
        <v>238076</v>
      </c>
      <c r="G20" s="439">
        <f>G18+G19</f>
        <v>30000</v>
      </c>
      <c r="H20" s="200"/>
      <c r="I20" s="439">
        <f aca="true" t="shared" si="5" ref="I20:N20">I18+I19</f>
        <v>0</v>
      </c>
      <c r="J20" s="439">
        <f t="shared" si="5"/>
        <v>29519</v>
      </c>
      <c r="K20" s="432">
        <f t="shared" si="5"/>
        <v>178557</v>
      </c>
      <c r="L20" s="439">
        <f t="shared" si="5"/>
        <v>0</v>
      </c>
      <c r="M20" s="201">
        <f t="shared" si="5"/>
        <v>0</v>
      </c>
      <c r="N20" s="201">
        <f t="shared" si="5"/>
        <v>0</v>
      </c>
      <c r="O20" s="604"/>
    </row>
    <row r="21" spans="1:16" ht="33" customHeight="1">
      <c r="A21" s="167">
        <v>851</v>
      </c>
      <c r="B21" s="167">
        <v>85111</v>
      </c>
      <c r="C21" s="167">
        <v>6050</v>
      </c>
      <c r="D21" s="424" t="s">
        <v>494</v>
      </c>
      <c r="E21" s="201">
        <f t="shared" si="0"/>
        <v>13700000</v>
      </c>
      <c r="F21" s="440">
        <f>G21+H21+J21+I21+L21</f>
        <v>795224</v>
      </c>
      <c r="G21" s="201">
        <v>138874</v>
      </c>
      <c r="H21" s="201">
        <v>0</v>
      </c>
      <c r="I21" s="201">
        <v>0</v>
      </c>
      <c r="J21" s="201">
        <v>656350</v>
      </c>
      <c r="K21" s="201">
        <v>0</v>
      </c>
      <c r="L21" s="201">
        <v>0</v>
      </c>
      <c r="M21" s="201">
        <v>12904776</v>
      </c>
      <c r="N21" s="201">
        <v>0</v>
      </c>
      <c r="O21" s="431" t="s">
        <v>495</v>
      </c>
      <c r="P21" s="205"/>
    </row>
    <row r="22" spans="1:15" ht="21.75" customHeight="1">
      <c r="A22" s="581" t="s">
        <v>496</v>
      </c>
      <c r="B22" s="582"/>
      <c r="C22" s="582"/>
      <c r="D22" s="583"/>
      <c r="E22" s="432">
        <f>E11+E14+E17+E20+E21</f>
        <v>22532414</v>
      </c>
      <c r="F22" s="432">
        <f>F11+F14+F17+F20+F21</f>
        <v>3931284</v>
      </c>
      <c r="G22" s="432">
        <f>G11+G14+G17+G20+G21</f>
        <v>776935</v>
      </c>
      <c r="H22" s="206">
        <f>H9+H12+H21</f>
        <v>0</v>
      </c>
      <c r="I22" s="432">
        <f aca="true" t="shared" si="6" ref="I22:N22">I11+I14+I17+I20+I21</f>
        <v>0</v>
      </c>
      <c r="J22" s="432">
        <f t="shared" si="6"/>
        <v>802304</v>
      </c>
      <c r="K22" s="432">
        <f t="shared" si="6"/>
        <v>2352045</v>
      </c>
      <c r="L22" s="432">
        <f t="shared" si="6"/>
        <v>1954878</v>
      </c>
      <c r="M22" s="432">
        <f t="shared" si="6"/>
        <v>16352330</v>
      </c>
      <c r="N22" s="432">
        <f t="shared" si="6"/>
        <v>2248800</v>
      </c>
      <c r="O22" s="432" t="s">
        <v>477</v>
      </c>
    </row>
    <row r="23" spans="1:13" ht="16.5" customHeight="1">
      <c r="A23" s="184" t="s">
        <v>706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4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 t="s">
        <v>514</v>
      </c>
      <c r="M24" s="184"/>
      <c r="N24" s="184"/>
    </row>
    <row r="25" spans="1:13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2.75" hidden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ht="12.7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8" ht="12.75">
      <c r="A28" s="184"/>
      <c r="B28" s="184"/>
      <c r="C28" s="184"/>
      <c r="D28" s="184"/>
      <c r="E28" s="184"/>
      <c r="F28" s="184"/>
      <c r="G28" s="184"/>
      <c r="H28" s="184"/>
    </row>
    <row r="29" spans="1:12" ht="12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ht="12" customHeight="1"/>
    <row r="31" ht="12.75" hidden="1"/>
    <row r="32" ht="18" customHeight="1"/>
  </sheetData>
  <mergeCells count="22">
    <mergeCell ref="I2:O2"/>
    <mergeCell ref="C4:C6"/>
    <mergeCell ref="E4:E6"/>
    <mergeCell ref="D4:D6"/>
    <mergeCell ref="M5:M6"/>
    <mergeCell ref="F5:F6"/>
    <mergeCell ref="A3:O3"/>
    <mergeCell ref="A4:A6"/>
    <mergeCell ref="O15:O16"/>
    <mergeCell ref="O9:O10"/>
    <mergeCell ref="D15:D16"/>
    <mergeCell ref="G5:K5"/>
    <mergeCell ref="A22:D22"/>
    <mergeCell ref="N5:N6"/>
    <mergeCell ref="O4:O6"/>
    <mergeCell ref="D12:D13"/>
    <mergeCell ref="O12:O13"/>
    <mergeCell ref="D18:D19"/>
    <mergeCell ref="O18:O20"/>
    <mergeCell ref="D9:D10"/>
    <mergeCell ref="B4:B6"/>
    <mergeCell ref="F4:N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2005-02-21T08:40:08Z</cp:lastPrinted>
  <dcterms:created xsi:type="dcterms:W3CDTF">1997-02-26T13:46:56Z</dcterms:created>
  <dcterms:modified xsi:type="dcterms:W3CDTF">2005-02-23T08:17:09Z</dcterms:modified>
  <cp:category/>
  <cp:version/>
  <cp:contentType/>
  <cp:contentStatus/>
</cp:coreProperties>
</file>