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9"/>
  </bookViews>
  <sheets>
    <sheet name="Z 1" sheetId="1" r:id="rId1"/>
    <sheet name="Z 2 " sheetId="2" r:id="rId2"/>
    <sheet name="Z3" sheetId="3" r:id="rId3"/>
    <sheet name="z3a" sheetId="4" r:id="rId4"/>
    <sheet name="z3b" sheetId="5" r:id="rId5"/>
    <sheet name="Z4" sheetId="6" r:id="rId6"/>
    <sheet name="Z5" sheetId="7" r:id="rId7"/>
    <sheet name="Z 6 " sheetId="8" r:id="rId8"/>
    <sheet name="Z7" sheetId="9" r:id="rId9"/>
    <sheet name="Z7a" sheetId="10" r:id="rId10"/>
  </sheets>
  <definedNames>
    <definedName name="_xlnm.Print_Area" localSheetId="0">'Z 1'!$A$2:$K$146</definedName>
    <definedName name="_xlnm.Print_Area" localSheetId="1">'Z 2 '!$A$1:$N$628</definedName>
    <definedName name="_xlnm.Print_Area" localSheetId="7">'Z 6 '!$A$1:$K$88</definedName>
    <definedName name="_xlnm.Print_Area" localSheetId="2">'Z3'!$A$1:$P$33</definedName>
    <definedName name="_xlnm.Print_Area" localSheetId="3">'z3a'!$A$1:$N$27</definedName>
    <definedName name="_xlnm.Print_Area" localSheetId="5">'Z4'!$A$1:$P$63</definedName>
    <definedName name="_xlnm.Print_Area" localSheetId="6">'Z5'!$A$1:$E$34</definedName>
    <definedName name="_xlnm.Print_Area" localSheetId="8">'Z7'!$A$1:$R$30</definedName>
    <definedName name="_xlnm.Print_Titles" localSheetId="0">'Z 1'!$5:$7</definedName>
    <definedName name="_xlnm.Print_Titles" localSheetId="1">'Z 2 '!$3:$7</definedName>
  </definedNames>
  <calcPr fullCalcOnLoad="1"/>
</workbook>
</file>

<file path=xl/sharedStrings.xml><?xml version="1.0" encoding="utf-8"?>
<sst xmlns="http://schemas.openxmlformats.org/spreadsheetml/2006/main" count="2030" uniqueCount="769">
  <si>
    <t>8010</t>
  </si>
  <si>
    <t>Rozliczenie z bankami związane z obsługą długu publicznego</t>
  </si>
  <si>
    <t>8060</t>
  </si>
  <si>
    <t>Odsetki i opłaty od otrzymanych kredytów i pożyczek zagranicznych</t>
  </si>
  <si>
    <t>Dotacje podmiotowe z budżetu dla niepublicznej jednostki systemu oświaty</t>
  </si>
  <si>
    <t>Dotacje celowe z budżetu na finansowanie lub dofinansopwanie kosztów realizacji inwestycji innych jednostek sektotra finansów publicznych</t>
  </si>
  <si>
    <t>Spłata zobowiązań ( A+B+D)</t>
  </si>
  <si>
    <t>Transport i łączność</t>
  </si>
  <si>
    <t>Wydatki inwwestycyjne jednostek budżetowych</t>
  </si>
  <si>
    <t>Dotacje celowe otrzymane z gminy na inwestycje realizowane na podstawie porozumień z j.s.t.</t>
  </si>
  <si>
    <t xml:space="preserve">Dotacje celowe przekazane gminie na zadania bieżące realizowane na podstawie porozumień między j.s.t. </t>
  </si>
  <si>
    <t>Dotacje celowe przekazane dla samorządu województwa na zadania bieżące realizowane na podstawie porozumień między j.s.t.</t>
  </si>
  <si>
    <t>Dotacje celowe otrzymane z powiatu na zadania bieżące realizowane na podstawie porozumień z j.s.t.</t>
  </si>
  <si>
    <t xml:space="preserve">Dotacje celowe przekazane dla powiatu na zadania bieżące realizowane na podstawie porozumień między j.s.t. </t>
  </si>
  <si>
    <t>Dotacje celowe z budżetu na finansowanie lub dofinansopwanioe kosztów realizacji inwestycji innych jednostek sektotra finansów publicznych</t>
  </si>
  <si>
    <t>Dotacje celowe otrzymane z gminy na zadania bieżące realizowane na podstawie porozumień z j.s.t.</t>
  </si>
  <si>
    <t xml:space="preserve">Dotacje celowe przekazane dla gminy na zadania bieżące realizowane na podstawie porozumień między j.s.t. </t>
  </si>
  <si>
    <t>Rehabilitacja zawodowa i społeczna osób niepełnosprawnych</t>
  </si>
  <si>
    <t>Szkolne schroniska  młodzieżowe</t>
  </si>
  <si>
    <t>Wydatki inwestycyjne jednostek budżetowych</t>
  </si>
  <si>
    <t>Bezpieczeństwo Publiczne i ochrona przeciwpożarowa</t>
  </si>
  <si>
    <t xml:space="preserve">Dotacje celowe przekazane dla powiatu na inwestycje i zakupy inwestycyjne realizowane na podstawie porozumień między j.s.t. </t>
  </si>
  <si>
    <t>Wpłaty jednostek na fundusz celowy na finansowanie lub dofinansowanie zadań inwestycyjnych</t>
  </si>
  <si>
    <t>1a</t>
  </si>
  <si>
    <t>1b</t>
  </si>
  <si>
    <t>2a.</t>
  </si>
  <si>
    <t>Nazwa i cel zadania inwestycyjnego i okres realizacji (w latach)</t>
  </si>
  <si>
    <t xml:space="preserve">                Marian Świerszcz</t>
  </si>
  <si>
    <t>Kategoria (dział, rozdział, paragraf)</t>
  </si>
  <si>
    <t>§ 6058</t>
  </si>
  <si>
    <t>§ 6059</t>
  </si>
  <si>
    <t>2008 r. ogółem, w tym:</t>
  </si>
  <si>
    <t>2008r: wydatki inwestycyjne</t>
  </si>
  <si>
    <t>§ 4015</t>
  </si>
  <si>
    <t>§ 4016</t>
  </si>
  <si>
    <t>§ 4115</t>
  </si>
  <si>
    <t>§ 4116</t>
  </si>
  <si>
    <t>§ 4125</t>
  </si>
  <si>
    <t>§ 4126</t>
  </si>
  <si>
    <t>§ 4175</t>
  </si>
  <si>
    <t>§ 4176</t>
  </si>
  <si>
    <t>§ 4215</t>
  </si>
  <si>
    <t>§ 4216</t>
  </si>
  <si>
    <t>§ 4225</t>
  </si>
  <si>
    <t>§ 4226</t>
  </si>
  <si>
    <t>§ 4245</t>
  </si>
  <si>
    <t>§ 4246</t>
  </si>
  <si>
    <t>§ 4305</t>
  </si>
  <si>
    <t>§ 4306</t>
  </si>
  <si>
    <t>§ 4425</t>
  </si>
  <si>
    <t>§ 4426</t>
  </si>
  <si>
    <t>§ 4435</t>
  </si>
  <si>
    <t>§ 4436</t>
  </si>
  <si>
    <t>§ 4755</t>
  </si>
  <si>
    <t>§ 4756</t>
  </si>
  <si>
    <t>Opłaty i składki</t>
  </si>
  <si>
    <t xml:space="preserve">Wynagrodzenia bezosobowe </t>
  </si>
  <si>
    <t>Przebudowa dróg powiatowych miasta Olecko - ulice: Grunwaldzka, Kościuszki, Norwida, Dąbrowskiej - 1,614 km</t>
  </si>
  <si>
    <t>75421</t>
  </si>
  <si>
    <t>Zarządzanie kryzysowe</t>
  </si>
  <si>
    <t>3030</t>
  </si>
  <si>
    <t>4010</t>
  </si>
  <si>
    <t>Wynagrodzenia osobowe pracowników</t>
  </si>
  <si>
    <t>4020</t>
  </si>
  <si>
    <t>4040</t>
  </si>
  <si>
    <t>Dodatkowe wynagr.roczne</t>
  </si>
  <si>
    <t>4120</t>
  </si>
  <si>
    <t>Składki na F.Pracy</t>
  </si>
  <si>
    <t>4210</t>
  </si>
  <si>
    <t>Zakup materiałów i wyposażenia</t>
  </si>
  <si>
    <t>4260</t>
  </si>
  <si>
    <t>zakup energii</t>
  </si>
  <si>
    <t>4270</t>
  </si>
  <si>
    <t>zakup usług remontowych</t>
  </si>
  <si>
    <t>4300</t>
  </si>
  <si>
    <t>zakup usług pozostałych</t>
  </si>
  <si>
    <t>4410</t>
  </si>
  <si>
    <t>Podróże służbowe krajowe</t>
  </si>
  <si>
    <t>4430</t>
  </si>
  <si>
    <t>Różne opłaty i składki</t>
  </si>
  <si>
    <t>4440</t>
  </si>
  <si>
    <t>Odpis na ZFŚS</t>
  </si>
  <si>
    <t>01005</t>
  </si>
  <si>
    <t>020</t>
  </si>
  <si>
    <t>LEŚNICTWO</t>
  </si>
  <si>
    <t>02002</t>
  </si>
  <si>
    <t>Nadzór nad gospodarką leśną</t>
  </si>
  <si>
    <t>600</t>
  </si>
  <si>
    <t>TRANSPORT I ŁĄCZNOŚĆ</t>
  </si>
  <si>
    <t>60014</t>
  </si>
  <si>
    <t>Drogi publicz.powiatowe</t>
  </si>
  <si>
    <t>4110</t>
  </si>
  <si>
    <t>Składki na ubez.społeczne</t>
  </si>
  <si>
    <t>podatek doch.od osób prawnych</t>
  </si>
  <si>
    <t>nagrody i wyd.nie zal.do wynagr.</t>
  </si>
  <si>
    <t>zakup materiałów i wyposażenia</t>
  </si>
  <si>
    <t>4480</t>
  </si>
  <si>
    <t>Podatek od nieruchomości</t>
  </si>
  <si>
    <t>6050</t>
  </si>
  <si>
    <t>Wyd. inwest.jed.budż.</t>
  </si>
  <si>
    <t>6060</t>
  </si>
  <si>
    <t>700</t>
  </si>
  <si>
    <t>70005</t>
  </si>
  <si>
    <t>Gospodarka gruntami i nieruchomościami</t>
  </si>
  <si>
    <t>wydatki rzeczowe</t>
  </si>
  <si>
    <t>710</t>
  </si>
  <si>
    <t>DZIAŁALNOŚĆ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</si>
  <si>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</si>
  <si>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</si>
  <si>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</si>
  <si>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</si>
  <si>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</si>
  <si>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</si>
  <si>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 xml:space="preserve">4110 </t>
  </si>
  <si>
    <t>750</t>
  </si>
  <si>
    <t>ADMINISTRACJA PUBLICZNA</t>
  </si>
  <si>
    <t>75011</t>
  </si>
  <si>
    <t>Urzędy wojewódzkie</t>
  </si>
  <si>
    <t>Składki na ubezp. Społeczne</t>
  </si>
  <si>
    <t>2310</t>
  </si>
  <si>
    <t>75019</t>
  </si>
  <si>
    <t>Rady powiatów</t>
  </si>
  <si>
    <t>Różne wydatki na rzecz os.fiz.</t>
  </si>
  <si>
    <t>75020</t>
  </si>
  <si>
    <t>Starostwa powiatowe</t>
  </si>
  <si>
    <t>75045</t>
  </si>
  <si>
    <t>Komisje poborowe</t>
  </si>
  <si>
    <t>Składki na ubezp.społeczne</t>
  </si>
  <si>
    <t>75095</t>
  </si>
  <si>
    <t>Pozostała działalność</t>
  </si>
  <si>
    <t>754</t>
  </si>
  <si>
    <t>BEZPIECZEŃSTWO PUBLICZNE I OCHRONA PRZECIWPOŻAROWA</t>
  </si>
  <si>
    <t>4500</t>
  </si>
  <si>
    <t>4280</t>
  </si>
  <si>
    <t>Zakup usług zdrowotnych</t>
  </si>
  <si>
    <t>Placówki opiekuńczo-wychowawcze</t>
  </si>
  <si>
    <t>Pozostałe podatki na rzecz j.s.t.</t>
  </si>
  <si>
    <t>4050</t>
  </si>
  <si>
    <t xml:space="preserve">Uposaż.żołnierzy zawodowych   i nadterminow. oraz funkcjonar. </t>
  </si>
  <si>
    <t>4060</t>
  </si>
  <si>
    <t>Pozostałe należności funkcjon.</t>
  </si>
  <si>
    <t>4070</t>
  </si>
  <si>
    <t>Nagrody roczne funkcjonariuszy</t>
  </si>
  <si>
    <t>4220</t>
  </si>
  <si>
    <t>4250</t>
  </si>
  <si>
    <t>Zakup sprzętu i uzbrojenia</t>
  </si>
  <si>
    <t>Zakup energii</t>
  </si>
  <si>
    <t>Zakup usług remontowych</t>
  </si>
  <si>
    <t>Zakup usług pozostałych</t>
  </si>
  <si>
    <t>75411</t>
  </si>
  <si>
    <t>Komendy Powiatowe Państ. Straży Pożarnej</t>
  </si>
  <si>
    <t>4520</t>
  </si>
  <si>
    <t>Opłaty na rzecz jst.</t>
  </si>
  <si>
    <t>852</t>
  </si>
  <si>
    <t>Pomoc społeczna</t>
  </si>
  <si>
    <t>85201</t>
  </si>
  <si>
    <t>85202</t>
  </si>
  <si>
    <t>85218</t>
  </si>
  <si>
    <t>Pozostałe zadania w zakresie polityki społecznej</t>
  </si>
  <si>
    <t>85295</t>
  </si>
  <si>
    <t>POMOC SPOŁECZNA</t>
  </si>
  <si>
    <t>85204</t>
  </si>
  <si>
    <t>757</t>
  </si>
  <si>
    <t>75702</t>
  </si>
  <si>
    <t>Obsługa papierów wart., kredytów i pożyczek j.s.t.</t>
  </si>
  <si>
    <t>8070</t>
  </si>
  <si>
    <t>75704</t>
  </si>
  <si>
    <t>8020</t>
  </si>
  <si>
    <t>758</t>
  </si>
  <si>
    <t>RÓŻNE ROZLICZENIA</t>
  </si>
  <si>
    <t>75818</t>
  </si>
  <si>
    <t>Rezerwy ogólne i celowe</t>
  </si>
  <si>
    <t>4810</t>
  </si>
  <si>
    <t>Rezerwa celowa oświatowa</t>
  </si>
  <si>
    <t>801</t>
  </si>
  <si>
    <t>OŚWIATA I WYCHOWANIE</t>
  </si>
  <si>
    <t>80102</t>
  </si>
  <si>
    <t>Szkoły podstawowe specjalne</t>
  </si>
  <si>
    <t>§ 9950</t>
  </si>
  <si>
    <t>Zakup mater. i wyposażenia</t>
  </si>
  <si>
    <t>4240</t>
  </si>
  <si>
    <t>2540</t>
  </si>
  <si>
    <t>Dot.podmiot z budż. dla szkół niepub. (Niep.Spec.Ośr.Szk.-Wych. Przy Stow. "Dać Nadzieję")</t>
  </si>
  <si>
    <t>80111</t>
  </si>
  <si>
    <t>Gimnazja specjalne</t>
  </si>
  <si>
    <t>zakup materiałów i wyposaż.</t>
  </si>
  <si>
    <t>80120</t>
  </si>
  <si>
    <t>Licea Ogólnokształcące</t>
  </si>
  <si>
    <t>Nagr.i wyd.nie zal.do wynagr.</t>
  </si>
  <si>
    <t>4140</t>
  </si>
  <si>
    <t>ZDZ Białystok</t>
  </si>
  <si>
    <t>L.Olszewski Olecko</t>
  </si>
  <si>
    <t>Wydatki na obsługę długu</t>
  </si>
  <si>
    <t>Pochodne od wynagrodzeń</t>
  </si>
  <si>
    <t>Wynagrodzenia</t>
  </si>
  <si>
    <t xml:space="preserve">Łączne koszty finansowe </t>
  </si>
  <si>
    <t>Jednostka organizacyjna realizująca program lub koordynująca wykonanie programu</t>
  </si>
  <si>
    <t xml:space="preserve">kredyty  i pożyczki </t>
  </si>
  <si>
    <t>dochody własne j.s.t.</t>
  </si>
  <si>
    <t>z tego źródła finansowania</t>
  </si>
  <si>
    <t>środki wymienione w art.5 ust.1pkt 2 i 3 u.f.p</t>
  </si>
  <si>
    <t>2009 r.</t>
  </si>
  <si>
    <t>* Wybrać odpowiednie oznaczenie źródła finansowania:</t>
  </si>
  <si>
    <t>A. Dotacje i środki z budżetu państwa ( np.. Od wojewody, MEN, UKFiS, ...)</t>
  </si>
  <si>
    <t>B. Środki i dotacje otrzymane od innych jst oraz innych jednostek zaliczanych do sektora finansów publicznych</t>
  </si>
  <si>
    <t>C. Inne źródła</t>
  </si>
  <si>
    <t>Spłaty pożyczek otrzymanych na finansowanie zadań realizowanych z udziałem środków pochodzących z budżetu UE</t>
  </si>
  <si>
    <t>Wydatki na programy i projekty realizowane ze środków pochodzących z  funduszy strukturalnych i Funduszu Spójności</t>
  </si>
  <si>
    <t>Wydatki majątkowe razem:</t>
  </si>
  <si>
    <t>z tego: dotychczas poniesione</t>
  </si>
  <si>
    <t>Ogółem (1+2)</t>
  </si>
  <si>
    <t>Środki z budżetu krajowego</t>
  </si>
  <si>
    <t>Wydatki bieżące razem:</t>
  </si>
  <si>
    <t>Wydatki w okresie realizacji Projektu (całkowita wartość projektu) (5+6)</t>
  </si>
  <si>
    <t>851, 85111</t>
  </si>
  <si>
    <t>wydatki inwest. jednost. budżet.</t>
  </si>
  <si>
    <t>80130</t>
  </si>
  <si>
    <t>Szkoły zawodowe</t>
  </si>
  <si>
    <t>Nagr.i wydat.nie zalicz.do wynagr.</t>
  </si>
  <si>
    <t>Składki PFRON</t>
  </si>
  <si>
    <t>80131</t>
  </si>
  <si>
    <t>Licea i technika zawodowe</t>
  </si>
  <si>
    <t>zakup pom.dydakt.i książek</t>
  </si>
  <si>
    <t>podróże służbowe krajowe</t>
  </si>
  <si>
    <t>2110</t>
  </si>
  <si>
    <t>różne opłaty i składki</t>
  </si>
  <si>
    <t>odpisy na ZFŚS</t>
  </si>
  <si>
    <t xml:space="preserve">dot. podmiot. z budż. dla szkół niepublicznych   </t>
  </si>
  <si>
    <t>6430</t>
  </si>
  <si>
    <t>Dot.cel.przek.z budż.pań.na real.inwest.i zak.inwest.włas.powiatu</t>
  </si>
  <si>
    <t>80133</t>
  </si>
  <si>
    <t>Szkoły pomaturalne i policealne</t>
  </si>
  <si>
    <t xml:space="preserve">Dot. podmiot. z budż. dla szkół niepublicznych, w tym:  </t>
  </si>
  <si>
    <t>Centr.Szkol."Omega"</t>
  </si>
  <si>
    <t>80134</t>
  </si>
  <si>
    <t>Szkoły zawodowe specjalne</t>
  </si>
  <si>
    <t>2320</t>
  </si>
  <si>
    <t>Spłaty pożyczek (WFOŚiGW)</t>
  </si>
  <si>
    <t>80145</t>
  </si>
  <si>
    <t>Dotacje ogółem</t>
  </si>
  <si>
    <t xml:space="preserve">                                                </t>
  </si>
  <si>
    <t xml:space="preserve">Przewodniczący Rady Powiatu: </t>
  </si>
  <si>
    <t>Komisje egzaminacyjne</t>
  </si>
  <si>
    <t>80146</t>
  </si>
  <si>
    <t>Placówki dokształcania i doskonalenia nauczycieli</t>
  </si>
  <si>
    <t>80195</t>
  </si>
  <si>
    <t>851</t>
  </si>
  <si>
    <t>OCHRONA ZDROWIA</t>
  </si>
  <si>
    <t>85111</t>
  </si>
  <si>
    <t>Szpitale ogólne</t>
  </si>
  <si>
    <t>Pochodne od wynagrodzerń</t>
  </si>
  <si>
    <t>dotacje</t>
  </si>
  <si>
    <t>85156</t>
  </si>
  <si>
    <t>4130</t>
  </si>
  <si>
    <t>Składki na ubezp.zdrow.</t>
  </si>
  <si>
    <t>853</t>
  </si>
  <si>
    <t>3110</t>
  </si>
  <si>
    <t>Świadczenia społeczne</t>
  </si>
  <si>
    <t>zakup środków żywności</t>
  </si>
  <si>
    <t>zakup pom.nauk.dydakt.książek</t>
  </si>
  <si>
    <t>Domy Pomocy Społecznej</t>
  </si>
  <si>
    <t>4230</t>
  </si>
  <si>
    <t>zakup leków i mater.medycz.</t>
  </si>
  <si>
    <t xml:space="preserve">Rodziny zastępcze </t>
  </si>
  <si>
    <t>Powiatowe Centrum Pomocy Rodzinie</t>
  </si>
  <si>
    <t>85324</t>
  </si>
  <si>
    <t>Składki na ubezp. społeczne</t>
  </si>
  <si>
    <t>85203</t>
  </si>
  <si>
    <t>85311</t>
  </si>
  <si>
    <t>Dotacje cel.przekaz.gminie na podst.porozumień z jst</t>
  </si>
  <si>
    <t xml:space="preserve">Odsetki  od kraj. poż. i kredyt. </t>
  </si>
  <si>
    <t>Zakup materiałów i wyposaż.</t>
  </si>
  <si>
    <t>Wpłaty na PFRON</t>
  </si>
  <si>
    <t>Zakup pomocy dydakt.i książek</t>
  </si>
  <si>
    <t>4370</t>
  </si>
  <si>
    <t>4700</t>
  </si>
  <si>
    <t>4740</t>
  </si>
  <si>
    <t>4750</t>
  </si>
  <si>
    <t>Zakup usług telefonii stacjonarnej</t>
  </si>
  <si>
    <t>Szkolenia prac.niebędących czł.sł.cywilnej</t>
  </si>
  <si>
    <t>Zakup materiałów papierniczych</t>
  </si>
  <si>
    <t>Zakup akcesoriów komputerowych</t>
  </si>
  <si>
    <t>4360</t>
  </si>
  <si>
    <t>4380</t>
  </si>
  <si>
    <t>Zakup usług telefonii komórkowej</t>
  </si>
  <si>
    <t>4510</t>
  </si>
  <si>
    <t>Opłaty na rzecz budżetu państwa</t>
  </si>
  <si>
    <t>4400</t>
  </si>
  <si>
    <t>Opłaty czynszowe za pomieszcz.biurowe</t>
  </si>
  <si>
    <t>Pozostałe podatki na rzecz budżetów j.s.t.</t>
  </si>
  <si>
    <t>Opłaty na rzecz budżetów jst.</t>
  </si>
  <si>
    <t>85333</t>
  </si>
  <si>
    <t>Powiatowe Urzędy Pracy</t>
  </si>
  <si>
    <t>2820</t>
  </si>
  <si>
    <t>854</t>
  </si>
  <si>
    <t>EDUKACYJNA OPIEKA WYCHOWAWCZA</t>
  </si>
  <si>
    <t>85403</t>
  </si>
  <si>
    <t>Specjalne ośrodki szkolno - wychowawcze</t>
  </si>
  <si>
    <t>85406</t>
  </si>
  <si>
    <t>Poradnie Psychol- Pedagog.</t>
  </si>
  <si>
    <t>85410</t>
  </si>
  <si>
    <t>Internaty i bursy szkolne</t>
  </si>
  <si>
    <t>85415</t>
  </si>
  <si>
    <t>Pomoc material. dla uczniów</t>
  </si>
  <si>
    <t>85417</t>
  </si>
  <si>
    <t>Szkolne schroniska młodz.</t>
  </si>
  <si>
    <t>85495</t>
  </si>
  <si>
    <t>921</t>
  </si>
  <si>
    <t>92116</t>
  </si>
  <si>
    <t>Biblioteki</t>
  </si>
  <si>
    <t>dot. cel. przek. gminie na zad. bież real. na podst.poroz.j.s.t.</t>
  </si>
  <si>
    <t>92195</t>
  </si>
  <si>
    <t>926</t>
  </si>
  <si>
    <t>92695</t>
  </si>
  <si>
    <t>Ogółem</t>
  </si>
  <si>
    <t>z tego:</t>
  </si>
  <si>
    <t>X</t>
  </si>
  <si>
    <t>0870</t>
  </si>
  <si>
    <t>wpływy ze sprzedaży skł.majątk.</t>
  </si>
  <si>
    <t>Wydatki       z tytułu poręczeń     i gwarancji</t>
  </si>
  <si>
    <t>6058</t>
  </si>
  <si>
    <t>75075</t>
  </si>
  <si>
    <t>Promocja jednostek samorządu terytorialnego</t>
  </si>
  <si>
    <t xml:space="preserve">Wynagrodzenia osobowe </t>
  </si>
  <si>
    <t>85154</t>
  </si>
  <si>
    <t xml:space="preserve">Przeciwdziałanie alkoholizmowi </t>
  </si>
  <si>
    <t>Zakup usług internetowych</t>
  </si>
  <si>
    <t>85220</t>
  </si>
  <si>
    <t>Wynagrodzenia osobowe prac.</t>
  </si>
  <si>
    <t>Jednostki specjalistycznego poradnictwa, mieszkania chronione i ośrodki interwencji kryzysowej</t>
  </si>
  <si>
    <t>Odpis na ZFŚS naucz.emerytów</t>
  </si>
  <si>
    <t>Stypendia  dla uczniów</t>
  </si>
  <si>
    <t>dotacje celowe przekazane gminie na zadania bieżące</t>
  </si>
  <si>
    <t>Dotacje celowe z budżetu na dofinans.zadań zleconych do realiz.stowarzyszeniom</t>
  </si>
  <si>
    <t>Rozliczenie z tyt.poręczeń i gwarancji udzielonych przez Skarb Państwa lub jednostki samorządu terytorialnego</t>
  </si>
  <si>
    <t>wpływy od rodziców z tyt. odpłatności za utrzymanie dzieci</t>
  </si>
  <si>
    <t>0680</t>
  </si>
  <si>
    <t>wpływy od rodziców z tyt.odpłatności z utrzym.dzieci</t>
  </si>
  <si>
    <t>Klasyfikacja</t>
  </si>
  <si>
    <t>Nazwa</t>
  </si>
  <si>
    <t>Dział</t>
  </si>
  <si>
    <t>Rozdział</t>
  </si>
  <si>
    <t>Prace geodezyjno - urządzeniowe na potrzeby rolnictwa</t>
  </si>
  <si>
    <t>Koszty postępow.sąd.i prokurat.</t>
  </si>
  <si>
    <t>85233</t>
  </si>
  <si>
    <t>Dokształcanie i doskonalenie nauczycieli</t>
  </si>
  <si>
    <t>Przedszkola specjalne</t>
  </si>
  <si>
    <t>80105</t>
  </si>
  <si>
    <t>L.p.</t>
  </si>
  <si>
    <t>A.</t>
  </si>
  <si>
    <t>Dochody własne, w tym:</t>
  </si>
  <si>
    <t>B.</t>
  </si>
  <si>
    <t>Subwencje</t>
  </si>
  <si>
    <t>C.</t>
  </si>
  <si>
    <t>Dotacje</t>
  </si>
  <si>
    <t>Wydatki ogółem</t>
  </si>
  <si>
    <t>odsetki</t>
  </si>
  <si>
    <t>Wynik (I-II)</t>
  </si>
  <si>
    <t>Komendy Powiatowe Państwowej Straży Pożarnej</t>
  </si>
  <si>
    <t>Placówki opiekuńczo - wychowawcze</t>
  </si>
  <si>
    <t>Rodziny zastępcze</t>
  </si>
  <si>
    <t>dotacje na real. zad. bież. jed. sekt. finan. publicz.</t>
  </si>
  <si>
    <t>6619</t>
  </si>
  <si>
    <t>6299</t>
  </si>
  <si>
    <t>środki na dofin. własnych inwestycji otrzym.z innych źródeł</t>
  </si>
  <si>
    <t>w tym:</t>
  </si>
  <si>
    <t>Kultura i ochrona dziedzictwa narodowego</t>
  </si>
  <si>
    <t>Źródła sfinansowania deficytu lub rozdysponowania nadwyżki budżetowej</t>
  </si>
  <si>
    <t>Lp.</t>
  </si>
  <si>
    <t>Treść</t>
  </si>
  <si>
    <t>Klasyfikacja przychodów i rozchodów</t>
  </si>
  <si>
    <t>I.</t>
  </si>
  <si>
    <t>Planowane dochody</t>
  </si>
  <si>
    <t>II.</t>
  </si>
  <si>
    <t>Planowane wydatki</t>
  </si>
  <si>
    <t>Nadwyżka/deficyt I - II</t>
  </si>
  <si>
    <t>Finansowanie  III - IV</t>
  </si>
  <si>
    <t>III.</t>
  </si>
  <si>
    <t>Przychody ogółem:</t>
  </si>
  <si>
    <t>1.</t>
  </si>
  <si>
    <t>2.</t>
  </si>
  <si>
    <t>Pożyczki (uzyskane)</t>
  </si>
  <si>
    <t>3.</t>
  </si>
  <si>
    <t>Spłaty pożyczek udzielonych</t>
  </si>
  <si>
    <t>4.</t>
  </si>
  <si>
    <t>Prywatyzacja majątku j.s.t.</t>
  </si>
  <si>
    <t>5.</t>
  </si>
  <si>
    <t>0570</t>
  </si>
  <si>
    <t>grzywny, mandaty i inne kary pieniężne od ludności</t>
  </si>
  <si>
    <t>Pow.Centra Pomocy Rodzinie</t>
  </si>
  <si>
    <t>6298</t>
  </si>
  <si>
    <t>datacje na realizację zadań bieżących jednostek sektora  finansów publicznych</t>
  </si>
  <si>
    <t>subwencje ogólne z udżetu państwa</t>
  </si>
  <si>
    <t>subwencje ogólne z budżetu państwa</t>
  </si>
  <si>
    <t>subwencja ogólna z budżetu państwa</t>
  </si>
  <si>
    <t>Nadwyżka budżetu z lat ubiegłych</t>
  </si>
  <si>
    <t>Sprzedaż papierów wartościowych</t>
  </si>
  <si>
    <t>8.</t>
  </si>
  <si>
    <t xml:space="preserve">Inne rozliczenia (wolne środki z tyt.rozl.kred.) </t>
  </si>
  <si>
    <t>IV.</t>
  </si>
  <si>
    <t>Rozchody ogółem:</t>
  </si>
  <si>
    <t>Spłata kredytu</t>
  </si>
  <si>
    <t>Pożyczki udzielone</t>
  </si>
  <si>
    <t>Lokaty w bankach</t>
  </si>
  <si>
    <t>Wykup papierów wartościowych</t>
  </si>
  <si>
    <t>Rozchody z tytułu innych rozliczeń</t>
  </si>
  <si>
    <t>V.</t>
  </si>
  <si>
    <t>a) ustaw,</t>
  </si>
  <si>
    <t>b) orzeczeń sądu,</t>
  </si>
  <si>
    <t>6.</t>
  </si>
  <si>
    <t>7.</t>
  </si>
  <si>
    <t>Dochody ogółem</t>
  </si>
  <si>
    <t>Usługi internetowe</t>
  </si>
  <si>
    <t>wynagrodzenia bezosobowe</t>
  </si>
  <si>
    <t>3070</t>
  </si>
  <si>
    <t>Wydatki osob.nie zal.do wynagr.</t>
  </si>
  <si>
    <t>4180</t>
  </si>
  <si>
    <t>Równoważniki i ekwiwalenty</t>
  </si>
  <si>
    <t>Dotacje celowe przekazane dla powiatu na zadania bieżące</t>
  </si>
  <si>
    <t>Koszty post.sądowego i prok.</t>
  </si>
  <si>
    <t>Opłaty na rzecz j.s.t.</t>
  </si>
  <si>
    <t>75018</t>
  </si>
  <si>
    <t>2330</t>
  </si>
  <si>
    <t>Dotacje celowe przekazane do samorządu województwa</t>
  </si>
  <si>
    <t>6059</t>
  </si>
  <si>
    <t>Koszty postępow. sądow. i prok.</t>
  </si>
  <si>
    <t>Wyn.osob. korpusu sł.cywilnej</t>
  </si>
  <si>
    <t>Dotacje celowe przek.gminie</t>
  </si>
  <si>
    <t>Dotacje celowe przek.powiatowi</t>
  </si>
  <si>
    <t>Dot. cel.przekazane powiatowi</t>
  </si>
  <si>
    <t>Stypendia różne</t>
  </si>
  <si>
    <t>Projekt</t>
  </si>
  <si>
    <t>Planowane wydatki:</t>
  </si>
  <si>
    <t>Środki z budżetu UE</t>
  </si>
  <si>
    <t>Wydatki razem (8+12)</t>
  </si>
  <si>
    <t xml:space="preserve">                                                                   z tego:</t>
  </si>
  <si>
    <t>Środki z budżetu krajowego:</t>
  </si>
  <si>
    <t>Wydatki razem (9+10+11)</t>
  </si>
  <si>
    <t>z tego, źródła finansowania:</t>
  </si>
  <si>
    <t>Wydatki razem (13+14+15+16)</t>
  </si>
  <si>
    <t>pożyczki i kredyty</t>
  </si>
  <si>
    <t>obligacje</t>
  </si>
  <si>
    <t>pozostałe</t>
  </si>
  <si>
    <t>pożyczki na prefinansowanie z budżetu państwa</t>
  </si>
  <si>
    <t>Razem wydatki:</t>
  </si>
  <si>
    <t>Priorytet 3 - Rozwój lokalny</t>
  </si>
  <si>
    <t>z tego</t>
  </si>
  <si>
    <t xml:space="preserve">Program: ZPORR 2004-2006 "Przebudowa (modernizacja) Szpitala powiatowego w Olecku" </t>
  </si>
  <si>
    <t>Działanie 3.5.2 Lokalna infrastruktura ochrony zdrowia</t>
  </si>
  <si>
    <t>w złotych</t>
  </si>
  <si>
    <t>L.p</t>
  </si>
  <si>
    <t xml:space="preserve">Treść </t>
  </si>
  <si>
    <t>Prace geodezyjno-urządz. na potrzeby rolnictwa</t>
  </si>
  <si>
    <t>10.</t>
  </si>
  <si>
    <t>Powiatowy Zarząd Dróg w Olecku</t>
  </si>
  <si>
    <t>kredyty i pożyczki</t>
  </si>
  <si>
    <t>Starostwo Powiatowe w Olecku</t>
  </si>
  <si>
    <t>OGÓŁEM</t>
  </si>
  <si>
    <t>9.</t>
  </si>
  <si>
    <t>Nazwa działu, rozdziału</t>
  </si>
  <si>
    <t>Dz.</t>
  </si>
  <si>
    <t>Rolnictwo i łowiectwo</t>
  </si>
  <si>
    <t>a)</t>
  </si>
  <si>
    <t xml:space="preserve">Urzędy wojewódzkie                                 </t>
  </si>
  <si>
    <t>pozostałe odsetki</t>
  </si>
  <si>
    <t>b)</t>
  </si>
  <si>
    <t>01095</t>
  </si>
  <si>
    <t>wpływy z różnych opłat</t>
  </si>
  <si>
    <t>Transport i Łączność</t>
  </si>
  <si>
    <t>dochody z najmu i dzierżawy składników majątkowych</t>
  </si>
  <si>
    <t>wpływy z usług</t>
  </si>
  <si>
    <t>Gospodarka mieszkaniowa oraz niemat.usł.komun.</t>
  </si>
  <si>
    <t>Gospodarka gruntami i nieruchomościami.</t>
  </si>
  <si>
    <t>OBSŁUGA DŁUGU PUBL.</t>
  </si>
  <si>
    <t>§  9520</t>
  </si>
  <si>
    <t>§  9550</t>
  </si>
  <si>
    <t>dotacje celowe z zakresu administracji rządowej</t>
  </si>
  <si>
    <t>dotacje celowe otrzymane z gmin na inwestycje</t>
  </si>
  <si>
    <t>część oświatowa subw. ogólnej dla jst</t>
  </si>
  <si>
    <t>13.</t>
  </si>
  <si>
    <t>dotacje celowe na zadania z zakresu administracji rządowej</t>
  </si>
  <si>
    <t>14.</t>
  </si>
  <si>
    <t xml:space="preserve">dotacje celowe otrzymane z powiatów na zadania bieżące </t>
  </si>
  <si>
    <t>dotacje celowe na zad. własne powiatu</t>
  </si>
  <si>
    <t>Ośrodki wsparcia</t>
  </si>
  <si>
    <t>15.</t>
  </si>
  <si>
    <t>16.</t>
  </si>
  <si>
    <t>17.</t>
  </si>
  <si>
    <t>§ od 9410 do 9440</t>
  </si>
  <si>
    <t>§ 9570</t>
  </si>
  <si>
    <t>§  9310</t>
  </si>
  <si>
    <t>§  9920</t>
  </si>
  <si>
    <t>§  9950</t>
  </si>
  <si>
    <t>§  9940</t>
  </si>
  <si>
    <t>§  9820</t>
  </si>
  <si>
    <t>Administracja publiczna</t>
  </si>
  <si>
    <t>Starostwa Powiatowe</t>
  </si>
  <si>
    <t>wpływy z opłaty komunikacyjnej</t>
  </si>
  <si>
    <t>wpływy z różnych dochodów</t>
  </si>
  <si>
    <t>Bezpieczeństwo publiczne i ochrona przeciwpożarowa</t>
  </si>
  <si>
    <t>756</t>
  </si>
  <si>
    <t>75622</t>
  </si>
  <si>
    <t>Różne rozliczenia</t>
  </si>
  <si>
    <t>Różne rozliczenia finansowe</t>
  </si>
  <si>
    <t>Oświata i wychowanie</t>
  </si>
  <si>
    <t>c)</t>
  </si>
  <si>
    <t>Ochrona zdrowia</t>
  </si>
  <si>
    <t>d)</t>
  </si>
  <si>
    <t>e)</t>
  </si>
  <si>
    <t>PFRON</t>
  </si>
  <si>
    <t>Edukacyjna opieka wychowawcza</t>
  </si>
  <si>
    <t>Leśnictwo</t>
  </si>
  <si>
    <t>Działalność usługowa</t>
  </si>
  <si>
    <t>Skł.na ubezp.zdrow.dla os.nie obj.obow.ubezp.</t>
  </si>
  <si>
    <t>Wypłaty z tyt. poręczeń i gwarancji</t>
  </si>
  <si>
    <t>Prognozowana sytuacja finansowa powiatu w latach spłaty dlugu</t>
  </si>
  <si>
    <t>Lata spłaty kredytu / pożyczki</t>
  </si>
  <si>
    <t>Dochody ogółem: (A+B+C)</t>
  </si>
  <si>
    <t xml:space="preserve">Dotacje celowe </t>
  </si>
  <si>
    <t>spłata pożyczek, kredytów zaciągniętych w związku ze środkami określonymi w umowie zawartej z podmiotem dysponującym z funduszami strukturalnymi lub F.S.U.E</t>
  </si>
  <si>
    <t>Planowana, łączna kwota długu, w tym:</t>
  </si>
  <si>
    <t>Dług / dochody  (%) (art..170 ust.1 u.f.p.)</t>
  </si>
  <si>
    <t>spłaty kredytów, pożyczek do dochodów (%) (art..169 ust.1 u.f.p.)</t>
  </si>
  <si>
    <t>Dług/dochody po wyłączeniach (%) (art..170 ust.3 u.f.p.)</t>
  </si>
  <si>
    <t>Spłata kredytów, pożyczek do dochodów po wyłączeniach (%) (art..169 ust. 3 u.f.p.)</t>
  </si>
  <si>
    <t>Spłata przewidywanych pożyczek, kredytów, w tym:</t>
  </si>
  <si>
    <t>spłata pożyczek, kredytów krajowych</t>
  </si>
  <si>
    <t>Wartość udzielonych poręczeń</t>
  </si>
  <si>
    <t>VI.1.</t>
  </si>
  <si>
    <t>VI.2.</t>
  </si>
  <si>
    <t>VII.1.</t>
  </si>
  <si>
    <t>VII.2.</t>
  </si>
  <si>
    <t>środki pochodzące z innych źródeł</t>
  </si>
  <si>
    <t>§ 903</t>
  </si>
  <si>
    <t>POROZUMIENIA</t>
  </si>
  <si>
    <t>RAZEM UMOWY I POROZUMIENIA</t>
  </si>
  <si>
    <t>f)</t>
  </si>
  <si>
    <t>Pożyczki na finansowanie zadań realizowanych z udziałem środków pochodzących z budżetu UE</t>
  </si>
  <si>
    <t>§ 963</t>
  </si>
  <si>
    <t>część wyrównawcza subwencji ogólnej dla powiatów</t>
  </si>
  <si>
    <t>DOCHODY OGÓŁEM</t>
  </si>
  <si>
    <t>Nagrody i wyd.nie zal.do wynagr.</t>
  </si>
  <si>
    <t>4170</t>
  </si>
  <si>
    <t>Wynagrodzenia bezosobowe</t>
  </si>
  <si>
    <t>4350</t>
  </si>
  <si>
    <t>Opłaty za usługi internetowe</t>
  </si>
  <si>
    <t>Wyszczególnienie</t>
  </si>
  <si>
    <t>Wydatki bieżące</t>
  </si>
  <si>
    <t>6439</t>
  </si>
  <si>
    <t>3250</t>
  </si>
  <si>
    <t>4610</t>
  </si>
  <si>
    <t>Gospodarka leśna</t>
  </si>
  <si>
    <t>02001</t>
  </si>
  <si>
    <t>Odsetki od kredytów i pożyczek</t>
  </si>
  <si>
    <t>Przewidywany stan na koniec roku</t>
  </si>
  <si>
    <t>Wyemitowane papiery wartościowe</t>
  </si>
  <si>
    <t>Kredyty</t>
  </si>
  <si>
    <t>Pożyczki</t>
  </si>
  <si>
    <t>Przyjęte depozyty</t>
  </si>
  <si>
    <t>Wymagalne zobowiązania:</t>
  </si>
  <si>
    <t>1) jednostek budżetowych,</t>
  </si>
  <si>
    <t>2) wynikające z:</t>
  </si>
  <si>
    <t>c) udzielonych poręczeń i gwarancji,</t>
  </si>
  <si>
    <t>d) innych tytułów,</t>
  </si>
  <si>
    <t>Łączna kwota długu na koniec roku budżetowego</t>
  </si>
  <si>
    <t>Procentowy udział długu w dochodach</t>
  </si>
  <si>
    <t>z opłat</t>
  </si>
  <si>
    <t>z majątku jednostki</t>
  </si>
  <si>
    <t>z udziału w podatkach</t>
  </si>
  <si>
    <t>Spłata zaciągniętych pożyczek, kredytów, w tym:</t>
  </si>
  <si>
    <t>D.</t>
  </si>
  <si>
    <t>0920</t>
  </si>
  <si>
    <t>0690</t>
  </si>
  <si>
    <t>0750</t>
  </si>
  <si>
    <t>0830</t>
  </si>
  <si>
    <t>0970</t>
  </si>
  <si>
    <t>0420</t>
  </si>
  <si>
    <t>0010</t>
  </si>
  <si>
    <t>0020</t>
  </si>
  <si>
    <t>2460</t>
  </si>
  <si>
    <t>2920</t>
  </si>
  <si>
    <t>Przewidywane wykonanie 2002</t>
  </si>
  <si>
    <t>Nagr.i wyd.nie zal.do wynagr</t>
  </si>
  <si>
    <t>Udziały powiatu w podatkach stanow.dochód budżetu państwa</t>
  </si>
  <si>
    <t>podatek doch.od osób fizyczn.</t>
  </si>
  <si>
    <t>Dochody od osób prawnych,  fizycznych i  innych jedn.nie posiad.osobow.prawnej</t>
  </si>
  <si>
    <t>Poradnie psychologiczno-pedagogiczne</t>
  </si>
  <si>
    <t>Wydatki majątkowe</t>
  </si>
  <si>
    <t>Urzędy marszałkowskie</t>
  </si>
  <si>
    <t>wydatki inwestycyjne jednostek budżetowych</t>
  </si>
  <si>
    <t>Wydatki na zakupy inwestycyjne</t>
  </si>
  <si>
    <t>Wynagr. osobowe pracowników</t>
  </si>
  <si>
    <t>Wynagr. os. czł. korp. sł. cywiln.</t>
  </si>
  <si>
    <t xml:space="preserve">dochody z najmu i dzierżawy składników majątkowych </t>
  </si>
  <si>
    <t xml:space="preserve">środki na finan. własnych inwest. pozysk.z innych źródeł </t>
  </si>
  <si>
    <t>Kredyty zaciągane w bankach krajowych</t>
  </si>
  <si>
    <t>11.</t>
  </si>
  <si>
    <t>80123</t>
  </si>
  <si>
    <t>Licea profilowane</t>
  </si>
  <si>
    <t>Drogi publiczne powiatowe</t>
  </si>
  <si>
    <t>4420</t>
  </si>
  <si>
    <t>Podróże służbowe zagraniczne</t>
  </si>
  <si>
    <t>Opracowania geodez. i kartogr.</t>
  </si>
  <si>
    <t>Przewodniczący Rady Powiatu</t>
  </si>
  <si>
    <t>3240</t>
  </si>
  <si>
    <t>Dział, rozdz.</t>
  </si>
  <si>
    <t>§</t>
  </si>
  <si>
    <t>010</t>
  </si>
  <si>
    <t>część równoważąca subwencji ogólnej dla powiatów</t>
  </si>
  <si>
    <t>ROLNICTWO I ŁOWIECTWO</t>
  </si>
  <si>
    <t>3020</t>
  </si>
  <si>
    <t>Dotacje dla gmin</t>
  </si>
  <si>
    <t>PLAN DOCHODÓW BUDŻETU POWIATU NA ROK 2008</t>
  </si>
  <si>
    <t>bieżące</t>
  </si>
  <si>
    <t>majątkowe</t>
  </si>
  <si>
    <t>dotacje celowe otrzymane z gmin na zadania bieżące</t>
  </si>
  <si>
    <t>0470</t>
  </si>
  <si>
    <t>wpływy z opłat za zarząd nieruchomościami</t>
  </si>
  <si>
    <t xml:space="preserve">d) </t>
  </si>
  <si>
    <t>Gospodarka komunalna i ochrona środowiska</t>
  </si>
  <si>
    <t>Fundusz Ochrony Środowiska i Gospodarki Wodnej</t>
  </si>
  <si>
    <t xml:space="preserve">                                     </t>
  </si>
  <si>
    <t>Marian Świerszcz</t>
  </si>
  <si>
    <t>Środki otrzymane od pozostałych jednostek sektora finansów publicznych</t>
  </si>
  <si>
    <t>PLAN WYDATKÓW BUDŻETU POWIATU NA ROK 2008</t>
  </si>
  <si>
    <t>4550</t>
  </si>
  <si>
    <t>Szkol. prac.niebędących czł.sł.cywilnej</t>
  </si>
  <si>
    <t>Zakup leków i mat.medycznych</t>
  </si>
  <si>
    <t>Zakup środków żywności</t>
  </si>
  <si>
    <t>rok budżetowy 2008 (8+9+10+11)</t>
  </si>
  <si>
    <t>"Przebudowa drogi powiatowej nr 1857 N "Orłowo-Wronki-Połom-Straduny" w zakresie dokumentacji</t>
  </si>
  <si>
    <t>Budowa 2 zatok autobusowych w m. Lenarty</t>
  </si>
  <si>
    <t>Komenda Powiatowa Państwowej Straży Pożarnej w Olecku</t>
  </si>
  <si>
    <t>Zakup sprzętu dla grupy wodno-nurkowej</t>
  </si>
  <si>
    <t xml:space="preserve">                                 Limity wydatków na wieloletnie programy inwestycyjne w latach 2007 - 2010                                                                                         </t>
  </si>
  <si>
    <t>"Przebudowa drogi powiatowej nr 1826N Dudki - Zajdy - Kukowo - Nowy Młyn na odcinku Dudki - Zajdy" 2,5 km</t>
  </si>
  <si>
    <t>"Przebudowa drogi powiatowej nr 1940 N Kukowo - Zatyki - Kijewo" 6,7km</t>
  </si>
  <si>
    <t>Termomodernizacja budynków powiatu</t>
  </si>
  <si>
    <t>Przebudowa i modernizacja Szpitala Powiatowego w Olecku (lata: 2005 - 2008)</t>
  </si>
  <si>
    <t>Budowa chodnika w miejscowości Nory - 0,450 km</t>
  </si>
  <si>
    <t xml:space="preserve">                                 Zadania inwestycyjne w 2008 r.                                                                                              </t>
  </si>
  <si>
    <t xml:space="preserve">                                   Pozostałe wydatki majątkowe na 2008 rok</t>
  </si>
  <si>
    <t>Plan na 2008 rok</t>
  </si>
  <si>
    <t>Nazwa zadania inwestycyjnego i okres realizacji w roku budżetowym</t>
  </si>
  <si>
    <t>dotacje celowe otrzymane z powiatu na zadania bieżące</t>
  </si>
  <si>
    <t>Dotacje celowe z budżetu na dofinansowanie zadań zleconych do realizacji stowarzyszeniom</t>
  </si>
  <si>
    <t>4015</t>
  </si>
  <si>
    <t>4016</t>
  </si>
  <si>
    <t>4115</t>
  </si>
  <si>
    <t>4116</t>
  </si>
  <si>
    <t>4125</t>
  </si>
  <si>
    <t>4126</t>
  </si>
  <si>
    <t>4175</t>
  </si>
  <si>
    <t>4176</t>
  </si>
  <si>
    <t>4215</t>
  </si>
  <si>
    <t>4216</t>
  </si>
  <si>
    <t>4225</t>
  </si>
  <si>
    <t>4226</t>
  </si>
  <si>
    <t>4245</t>
  </si>
  <si>
    <t>4246</t>
  </si>
  <si>
    <t>4305</t>
  </si>
  <si>
    <t>4306</t>
  </si>
  <si>
    <t>4425</t>
  </si>
  <si>
    <t>4426</t>
  </si>
  <si>
    <t>4435</t>
  </si>
  <si>
    <t>4436</t>
  </si>
  <si>
    <t>4755</t>
  </si>
  <si>
    <t>4756</t>
  </si>
  <si>
    <t>B.Środki i dotacje otrzymane od innych jst oraz innych jednostek zalicznych do sektora finansów publicznych</t>
  </si>
  <si>
    <t>6620</t>
  </si>
  <si>
    <t xml:space="preserve">Dotacje celowe przekazane dla powiatu na zakupy inwestycyjne realizowane na podstawie porozumień </t>
  </si>
  <si>
    <t>75405</t>
  </si>
  <si>
    <t>Komendy Powiatowe Policji</t>
  </si>
  <si>
    <t>6170</t>
  </si>
  <si>
    <t xml:space="preserve">Wpłaty jednostek na fundusz celowy na finansowanie zadań inwestycyjnych </t>
  </si>
  <si>
    <t>Plan 2008</t>
  </si>
  <si>
    <t>1a.</t>
  </si>
  <si>
    <t>Spłata kredytu z obligacji</t>
  </si>
  <si>
    <t>Plan na 2008</t>
  </si>
  <si>
    <t>Przewidywane wykonanie w 2007 r.</t>
  </si>
  <si>
    <t>2008 rok</t>
  </si>
  <si>
    <t>Dochody i wydatki związane z realizacją zadań  realizowanych na podstwaie umów (porozumień) z jednostkami samorządu terytorialnego w 2008 roku</t>
  </si>
  <si>
    <t>Prognoza kwoty długu powiatu na rok 2008 i lata następne</t>
  </si>
  <si>
    <t xml:space="preserve"> A. Dotacje i środki z budżetu państwa ( np.. Od wojewody, MEN, UKFiS, ...)</t>
  </si>
  <si>
    <t xml:space="preserve"> C. Inne źródła</t>
  </si>
  <si>
    <t>środki na dofinansowanie własnych zadań bieżących powiatów pozyskane z innych żródeł</t>
  </si>
  <si>
    <t>6610</t>
  </si>
  <si>
    <t>Zakłady opiekuńczo-lecznicze i pielęgnacyjno-opiekuńcze</t>
  </si>
  <si>
    <t>85117</t>
  </si>
  <si>
    <t>6220</t>
  </si>
  <si>
    <t>Dotacje celowe z budżetu na dofinansowanie kosztów realizacji inwestycji innych jednostek sektora finansów publicznych</t>
  </si>
  <si>
    <t>Promocja jednostek samorządu tereytorialnego</t>
  </si>
  <si>
    <t xml:space="preserve">                                                                                       </t>
  </si>
  <si>
    <t>Przewodniczacy Rady Powiatu</t>
  </si>
  <si>
    <t>Priorytet 9: Polityka regionalna i działania transgraniczne</t>
  </si>
  <si>
    <t>Tytuł projektu: Wirtualny przewodnik po krainie EGO</t>
  </si>
  <si>
    <t>Norweski Mechanizm Finansowy</t>
  </si>
  <si>
    <t>750, 75075</t>
  </si>
  <si>
    <t xml:space="preserve">      Marian Świerszcz</t>
  </si>
  <si>
    <t>Rodzaj zadłużenia</t>
  </si>
  <si>
    <t>Przewidywane wykonanie na koniec 2007 r.</t>
  </si>
  <si>
    <t xml:space="preserve">         Marian Świerszcz</t>
  </si>
  <si>
    <t>Wynagrodzenia osobowe</t>
  </si>
  <si>
    <t>Składki na Fundusz Pracy</t>
  </si>
  <si>
    <t>Zakup pomocy dydaktycznych</t>
  </si>
  <si>
    <t>Pozostałe opłaty i składki</t>
  </si>
  <si>
    <t>Zakup akcesoriów komp.</t>
  </si>
  <si>
    <t>Pozostaładziałalność</t>
  </si>
  <si>
    <t>KULTURA I OCHRONA DZIEDZICTWA NARODOWEGO</t>
  </si>
  <si>
    <t>4160</t>
  </si>
  <si>
    <t>Pokrycie przejętych zobowiązań po likwidowanym SPZOZ</t>
  </si>
  <si>
    <t>85226</t>
  </si>
  <si>
    <t>Ośrodki adopcyjno-opiekuńcze</t>
  </si>
  <si>
    <t>Ośrodki admopcyjno-opiekuńcze</t>
  </si>
  <si>
    <t>Wykonanie lądowiska dla helikoptera przy Szpitalu Powiatowym w Olecku</t>
  </si>
  <si>
    <t>Wykonanie dróg dojazdowych przy Szpitalu Powiatowym w Olecku</t>
  </si>
  <si>
    <t>"Przebudowa odcinka drogi powiatowej nr 1899 N Olecko-Krupin-Szczecinki"około 4 km - I etap</t>
  </si>
  <si>
    <t>Zminy</t>
  </si>
  <si>
    <t>Zwiększenia</t>
  </si>
  <si>
    <t>zmniejszenia</t>
  </si>
  <si>
    <t>Plan po zmianach na 2008 rok</t>
  </si>
  <si>
    <t>dotacje celowe otrzymane z budżetu państwa na realizację inwestycji własnych powiatu</t>
  </si>
  <si>
    <t>Plan po zmianach         na 2008 rok</t>
  </si>
  <si>
    <t>Zmiany</t>
  </si>
  <si>
    <t>Zwiększenie</t>
  </si>
  <si>
    <t>Zmniejszenie</t>
  </si>
  <si>
    <t>KULTURA FIZYCZNA                  I SPORT</t>
  </si>
  <si>
    <t xml:space="preserve">Rezerwa celowa </t>
  </si>
  <si>
    <t>80148</t>
  </si>
  <si>
    <t>Stołówki szkolne</t>
  </si>
  <si>
    <t>Szkol. prac. niebędących  członkami służby cywilnej</t>
  </si>
  <si>
    <t>4217</t>
  </si>
  <si>
    <t>4307</t>
  </si>
  <si>
    <t>4427</t>
  </si>
  <si>
    <t>podróże służbowe zagraniczne</t>
  </si>
  <si>
    <t>2707</t>
  </si>
  <si>
    <t>2.1</t>
  </si>
  <si>
    <t>854, 85495</t>
  </si>
  <si>
    <t>§ 4217</t>
  </si>
  <si>
    <t>§ 4307</t>
  </si>
  <si>
    <t>§ 4427</t>
  </si>
  <si>
    <t>2.2</t>
  </si>
  <si>
    <t>Tytuł projektu: Współczesność i perspektywy rozwoju przemysłu transportowego w Europie oraz ich konsekwencje dla środowiska naturalnego.</t>
  </si>
  <si>
    <t>Wielostronne projekty partnerskie szkół</t>
  </si>
  <si>
    <t>COMENIUS - partnerskie projekty szkół</t>
  </si>
  <si>
    <t>GOSPODARKA MIESZK. ORAZ NIEMATERIALNE USŁUGI KOMUNALNE</t>
  </si>
  <si>
    <t>Zakup uslug obejmuj. tłumaczenia</t>
  </si>
  <si>
    <t>Szkol. członk. korpusu służb. cywil.</t>
  </si>
  <si>
    <t>Prace geodezyjne i kartograf. (nieinwestycyjne)</t>
  </si>
  <si>
    <t>Szkol. prac.niebęd. czł.sł.cywilnej</t>
  </si>
  <si>
    <t>Skł. na ubezp. zdrow.osób nie objętych obowiązkowym ubezpieczeniem zdrowotnym</t>
  </si>
  <si>
    <t>Rehabilitacja zawodowa  i społeczna osób niepełnosprawnych</t>
  </si>
  <si>
    <t>Nagr.i wyd.nie zal.do wynagrodz.</t>
  </si>
  <si>
    <t>Wynagrodz. osobowe prac.</t>
  </si>
  <si>
    <t>dotacje przekazane dla j.s.t. na zadania bieżące realizowane na podstawie porozumień</t>
  </si>
  <si>
    <t>Powiatowy Zarząd Dróg     w Olecku</t>
  </si>
  <si>
    <t>Powiatowy Zarząd Dróg             w Olecku</t>
  </si>
  <si>
    <t>Starostwo Powiatowe                w Olecku</t>
  </si>
  <si>
    <t xml:space="preserve">Środki pozyskane z innych źródeł </t>
  </si>
  <si>
    <t>Zalącznik Nr 1 do Uchwały Rady Powiatu w Olecku Nr XV/…./08 z dnia 28 lutego 2008 roku</t>
  </si>
  <si>
    <t>Załącznik nr 2 do Uchwały Rady Powiatu w Olecku Nr XV/......./08 z dnia 28 lutego 2008 roku</t>
  </si>
  <si>
    <t>Załącznik nr 3 do Uchwały Rady Powiatu w Olecku Nr XV/....../08 z dnia 28 lutego 2008 roku</t>
  </si>
  <si>
    <t>Załącznik nr 3a do Uchwały Rady Powiatu w Olecku Nr XV/....../08 z dnia 28 lutego 2008 roku</t>
  </si>
  <si>
    <t>Załącznik Nr 3b do Uchwały Rady Powiatu w Olecku             Nr XV/…../08z dnia  28 lutego 2008 roku</t>
  </si>
  <si>
    <t>Załącznik nr 4 do Uchwały Rady Powiatu w Olecku Nr XV/........./08z dnia 28 lutego 2008 roku</t>
  </si>
  <si>
    <t>Załącznik Nr 5 do Uchwały Rady Powiatu w Olecku Nr XV/....../08 z dnia  28 lutego 2008 roku</t>
  </si>
  <si>
    <t>Załącznik nr 6 do uchwały Rady Powiatu w Olecku Nr XV/........./ 08 z dnia 28 lutego 2008 roku</t>
  </si>
  <si>
    <t>Załącznik nr 7 do Uchwały Rady Powiatu w Olecku nr XV/…./08  z dnia 28 lutego 2008r.</t>
  </si>
  <si>
    <t>Załącznik Nr 7a do Uchwały Rady Powiatu w Olecku  nr XIV/……/08 z dnia 31 stycznia 2008 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</si>
</sst>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2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u val="single"/>
      <sz val="11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u val="single"/>
      <sz val="10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0"/>
      <name val="Times New Roman"/>
      <family val="1"/>
    </font>
    <font>
      <sz val="8"/>
      <name val="Times New Roman"/>
      <family val="1"/>
    </font>
    <font>
      <i/>
      <sz val="9"/>
      <name val="Arial CE"/>
      <family val="0"/>
    </font>
    <font>
      <b/>
      <i/>
      <sz val="9"/>
      <name val="Arial CE"/>
      <family val="0"/>
    </font>
    <font>
      <b/>
      <i/>
      <sz val="8"/>
      <name val="Arial CE"/>
      <family val="0"/>
    </font>
    <font>
      <b/>
      <i/>
      <sz val="10"/>
      <name val="Arial CE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6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center"/>
    </xf>
    <xf numFmtId="49" fontId="0" fillId="0" borderId="1" xfId="0" applyNumberForma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wrapText="1"/>
    </xf>
    <xf numFmtId="0" fontId="5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/>
    </xf>
    <xf numFmtId="0" fontId="11" fillId="0" borderId="3" xfId="0" applyFont="1" applyBorder="1" applyAlignment="1">
      <alignment wrapText="1"/>
    </xf>
    <xf numFmtId="0" fontId="10" fillId="0" borderId="1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" xfId="0" applyFont="1" applyBorder="1" applyAlignment="1">
      <alignment horizontal="left"/>
    </xf>
    <xf numFmtId="49" fontId="11" fillId="0" borderId="1" xfId="0" applyNumberFormat="1" applyFont="1" applyBorder="1" applyAlignment="1">
      <alignment horizontal="left"/>
    </xf>
    <xf numFmtId="49" fontId="11" fillId="0" borderId="1" xfId="0" applyNumberFormat="1" applyFont="1" applyBorder="1" applyAlignment="1">
      <alignment wrapText="1"/>
    </xf>
    <xf numFmtId="49" fontId="11" fillId="0" borderId="1" xfId="0" applyNumberFormat="1" applyFont="1" applyBorder="1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41" fontId="11" fillId="0" borderId="3" xfId="0" applyNumberFormat="1" applyFont="1" applyBorder="1" applyAlignment="1">
      <alignment horizontal="center"/>
    </xf>
    <xf numFmtId="41" fontId="11" fillId="0" borderId="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0" fillId="2" borderId="0" xfId="0" applyFill="1" applyBorder="1" applyAlignment="1">
      <alignment/>
    </xf>
    <xf numFmtId="0" fontId="4" fillId="3" borderId="1" xfId="0" applyFont="1" applyFill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0" fillId="0" borderId="10" xfId="0" applyFont="1" applyBorder="1" applyAlignment="1">
      <alignment horizontal="right"/>
    </xf>
    <xf numFmtId="0" fontId="4" fillId="3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10" xfId="0" applyFont="1" applyBorder="1" applyAlignment="1">
      <alignment horizontal="right"/>
    </xf>
    <xf numFmtId="49" fontId="9" fillId="0" borderId="1" xfId="0" applyNumberFormat="1" applyFont="1" applyBorder="1" applyAlignment="1">
      <alignment horizontal="left" wrapText="1"/>
    </xf>
    <xf numFmtId="0" fontId="7" fillId="3" borderId="1" xfId="0" applyFont="1" applyFill="1" applyBorder="1" applyAlignment="1">
      <alignment wrapText="1"/>
    </xf>
    <xf numFmtId="49" fontId="7" fillId="4" borderId="1" xfId="0" applyNumberFormat="1" applyFont="1" applyFill="1" applyBorder="1" applyAlignment="1">
      <alignment horizontal="left" wrapText="1"/>
    </xf>
    <xf numFmtId="0" fontId="4" fillId="3" borderId="4" xfId="0" applyFont="1" applyFill="1" applyBorder="1" applyAlignment="1">
      <alignment/>
    </xf>
    <xf numFmtId="0" fontId="4" fillId="4" borderId="1" xfId="0" applyFont="1" applyFill="1" applyBorder="1" applyAlignment="1">
      <alignment wrapText="1"/>
    </xf>
    <xf numFmtId="0" fontId="11" fillId="0" borderId="1" xfId="0" applyFont="1" applyBorder="1" applyAlignment="1">
      <alignment/>
    </xf>
    <xf numFmtId="0" fontId="7" fillId="5" borderId="1" xfId="0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49" fontId="9" fillId="0" borderId="1" xfId="0" applyNumberFormat="1" applyFont="1" applyBorder="1" applyAlignment="1">
      <alignment wrapText="1"/>
    </xf>
    <xf numFmtId="49" fontId="7" fillId="6" borderId="1" xfId="0" applyNumberFormat="1" applyFont="1" applyFill="1" applyBorder="1" applyAlignment="1">
      <alignment wrapText="1"/>
    </xf>
    <xf numFmtId="0" fontId="0" fillId="2" borderId="0" xfId="0" applyFill="1" applyAlignment="1">
      <alignment/>
    </xf>
    <xf numFmtId="0" fontId="10" fillId="5" borderId="1" xfId="0" applyFont="1" applyFill="1" applyBorder="1" applyAlignment="1">
      <alignment/>
    </xf>
    <xf numFmtId="41" fontId="11" fillId="0" borderId="3" xfId="0" applyNumberFormat="1" applyFont="1" applyBorder="1" applyAlignment="1">
      <alignment horizontal="left"/>
    </xf>
    <xf numFmtId="41" fontId="11" fillId="0" borderId="3" xfId="0" applyNumberFormat="1" applyFont="1" applyBorder="1" applyAlignment="1">
      <alignment horizontal="center" vertical="center"/>
    </xf>
    <xf numFmtId="41" fontId="11" fillId="0" borderId="1" xfId="0" applyNumberFormat="1" applyFont="1" applyBorder="1" applyAlignment="1">
      <alignment horizontal="left"/>
    </xf>
    <xf numFmtId="0" fontId="10" fillId="5" borderId="1" xfId="0" applyFont="1" applyFill="1" applyBorder="1" applyAlignment="1">
      <alignment horizontal="center" vertical="center" wrapText="1"/>
    </xf>
    <xf numFmtId="41" fontId="10" fillId="5" borderId="1" xfId="0" applyNumberFormat="1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 vertical="center" wrapText="1"/>
    </xf>
    <xf numFmtId="41" fontId="10" fillId="6" borderId="1" xfId="0" applyNumberFormat="1" applyFont="1" applyFill="1" applyBorder="1" applyAlignment="1">
      <alignment horizontal="center"/>
    </xf>
    <xf numFmtId="41" fontId="11" fillId="6" borderId="1" xfId="0" applyNumberFormat="1" applyFont="1" applyFill="1" applyBorder="1" applyAlignment="1">
      <alignment horizontal="center" vertical="center"/>
    </xf>
    <xf numFmtId="41" fontId="11" fillId="5" borderId="1" xfId="0" applyNumberFormat="1" applyFont="1" applyFill="1" applyBorder="1" applyAlignment="1">
      <alignment horizontal="center" vertical="center"/>
    </xf>
    <xf numFmtId="41" fontId="11" fillId="5" borderId="19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3" fontId="11" fillId="0" borderId="1" xfId="0" applyNumberFormat="1" applyFont="1" applyBorder="1" applyAlignment="1">
      <alignment/>
    </xf>
    <xf numFmtId="3" fontId="11" fillId="0" borderId="21" xfId="0" applyNumberFormat="1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0" xfId="0" applyFont="1" applyAlignment="1">
      <alignment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4" fillId="2" borderId="10" xfId="0" applyFont="1" applyFill="1" applyBorder="1" applyAlignment="1">
      <alignment/>
    </xf>
    <xf numFmtId="0" fontId="10" fillId="2" borderId="4" xfId="0" applyFont="1" applyFill="1" applyBorder="1" applyAlignment="1">
      <alignment/>
    </xf>
    <xf numFmtId="3" fontId="10" fillId="2" borderId="4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3" fontId="10" fillId="0" borderId="1" xfId="0" applyNumberFormat="1" applyFont="1" applyBorder="1" applyAlignment="1">
      <alignment/>
    </xf>
    <xf numFmtId="3" fontId="10" fillId="0" borderId="21" xfId="0" applyNumberFormat="1" applyFont="1" applyBorder="1" applyAlignment="1">
      <alignment/>
    </xf>
    <xf numFmtId="10" fontId="10" fillId="0" borderId="1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10" fillId="0" borderId="15" xfId="0" applyFont="1" applyBorder="1" applyAlignment="1">
      <alignment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28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vertical="center"/>
    </xf>
    <xf numFmtId="0" fontId="4" fillId="4" borderId="6" xfId="0" applyFont="1" applyFill="1" applyBorder="1" applyAlignment="1">
      <alignment/>
    </xf>
    <xf numFmtId="0" fontId="4" fillId="4" borderId="29" xfId="0" applyFont="1" applyFill="1" applyBorder="1" applyAlignment="1">
      <alignment horizontal="center"/>
    </xf>
    <xf numFmtId="0" fontId="0" fillId="4" borderId="30" xfId="0" applyFill="1" applyBorder="1" applyAlignment="1">
      <alignment/>
    </xf>
    <xf numFmtId="0" fontId="0" fillId="4" borderId="31" xfId="0" applyFill="1" applyBorder="1" applyAlignment="1">
      <alignment/>
    </xf>
    <xf numFmtId="0" fontId="4" fillId="4" borderId="5" xfId="0" applyFont="1" applyFill="1" applyBorder="1" applyAlignment="1">
      <alignment horizontal="center"/>
    </xf>
    <xf numFmtId="0" fontId="4" fillId="4" borderId="7" xfId="0" applyFont="1" applyFill="1" applyBorder="1" applyAlignment="1">
      <alignment/>
    </xf>
    <xf numFmtId="0" fontId="0" fillId="4" borderId="6" xfId="0" applyFill="1" applyBorder="1" applyAlignment="1">
      <alignment horizontal="center"/>
    </xf>
    <xf numFmtId="0" fontId="11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1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49" fontId="10" fillId="2" borderId="10" xfId="0" applyNumberFormat="1" applyFont="1" applyFill="1" applyBorder="1" applyAlignment="1">
      <alignment horizontal="center"/>
    </xf>
    <xf numFmtId="0" fontId="4" fillId="7" borderId="15" xfId="0" applyFont="1" applyFill="1" applyBorder="1" applyAlignment="1">
      <alignment horizontal="center" wrapText="1"/>
    </xf>
    <xf numFmtId="49" fontId="10" fillId="3" borderId="8" xfId="0" applyNumberFormat="1" applyFont="1" applyFill="1" applyBorder="1" applyAlignment="1">
      <alignment/>
    </xf>
    <xf numFmtId="49" fontId="11" fillId="3" borderId="4" xfId="0" applyNumberFormat="1" applyFont="1" applyFill="1" applyBorder="1" applyAlignment="1">
      <alignment horizontal="left"/>
    </xf>
    <xf numFmtId="49" fontId="10" fillId="5" borderId="10" xfId="0" applyNumberFormat="1" applyFont="1" applyFill="1" applyBorder="1" applyAlignment="1">
      <alignment horizontal="center"/>
    </xf>
    <xf numFmtId="49" fontId="10" fillId="5" borderId="1" xfId="0" applyNumberFormat="1" applyFont="1" applyFill="1" applyBorder="1" applyAlignment="1">
      <alignment horizontal="left"/>
    </xf>
    <xf numFmtId="49" fontId="11" fillId="0" borderId="10" xfId="0" applyNumberFormat="1" applyFont="1" applyBorder="1" applyAlignment="1">
      <alignment horizontal="center"/>
    </xf>
    <xf numFmtId="49" fontId="10" fillId="3" borderId="10" xfId="0" applyNumberFormat="1" applyFont="1" applyFill="1" applyBorder="1" applyAlignment="1">
      <alignment/>
    </xf>
    <xf numFmtId="49" fontId="11" fillId="3" borderId="1" xfId="0" applyNumberFormat="1" applyFont="1" applyFill="1" applyBorder="1" applyAlignment="1">
      <alignment horizontal="left"/>
    </xf>
    <xf numFmtId="49" fontId="10" fillId="5" borderId="10" xfId="0" applyNumberFormat="1" applyFont="1" applyFill="1" applyBorder="1" applyAlignment="1">
      <alignment/>
    </xf>
    <xf numFmtId="49" fontId="11" fillId="5" borderId="1" xfId="0" applyNumberFormat="1" applyFont="1" applyFill="1" applyBorder="1" applyAlignment="1">
      <alignment horizontal="left"/>
    </xf>
    <xf numFmtId="49" fontId="11" fillId="0" borderId="10" xfId="0" applyNumberFormat="1" applyFont="1" applyBorder="1" applyAlignment="1">
      <alignment/>
    </xf>
    <xf numFmtId="49" fontId="10" fillId="0" borderId="10" xfId="0" applyNumberFormat="1" applyFont="1" applyBorder="1" applyAlignment="1">
      <alignment/>
    </xf>
    <xf numFmtId="49" fontId="10" fillId="2" borderId="10" xfId="0" applyNumberFormat="1" applyFont="1" applyFill="1" applyBorder="1" applyAlignment="1">
      <alignment/>
    </xf>
    <xf numFmtId="49" fontId="11" fillId="2" borderId="1" xfId="0" applyNumberFormat="1" applyFont="1" applyFill="1" applyBorder="1" applyAlignment="1">
      <alignment horizontal="left"/>
    </xf>
    <xf numFmtId="49" fontId="11" fillId="0" borderId="1" xfId="0" applyNumberFormat="1" applyFont="1" applyBorder="1" applyAlignment="1">
      <alignment horizontal="left" wrapText="1"/>
    </xf>
    <xf numFmtId="49" fontId="10" fillId="3" borderId="3" xfId="0" applyNumberFormat="1" applyFont="1" applyFill="1" applyBorder="1" applyAlignment="1">
      <alignment horizontal="left"/>
    </xf>
    <xf numFmtId="49" fontId="10" fillId="5" borderId="32" xfId="0" applyNumberFormat="1" applyFont="1" applyFill="1" applyBorder="1" applyAlignment="1">
      <alignment/>
    </xf>
    <xf numFmtId="49" fontId="10" fillId="3" borderId="1" xfId="0" applyNumberFormat="1" applyFont="1" applyFill="1" applyBorder="1" applyAlignment="1">
      <alignment horizontal="left"/>
    </xf>
    <xf numFmtId="49" fontId="11" fillId="0" borderId="11" xfId="0" applyNumberFormat="1" applyFont="1" applyBorder="1" applyAlignment="1">
      <alignment/>
    </xf>
    <xf numFmtId="49" fontId="11" fillId="0" borderId="3" xfId="0" applyNumberFormat="1" applyFont="1" applyBorder="1" applyAlignment="1">
      <alignment horizontal="left"/>
    </xf>
    <xf numFmtId="49" fontId="11" fillId="2" borderId="10" xfId="0" applyNumberFormat="1" applyFont="1" applyFill="1" applyBorder="1" applyAlignment="1">
      <alignment/>
    </xf>
    <xf numFmtId="49" fontId="10" fillId="0" borderId="10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left"/>
    </xf>
    <xf numFmtId="49" fontId="10" fillId="3" borderId="10" xfId="0" applyNumberFormat="1" applyFont="1" applyFill="1" applyBorder="1" applyAlignment="1">
      <alignment horizontal="center"/>
    </xf>
    <xf numFmtId="49" fontId="11" fillId="5" borderId="1" xfId="0" applyNumberFormat="1" applyFont="1" applyFill="1" applyBorder="1" applyAlignment="1">
      <alignment/>
    </xf>
    <xf numFmtId="49" fontId="10" fillId="5" borderId="1" xfId="0" applyNumberFormat="1" applyFont="1" applyFill="1" applyBorder="1" applyAlignment="1">
      <alignment/>
    </xf>
    <xf numFmtId="49" fontId="10" fillId="3" borderId="1" xfId="0" applyNumberFormat="1" applyFont="1" applyFill="1" applyBorder="1" applyAlignment="1">
      <alignment/>
    </xf>
    <xf numFmtId="49" fontId="11" fillId="2" borderId="1" xfId="0" applyNumberFormat="1" applyFont="1" applyFill="1" applyBorder="1" applyAlignment="1">
      <alignment/>
    </xf>
    <xf numFmtId="49" fontId="11" fillId="0" borderId="1" xfId="0" applyNumberFormat="1" applyFont="1" applyBorder="1" applyAlignment="1">
      <alignment horizontal="center"/>
    </xf>
    <xf numFmtId="49" fontId="10" fillId="3" borderId="1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49" fontId="11" fillId="0" borderId="1" xfId="0" applyNumberFormat="1" applyFont="1" applyBorder="1" applyAlignment="1">
      <alignment horizontal="center" wrapText="1"/>
    </xf>
    <xf numFmtId="49" fontId="11" fillId="7" borderId="2" xfId="0" applyNumberFormat="1" applyFont="1" applyFill="1" applyBorder="1" applyAlignment="1">
      <alignment horizontal="center"/>
    </xf>
    <xf numFmtId="49" fontId="11" fillId="7" borderId="15" xfId="0" applyNumberFormat="1" applyFont="1" applyFill="1" applyBorder="1" applyAlignment="1">
      <alignment/>
    </xf>
    <xf numFmtId="49" fontId="10" fillId="5" borderId="1" xfId="0" applyNumberFormat="1" applyFont="1" applyFill="1" applyBorder="1" applyAlignment="1">
      <alignment horizontal="center"/>
    </xf>
    <xf numFmtId="49" fontId="11" fillId="5" borderId="1" xfId="0" applyNumberFormat="1" applyFont="1" applyFill="1" applyBorder="1" applyAlignment="1">
      <alignment horizontal="center"/>
    </xf>
    <xf numFmtId="49" fontId="10" fillId="5" borderId="1" xfId="0" applyNumberFormat="1" applyFont="1" applyFill="1" applyBorder="1" applyAlignment="1">
      <alignment horizontal="center" wrapText="1"/>
    </xf>
    <xf numFmtId="0" fontId="4" fillId="4" borderId="33" xfId="0" applyFont="1" applyFill="1" applyBorder="1" applyAlignment="1">
      <alignment horizontal="center"/>
    </xf>
    <xf numFmtId="0" fontId="4" fillId="4" borderId="34" xfId="0" applyFont="1" applyFill="1" applyBorder="1" applyAlignment="1">
      <alignment/>
    </xf>
    <xf numFmtId="0" fontId="0" fillId="4" borderId="27" xfId="0" applyFill="1" applyBorder="1" applyAlignment="1">
      <alignment/>
    </xf>
    <xf numFmtId="0" fontId="4" fillId="4" borderId="16" xfId="0" applyFont="1" applyFill="1" applyBorder="1" applyAlignment="1">
      <alignment/>
    </xf>
    <xf numFmtId="0" fontId="0" fillId="0" borderId="14" xfId="0" applyBorder="1" applyAlignment="1">
      <alignment wrapText="1"/>
    </xf>
    <xf numFmtId="0" fontId="0" fillId="2" borderId="2" xfId="0" applyFill="1" applyBorder="1" applyAlignment="1">
      <alignment horizontal="center"/>
    </xf>
    <xf numFmtId="0" fontId="0" fillId="2" borderId="15" xfId="0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0" fontId="11" fillId="0" borderId="10" xfId="0" applyFont="1" applyBorder="1" applyAlignment="1">
      <alignment horizontal="center"/>
    </xf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3" fontId="10" fillId="2" borderId="35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4" fillId="8" borderId="14" xfId="0" applyFont="1" applyFill="1" applyBorder="1" applyAlignment="1" applyProtection="1">
      <alignment horizontal="center" vertical="center"/>
      <protection/>
    </xf>
    <xf numFmtId="3" fontId="9" fillId="0" borderId="1" xfId="0" applyNumberFormat="1" applyFont="1" applyBorder="1" applyAlignment="1">
      <alignment/>
    </xf>
    <xf numFmtId="0" fontId="7" fillId="8" borderId="15" xfId="0" applyFont="1" applyFill="1" applyBorder="1" applyAlignment="1" applyProtection="1">
      <alignment horizontal="center" vertical="center"/>
      <protection/>
    </xf>
    <xf numFmtId="0" fontId="7" fillId="8" borderId="15" xfId="0" applyFont="1" applyFill="1" applyBorder="1" applyAlignment="1" applyProtection="1">
      <alignment horizontal="left" vertical="center"/>
      <protection/>
    </xf>
    <xf numFmtId="0" fontId="7" fillId="8" borderId="15" xfId="0" applyFont="1" applyFill="1" applyBorder="1" applyAlignment="1" applyProtection="1">
      <alignment horizontal="center" vertical="center" wrapText="1"/>
      <protection/>
    </xf>
    <xf numFmtId="0" fontId="4" fillId="3" borderId="8" xfId="0" applyFont="1" applyFill="1" applyBorder="1" applyAlignment="1">
      <alignment horizontal="right"/>
    </xf>
    <xf numFmtId="0" fontId="11" fillId="0" borderId="5" xfId="0" applyFont="1" applyBorder="1" applyAlignment="1" applyProtection="1">
      <alignment horizontal="center"/>
      <protection/>
    </xf>
    <xf numFmtId="0" fontId="11" fillId="0" borderId="6" xfId="0" applyFont="1" applyBorder="1" applyAlignment="1" applyProtection="1">
      <alignment horizontal="center"/>
      <protection/>
    </xf>
    <xf numFmtId="0" fontId="11" fillId="0" borderId="28" xfId="0" applyFont="1" applyBorder="1" applyAlignment="1" applyProtection="1">
      <alignment horizontal="center"/>
      <protection/>
    </xf>
    <xf numFmtId="3" fontId="10" fillId="3" borderId="4" xfId="0" applyNumberFormat="1" applyFont="1" applyFill="1" applyBorder="1" applyAlignment="1">
      <alignment/>
    </xf>
    <xf numFmtId="3" fontId="11" fillId="3" borderId="4" xfId="0" applyNumberFormat="1" applyFont="1" applyFill="1" applyBorder="1" applyAlignment="1">
      <alignment/>
    </xf>
    <xf numFmtId="3" fontId="10" fillId="3" borderId="35" xfId="0" applyNumberFormat="1" applyFont="1" applyFill="1" applyBorder="1" applyAlignment="1">
      <alignment/>
    </xf>
    <xf numFmtId="3" fontId="10" fillId="5" borderId="1" xfId="0" applyNumberFormat="1" applyFont="1" applyFill="1" applyBorder="1" applyAlignment="1">
      <alignment/>
    </xf>
    <xf numFmtId="3" fontId="10" fillId="5" borderId="21" xfId="0" applyNumberFormat="1" applyFont="1" applyFill="1" applyBorder="1" applyAlignment="1">
      <alignment/>
    </xf>
    <xf numFmtId="3" fontId="11" fillId="2" borderId="4" xfId="0" applyNumberFormat="1" applyFont="1" applyFill="1" applyBorder="1" applyAlignment="1">
      <alignment/>
    </xf>
    <xf numFmtId="3" fontId="11" fillId="0" borderId="1" xfId="0" applyNumberFormat="1" applyFont="1" applyBorder="1" applyAlignment="1">
      <alignment horizontal="right"/>
    </xf>
    <xf numFmtId="3" fontId="11" fillId="2" borderId="1" xfId="0" applyNumberFormat="1" applyFont="1" applyFill="1" applyBorder="1" applyAlignment="1">
      <alignment horizontal="right"/>
    </xf>
    <xf numFmtId="3" fontId="11" fillId="2" borderId="35" xfId="0" applyNumberFormat="1" applyFont="1" applyFill="1" applyBorder="1" applyAlignment="1">
      <alignment horizontal="center"/>
    </xf>
    <xf numFmtId="3" fontId="10" fillId="3" borderId="1" xfId="0" applyNumberFormat="1" applyFont="1" applyFill="1" applyBorder="1" applyAlignment="1">
      <alignment/>
    </xf>
    <xf numFmtId="3" fontId="10" fillId="3" borderId="21" xfId="0" applyNumberFormat="1" applyFont="1" applyFill="1" applyBorder="1" applyAlignment="1">
      <alignment/>
    </xf>
    <xf numFmtId="3" fontId="11" fillId="2" borderId="1" xfId="0" applyNumberFormat="1" applyFont="1" applyFill="1" applyBorder="1" applyAlignment="1">
      <alignment/>
    </xf>
    <xf numFmtId="3" fontId="11" fillId="0" borderId="1" xfId="0" applyNumberFormat="1" applyFont="1" applyBorder="1" applyAlignment="1">
      <alignment/>
    </xf>
    <xf numFmtId="3" fontId="11" fillId="2" borderId="0" xfId="0" applyNumberFormat="1" applyFont="1" applyFill="1" applyBorder="1" applyAlignment="1">
      <alignment/>
    </xf>
    <xf numFmtId="3" fontId="11" fillId="2" borderId="3" xfId="0" applyNumberFormat="1" applyFont="1" applyFill="1" applyBorder="1" applyAlignment="1">
      <alignment horizontal="right"/>
    </xf>
    <xf numFmtId="3" fontId="11" fillId="3" borderId="35" xfId="0" applyNumberFormat="1" applyFont="1" applyFill="1" applyBorder="1" applyAlignment="1">
      <alignment horizontal="center"/>
    </xf>
    <xf numFmtId="3" fontId="10" fillId="2" borderId="1" xfId="0" applyNumberFormat="1" applyFont="1" applyFill="1" applyBorder="1" applyAlignment="1">
      <alignment/>
    </xf>
    <xf numFmtId="3" fontId="10" fillId="7" borderId="15" xfId="0" applyNumberFormat="1" applyFont="1" applyFill="1" applyBorder="1" applyAlignment="1">
      <alignment/>
    </xf>
    <xf numFmtId="49" fontId="10" fillId="2" borderId="32" xfId="0" applyNumberFormat="1" applyFont="1" applyFill="1" applyBorder="1" applyAlignment="1">
      <alignment/>
    </xf>
    <xf numFmtId="3" fontId="11" fillId="2" borderId="1" xfId="0" applyNumberFormat="1" applyFont="1" applyFill="1" applyBorder="1" applyAlignment="1">
      <alignment/>
    </xf>
    <xf numFmtId="3" fontId="11" fillId="2" borderId="4" xfId="0" applyNumberFormat="1" applyFont="1" applyFill="1" applyBorder="1" applyAlignment="1">
      <alignment/>
    </xf>
    <xf numFmtId="3" fontId="11" fillId="2" borderId="35" xfId="0" applyNumberFormat="1" applyFont="1" applyFill="1" applyBorder="1" applyAlignment="1">
      <alignment/>
    </xf>
    <xf numFmtId="49" fontId="11" fillId="2" borderId="1" xfId="0" applyNumberFormat="1" applyFont="1" applyFill="1" applyBorder="1" applyAlignment="1">
      <alignment horizontal="left"/>
    </xf>
    <xf numFmtId="0" fontId="14" fillId="0" borderId="1" xfId="0" applyFont="1" applyBorder="1" applyAlignment="1">
      <alignment wrapText="1"/>
    </xf>
    <xf numFmtId="3" fontId="11" fillId="2" borderId="1" xfId="0" applyNumberFormat="1" applyFont="1" applyFill="1" applyBorder="1" applyAlignment="1">
      <alignment horizontal="right"/>
    </xf>
    <xf numFmtId="0" fontId="11" fillId="0" borderId="19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wrapText="1"/>
    </xf>
    <xf numFmtId="0" fontId="11" fillId="0" borderId="3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49" fontId="11" fillId="2" borderId="10" xfId="0" applyNumberFormat="1" applyFont="1" applyFill="1" applyBorder="1" applyAlignment="1">
      <alignment/>
    </xf>
    <xf numFmtId="49" fontId="11" fillId="2" borderId="1" xfId="0" applyNumberFormat="1" applyFont="1" applyFill="1" applyBorder="1" applyAlignment="1">
      <alignment/>
    </xf>
    <xf numFmtId="3" fontId="0" fillId="4" borderId="20" xfId="0" applyNumberFormat="1" applyFill="1" applyBorder="1" applyAlignment="1">
      <alignment/>
    </xf>
    <xf numFmtId="0" fontId="11" fillId="0" borderId="0" xfId="0" applyFont="1" applyAlignment="1">
      <alignment wrapText="1"/>
    </xf>
    <xf numFmtId="3" fontId="0" fillId="0" borderId="36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4" fillId="4" borderId="27" xfId="0" applyNumberFormat="1" applyFont="1" applyFill="1" applyBorder="1" applyAlignment="1">
      <alignment/>
    </xf>
    <xf numFmtId="3" fontId="0" fillId="0" borderId="25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4" fillId="4" borderId="22" xfId="0" applyNumberFormat="1" applyFont="1" applyFill="1" applyBorder="1" applyAlignment="1">
      <alignment/>
    </xf>
    <xf numFmtId="3" fontId="0" fillId="0" borderId="38" xfId="0" applyNumberFormat="1" applyBorder="1" applyAlignment="1">
      <alignment/>
    </xf>
    <xf numFmtId="3" fontId="9" fillId="0" borderId="3" xfId="0" applyNumberFormat="1" applyFont="1" applyBorder="1" applyAlignment="1">
      <alignment/>
    </xf>
    <xf numFmtId="3" fontId="4" fillId="4" borderId="1" xfId="0" applyNumberFormat="1" applyFont="1" applyFill="1" applyBorder="1" applyAlignment="1">
      <alignment/>
    </xf>
    <xf numFmtId="3" fontId="4" fillId="4" borderId="21" xfId="0" applyNumberFormat="1" applyFont="1" applyFill="1" applyBorder="1" applyAlignment="1">
      <alignment/>
    </xf>
    <xf numFmtId="3" fontId="0" fillId="0" borderId="21" xfId="0" applyNumberFormat="1" applyBorder="1" applyAlignment="1">
      <alignment/>
    </xf>
    <xf numFmtId="49" fontId="11" fillId="0" borderId="4" xfId="0" applyNumberFormat="1" applyFont="1" applyBorder="1" applyAlignment="1">
      <alignment horizontal="left"/>
    </xf>
    <xf numFmtId="3" fontId="11" fillId="2" borderId="17" xfId="0" applyNumberFormat="1" applyFont="1" applyFill="1" applyBorder="1" applyAlignment="1">
      <alignment/>
    </xf>
    <xf numFmtId="3" fontId="11" fillId="2" borderId="39" xfId="0" applyNumberFormat="1" applyFont="1" applyFill="1" applyBorder="1" applyAlignment="1">
      <alignment/>
    </xf>
    <xf numFmtId="3" fontId="11" fillId="2" borderId="3" xfId="0" applyNumberFormat="1" applyFont="1" applyFill="1" applyBorder="1" applyAlignment="1">
      <alignment/>
    </xf>
    <xf numFmtId="3" fontId="11" fillId="2" borderId="22" xfId="0" applyNumberFormat="1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left"/>
    </xf>
    <xf numFmtId="3" fontId="11" fillId="0" borderId="1" xfId="0" applyNumberFormat="1" applyFont="1" applyBorder="1" applyAlignment="1">
      <alignment/>
    </xf>
    <xf numFmtId="0" fontId="11" fillId="0" borderId="0" xfId="0" applyFont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/>
    </xf>
    <xf numFmtId="0" fontId="4" fillId="5" borderId="30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4" fillId="5" borderId="40" xfId="0" applyFont="1" applyFill="1" applyBorder="1" applyAlignment="1">
      <alignment horizontal="center" vertical="center"/>
    </xf>
    <xf numFmtId="3" fontId="11" fillId="2" borderId="35" xfId="0" applyNumberFormat="1" applyFont="1" applyFill="1" applyBorder="1" applyAlignment="1">
      <alignment horizontal="right"/>
    </xf>
    <xf numFmtId="3" fontId="0" fillId="0" borderId="21" xfId="0" applyNumberFormat="1" applyBorder="1" applyAlignment="1">
      <alignment horizontal="center" vertical="center"/>
    </xf>
    <xf numFmtId="3" fontId="4" fillId="5" borderId="37" xfId="0" applyNumberFormat="1" applyFont="1" applyFill="1" applyBorder="1" applyAlignment="1">
      <alignment horizontal="center"/>
    </xf>
    <xf numFmtId="49" fontId="10" fillId="5" borderId="10" xfId="0" applyNumberFormat="1" applyFont="1" applyFill="1" applyBorder="1" applyAlignment="1">
      <alignment horizontal="left"/>
    </xf>
    <xf numFmtId="3" fontId="11" fillId="2" borderId="21" xfId="0" applyNumberFormat="1" applyFont="1" applyFill="1" applyBorder="1" applyAlignment="1">
      <alignment/>
    </xf>
    <xf numFmtId="0" fontId="4" fillId="3" borderId="6" xfId="0" applyFont="1" applyFill="1" applyBorder="1" applyAlignment="1">
      <alignment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3" fontId="0" fillId="0" borderId="21" xfId="0" applyNumberFormat="1" applyFont="1" applyBorder="1" applyAlignment="1">
      <alignment/>
    </xf>
    <xf numFmtId="3" fontId="0" fillId="0" borderId="35" xfId="0" applyNumberFormat="1" applyBorder="1" applyAlignment="1">
      <alignment/>
    </xf>
    <xf numFmtId="3" fontId="4" fillId="4" borderId="28" xfId="0" applyNumberFormat="1" applyFont="1" applyFill="1" applyBorder="1" applyAlignment="1">
      <alignment/>
    </xf>
    <xf numFmtId="3" fontId="4" fillId="3" borderId="35" xfId="0" applyNumberFormat="1" applyFont="1" applyFill="1" applyBorder="1" applyAlignment="1">
      <alignment/>
    </xf>
    <xf numFmtId="3" fontId="4" fillId="3" borderId="21" xfId="0" applyNumberFormat="1" applyFont="1" applyFill="1" applyBorder="1" applyAlignment="1">
      <alignment/>
    </xf>
    <xf numFmtId="3" fontId="9" fillId="0" borderId="4" xfId="0" applyNumberFormat="1" applyFont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11" xfId="0" applyBorder="1" applyAlignment="1">
      <alignment horizontal="center" vertical="center"/>
    </xf>
    <xf numFmtId="3" fontId="0" fillId="0" borderId="41" xfId="0" applyNumberFormat="1" applyBorder="1" applyAlignment="1">
      <alignment horizontal="center" vertical="center"/>
    </xf>
    <xf numFmtId="0" fontId="10" fillId="5" borderId="1" xfId="0" applyFont="1" applyFill="1" applyBorder="1" applyAlignment="1">
      <alignment horizontal="left" wrapText="1"/>
    </xf>
    <xf numFmtId="49" fontId="7" fillId="6" borderId="1" xfId="0" applyNumberFormat="1" applyFont="1" applyFill="1" applyBorder="1" applyAlignment="1">
      <alignment horizontal="center"/>
    </xf>
    <xf numFmtId="49" fontId="7" fillId="6" borderId="1" xfId="0" applyNumberFormat="1" applyFont="1" applyFill="1" applyBorder="1" applyAlignment="1">
      <alignment horizontal="left" wrapText="1"/>
    </xf>
    <xf numFmtId="0" fontId="4" fillId="4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3" fontId="4" fillId="3" borderId="6" xfId="0" applyNumberFormat="1" applyFont="1" applyFill="1" applyBorder="1" applyAlignment="1">
      <alignment horizontal="center"/>
    </xf>
    <xf numFmtId="3" fontId="4" fillId="3" borderId="28" xfId="0" applyNumberFormat="1" applyFont="1" applyFill="1" applyBorder="1" applyAlignment="1">
      <alignment horizontal="center"/>
    </xf>
    <xf numFmtId="3" fontId="4" fillId="3" borderId="6" xfId="0" applyNumberFormat="1" applyFont="1" applyFill="1" applyBorder="1" applyAlignment="1">
      <alignment/>
    </xf>
    <xf numFmtId="3" fontId="4" fillId="3" borderId="28" xfId="0" applyNumberFormat="1" applyFont="1" applyFill="1" applyBorder="1" applyAlignment="1">
      <alignment/>
    </xf>
    <xf numFmtId="0" fontId="4" fillId="4" borderId="6" xfId="0" applyFont="1" applyFill="1" applyBorder="1" applyAlignment="1">
      <alignment horizontal="center" vertical="center"/>
    </xf>
    <xf numFmtId="3" fontId="4" fillId="4" borderId="6" xfId="0" applyNumberFormat="1" applyFont="1" applyFill="1" applyBorder="1" applyAlignment="1">
      <alignment/>
    </xf>
    <xf numFmtId="3" fontId="7" fillId="6" borderId="1" xfId="0" applyNumberFormat="1" applyFont="1" applyFill="1" applyBorder="1" applyAlignment="1">
      <alignment horizontal="center"/>
    </xf>
    <xf numFmtId="3" fontId="0" fillId="4" borderId="41" xfId="0" applyNumberFormat="1" applyFill="1" applyBorder="1" applyAlignment="1">
      <alignment/>
    </xf>
    <xf numFmtId="0" fontId="11" fillId="0" borderId="0" xfId="0" applyFont="1" applyBorder="1" applyAlignment="1">
      <alignment horizontal="center"/>
    </xf>
    <xf numFmtId="3" fontId="11" fillId="0" borderId="1" xfId="0" applyNumberFormat="1" applyFont="1" applyBorder="1" applyAlignment="1">
      <alignment vertical="center"/>
    </xf>
    <xf numFmtId="3" fontId="11" fillId="0" borderId="21" xfId="0" applyNumberFormat="1" applyFont="1" applyBorder="1" applyAlignment="1">
      <alignment vertical="center"/>
    </xf>
    <xf numFmtId="3" fontId="11" fillId="0" borderId="4" xfId="0" applyNumberFormat="1" applyFont="1" applyBorder="1" applyAlignment="1">
      <alignment vertical="center"/>
    </xf>
    <xf numFmtId="3" fontId="11" fillId="0" borderId="4" xfId="0" applyNumberFormat="1" applyFont="1" applyBorder="1" applyAlignment="1">
      <alignment horizontal="center" vertical="center"/>
    </xf>
    <xf numFmtId="3" fontId="11" fillId="0" borderId="35" xfId="0" applyNumberFormat="1" applyFont="1" applyBorder="1" applyAlignment="1">
      <alignment vertical="center"/>
    </xf>
    <xf numFmtId="0" fontId="10" fillId="2" borderId="9" xfId="0" applyFont="1" applyFill="1" applyBorder="1" applyAlignment="1">
      <alignment horizontal="center" vertical="center"/>
    </xf>
    <xf numFmtId="3" fontId="11" fillId="0" borderId="17" xfId="0" applyNumberFormat="1" applyFont="1" applyBorder="1" applyAlignment="1">
      <alignment/>
    </xf>
    <xf numFmtId="3" fontId="10" fillId="0" borderId="17" xfId="0" applyNumberFormat="1" applyFont="1" applyBorder="1" applyAlignment="1">
      <alignment/>
    </xf>
    <xf numFmtId="0" fontId="11" fillId="0" borderId="17" xfId="0" applyFont="1" applyBorder="1" applyAlignment="1">
      <alignment/>
    </xf>
    <xf numFmtId="0" fontId="4" fillId="5" borderId="33" xfId="0" applyFont="1" applyFill="1" applyBorder="1" applyAlignment="1">
      <alignment horizontal="center" vertical="center" wrapText="1"/>
    </xf>
    <xf numFmtId="0" fontId="4" fillId="5" borderId="42" xfId="0" applyFont="1" applyFill="1" applyBorder="1" applyAlignment="1">
      <alignment horizontal="center" vertical="center"/>
    </xf>
    <xf numFmtId="0" fontId="4" fillId="5" borderId="34" xfId="0" applyFont="1" applyFill="1" applyBorder="1" applyAlignment="1">
      <alignment horizontal="center" vertical="center"/>
    </xf>
    <xf numFmtId="0" fontId="14" fillId="0" borderId="43" xfId="0" applyFont="1" applyBorder="1" applyAlignment="1">
      <alignment vertical="center" wrapText="1"/>
    </xf>
    <xf numFmtId="0" fontId="14" fillId="0" borderId="32" xfId="0" applyFont="1" applyBorder="1" applyAlignment="1">
      <alignment vertical="center"/>
    </xf>
    <xf numFmtId="0" fontId="14" fillId="0" borderId="32" xfId="0" applyFont="1" applyBorder="1" applyAlignment="1">
      <alignment vertical="center" wrapText="1"/>
    </xf>
    <xf numFmtId="0" fontId="14" fillId="0" borderId="32" xfId="0" applyFont="1" applyBorder="1" applyAlignment="1">
      <alignment horizontal="left" vertical="center" indent="1"/>
    </xf>
    <xf numFmtId="0" fontId="14" fillId="0" borderId="32" xfId="0" applyFont="1" applyBorder="1" applyAlignment="1">
      <alignment horizontal="left" vertical="center" wrapText="1" indent="1"/>
    </xf>
    <xf numFmtId="0" fontId="14" fillId="0" borderId="44" xfId="0" applyFont="1" applyBorder="1" applyAlignment="1">
      <alignment vertical="center"/>
    </xf>
    <xf numFmtId="0" fontId="14" fillId="0" borderId="16" xfId="0" applyFont="1" applyBorder="1" applyAlignment="1">
      <alignment vertical="center" wrapText="1"/>
    </xf>
    <xf numFmtId="10" fontId="11" fillId="0" borderId="15" xfId="0" applyNumberFormat="1" applyFont="1" applyBorder="1" applyAlignment="1">
      <alignment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1" xfId="0" applyFont="1" applyFill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10" fontId="10" fillId="0" borderId="21" xfId="0" applyNumberFormat="1" applyFont="1" applyBorder="1" applyAlignment="1">
      <alignment/>
    </xf>
    <xf numFmtId="3" fontId="11" fillId="0" borderId="19" xfId="0" applyNumberFormat="1" applyFont="1" applyFill="1" applyBorder="1" applyAlignment="1">
      <alignment/>
    </xf>
    <xf numFmtId="49" fontId="10" fillId="5" borderId="10" xfId="0" applyNumberFormat="1" applyFont="1" applyFill="1" applyBorder="1" applyAlignment="1">
      <alignment/>
    </xf>
    <xf numFmtId="49" fontId="10" fillId="5" borderId="1" xfId="0" applyNumberFormat="1" applyFont="1" applyFill="1" applyBorder="1" applyAlignment="1">
      <alignment horizontal="left"/>
    </xf>
    <xf numFmtId="3" fontId="10" fillId="5" borderId="1" xfId="0" applyNumberFormat="1" applyFont="1" applyFill="1" applyBorder="1" applyAlignment="1">
      <alignment/>
    </xf>
    <xf numFmtId="3" fontId="11" fillId="2" borderId="21" xfId="0" applyNumberFormat="1" applyFont="1" applyFill="1" applyBorder="1" applyAlignment="1">
      <alignment horizontal="center"/>
    </xf>
    <xf numFmtId="10" fontId="10" fillId="0" borderId="15" xfId="0" applyNumberFormat="1" applyFont="1" applyBorder="1" applyAlignment="1">
      <alignment/>
    </xf>
    <xf numFmtId="49" fontId="9" fillId="0" borderId="1" xfId="0" applyNumberFormat="1" applyFont="1" applyBorder="1" applyAlignment="1">
      <alignment horizontal="left"/>
    </xf>
    <xf numFmtId="3" fontId="9" fillId="0" borderId="1" xfId="0" applyNumberFormat="1" applyFont="1" applyBorder="1" applyAlignment="1">
      <alignment horizontal="center"/>
    </xf>
    <xf numFmtId="49" fontId="7" fillId="6" borderId="1" xfId="0" applyNumberFormat="1" applyFont="1" applyFill="1" applyBorder="1" applyAlignment="1">
      <alignment horizontal="left"/>
    </xf>
    <xf numFmtId="49" fontId="9" fillId="0" borderId="1" xfId="0" applyNumberFormat="1" applyFont="1" applyBorder="1" applyAlignment="1">
      <alignment horizontal="center"/>
    </xf>
    <xf numFmtId="49" fontId="7" fillId="6" borderId="1" xfId="0" applyNumberFormat="1" applyFont="1" applyFill="1" applyBorder="1" applyAlignment="1">
      <alignment horizontal="right"/>
    </xf>
    <xf numFmtId="49" fontId="7" fillId="6" borderId="1" xfId="0" applyNumberFormat="1" applyFont="1" applyFill="1" applyBorder="1" applyAlignment="1">
      <alignment/>
    </xf>
    <xf numFmtId="49" fontId="19" fillId="4" borderId="1" xfId="0" applyNumberFormat="1" applyFont="1" applyFill="1" applyBorder="1" applyAlignment="1">
      <alignment horizontal="center"/>
    </xf>
    <xf numFmtId="49" fontId="9" fillId="0" borderId="1" xfId="0" applyNumberFormat="1" applyFont="1" applyBorder="1" applyAlignment="1">
      <alignment/>
    </xf>
    <xf numFmtId="0" fontId="9" fillId="0" borderId="0" xfId="0" applyFont="1" applyAlignment="1">
      <alignment/>
    </xf>
    <xf numFmtId="49" fontId="7" fillId="6" borderId="10" xfId="0" applyNumberFormat="1" applyFont="1" applyFill="1" applyBorder="1" applyAlignment="1">
      <alignment horizontal="center"/>
    </xf>
    <xf numFmtId="3" fontId="7" fillId="6" borderId="21" xfId="0" applyNumberFormat="1" applyFont="1" applyFill="1" applyBorder="1" applyAlignment="1">
      <alignment horizontal="center"/>
    </xf>
    <xf numFmtId="49" fontId="19" fillId="4" borderId="10" xfId="0" applyNumberFormat="1" applyFont="1" applyFill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3" fontId="9" fillId="0" borderId="21" xfId="0" applyNumberFormat="1" applyFont="1" applyBorder="1" applyAlignment="1">
      <alignment horizontal="center"/>
    </xf>
    <xf numFmtId="49" fontId="9" fillId="4" borderId="10" xfId="0" applyNumberFormat="1" applyFont="1" applyFill="1" applyBorder="1" applyAlignment="1">
      <alignment horizontal="center"/>
    </xf>
    <xf numFmtId="49" fontId="9" fillId="0" borderId="10" xfId="0" applyNumberFormat="1" applyFont="1" applyBorder="1" applyAlignment="1">
      <alignment/>
    </xf>
    <xf numFmtId="49" fontId="7" fillId="6" borderId="10" xfId="0" applyNumberFormat="1" applyFont="1" applyFill="1" applyBorder="1" applyAlignment="1">
      <alignment/>
    </xf>
    <xf numFmtId="49" fontId="7" fillId="8" borderId="2" xfId="0" applyNumberFormat="1" applyFont="1" applyFill="1" applyBorder="1" applyAlignment="1">
      <alignment/>
    </xf>
    <xf numFmtId="49" fontId="7" fillId="8" borderId="15" xfId="0" applyNumberFormat="1" applyFont="1" applyFill="1" applyBorder="1" applyAlignment="1">
      <alignment/>
    </xf>
    <xf numFmtId="49" fontId="7" fillId="8" borderId="15" xfId="0" applyNumberFormat="1" applyFont="1" applyFill="1" applyBorder="1" applyAlignment="1">
      <alignment horizontal="center"/>
    </xf>
    <xf numFmtId="49" fontId="7" fillId="8" borderId="15" xfId="0" applyNumberFormat="1" applyFont="1" applyFill="1" applyBorder="1" applyAlignment="1">
      <alignment wrapText="1"/>
    </xf>
    <xf numFmtId="3" fontId="7" fillId="8" borderId="15" xfId="0" applyNumberFormat="1" applyFont="1" applyFill="1" applyBorder="1" applyAlignment="1">
      <alignment horizontal="center"/>
    </xf>
    <xf numFmtId="3" fontId="7" fillId="8" borderId="37" xfId="0" applyNumberFormat="1" applyFont="1" applyFill="1" applyBorder="1" applyAlignment="1">
      <alignment horizontal="center"/>
    </xf>
    <xf numFmtId="49" fontId="20" fillId="4" borderId="1" xfId="0" applyNumberFormat="1" applyFont="1" applyFill="1" applyBorder="1" applyAlignment="1">
      <alignment wrapText="1"/>
    </xf>
    <xf numFmtId="49" fontId="20" fillId="4" borderId="1" xfId="0" applyNumberFormat="1" applyFont="1" applyFill="1" applyBorder="1" applyAlignment="1">
      <alignment horizontal="left" wrapText="1"/>
    </xf>
    <xf numFmtId="49" fontId="21" fillId="4" borderId="1" xfId="0" applyNumberFormat="1" applyFont="1" applyFill="1" applyBorder="1" applyAlignment="1">
      <alignment wrapText="1"/>
    </xf>
    <xf numFmtId="49" fontId="20" fillId="4" borderId="1" xfId="0" applyNumberFormat="1" applyFont="1" applyFill="1" applyBorder="1" applyAlignment="1">
      <alignment horizontal="center"/>
    </xf>
    <xf numFmtId="49" fontId="20" fillId="4" borderId="1" xfId="0" applyNumberFormat="1" applyFont="1" applyFill="1" applyBorder="1" applyAlignment="1">
      <alignment horizontal="left"/>
    </xf>
    <xf numFmtId="3" fontId="20" fillId="4" borderId="1" xfId="0" applyNumberFormat="1" applyFont="1" applyFill="1" applyBorder="1" applyAlignment="1">
      <alignment horizontal="center"/>
    </xf>
    <xf numFmtId="3" fontId="20" fillId="4" borderId="21" xfId="0" applyNumberFormat="1" applyFont="1" applyFill="1" applyBorder="1" applyAlignment="1">
      <alignment horizontal="center"/>
    </xf>
    <xf numFmtId="49" fontId="7" fillId="4" borderId="10" xfId="0" applyNumberFormat="1" applyFont="1" applyFill="1" applyBorder="1" applyAlignment="1">
      <alignment horizontal="center"/>
    </xf>
    <xf numFmtId="49" fontId="20" fillId="4" borderId="10" xfId="0" applyNumberFormat="1" applyFont="1" applyFill="1" applyBorder="1" applyAlignment="1">
      <alignment horizontal="center"/>
    </xf>
    <xf numFmtId="49" fontId="20" fillId="4" borderId="10" xfId="0" applyNumberFormat="1" applyFont="1" applyFill="1" applyBorder="1" applyAlignment="1">
      <alignment/>
    </xf>
    <xf numFmtId="49" fontId="20" fillId="4" borderId="1" xfId="0" applyNumberFormat="1" applyFont="1" applyFill="1" applyBorder="1" applyAlignment="1">
      <alignment/>
    </xf>
    <xf numFmtId="0" fontId="4" fillId="8" borderId="8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3" fontId="4" fillId="8" borderId="35" xfId="0" applyNumberFormat="1" applyFont="1" applyFill="1" applyBorder="1" applyAlignment="1">
      <alignment horizontal="center" vertical="center"/>
    </xf>
    <xf numFmtId="0" fontId="22" fillId="4" borderId="8" xfId="0" applyFont="1" applyFill="1" applyBorder="1" applyAlignment="1">
      <alignment horizontal="center" vertical="center"/>
    </xf>
    <xf numFmtId="0" fontId="22" fillId="4" borderId="4" xfId="0" applyFont="1" applyFill="1" applyBorder="1" applyAlignment="1">
      <alignment horizontal="center" vertical="center"/>
    </xf>
    <xf numFmtId="3" fontId="22" fillId="4" borderId="35" xfId="0" applyNumberFormat="1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49" fontId="4" fillId="8" borderId="1" xfId="0" applyNumberFormat="1" applyFont="1" applyFill="1" applyBorder="1" applyAlignment="1">
      <alignment horizontal="center" wrapText="1"/>
    </xf>
    <xf numFmtId="0" fontId="20" fillId="4" borderId="8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2" fillId="4" borderId="4" xfId="0" applyFont="1" applyFill="1" applyBorder="1" applyAlignment="1">
      <alignment vertical="center" wrapText="1"/>
    </xf>
    <xf numFmtId="3" fontId="0" fillId="0" borderId="35" xfId="0" applyNumberFormat="1" applyFont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3" fontId="4" fillId="8" borderId="21" xfId="0" applyNumberFormat="1" applyFont="1" applyFill="1" applyBorder="1" applyAlignment="1">
      <alignment horizontal="center" vertical="center"/>
    </xf>
    <xf numFmtId="0" fontId="22" fillId="4" borderId="10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49" fontId="21" fillId="4" borderId="1" xfId="0" applyNumberFormat="1" applyFont="1" applyFill="1" applyBorder="1" applyAlignment="1">
      <alignment horizontal="left" wrapText="1"/>
    </xf>
    <xf numFmtId="3" fontId="22" fillId="4" borderId="21" xfId="0" applyNumberFormat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vertical="center" wrapText="1"/>
    </xf>
    <xf numFmtId="0" fontId="10" fillId="5" borderId="15" xfId="0" applyFont="1" applyFill="1" applyBorder="1" applyAlignment="1">
      <alignment horizontal="center" vertical="center" wrapText="1"/>
    </xf>
    <xf numFmtId="0" fontId="10" fillId="5" borderId="37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10" fontId="10" fillId="0" borderId="37" xfId="0" applyNumberFormat="1" applyFont="1" applyBorder="1" applyAlignment="1">
      <alignment/>
    </xf>
    <xf numFmtId="0" fontId="11" fillId="0" borderId="4" xfId="0" applyFont="1" applyBorder="1" applyAlignment="1">
      <alignment wrapText="1"/>
    </xf>
    <xf numFmtId="0" fontId="0" fillId="0" borderId="39" xfId="0" applyBorder="1" applyAlignment="1">
      <alignment/>
    </xf>
    <xf numFmtId="49" fontId="10" fillId="0" borderId="8" xfId="0" applyNumberFormat="1" applyFont="1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3" fontId="11" fillId="2" borderId="1" xfId="0" applyNumberFormat="1" applyFont="1" applyFill="1" applyBorder="1" applyAlignment="1">
      <alignment/>
    </xf>
    <xf numFmtId="3" fontId="11" fillId="2" borderId="3" xfId="0" applyNumberFormat="1" applyFont="1" applyFill="1" applyBorder="1" applyAlignment="1">
      <alignment/>
    </xf>
    <xf numFmtId="0" fontId="11" fillId="8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3" fontId="4" fillId="8" borderId="1" xfId="0" applyNumberFormat="1" applyFont="1" applyFill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8" borderId="10" xfId="0" applyFont="1" applyFill="1" applyBorder="1" applyAlignment="1">
      <alignment horizontal="center"/>
    </xf>
    <xf numFmtId="3" fontId="4" fillId="8" borderId="21" xfId="0" applyNumberFormat="1" applyFont="1" applyFill="1" applyBorder="1" applyAlignment="1">
      <alignment horizontal="center"/>
    </xf>
    <xf numFmtId="49" fontId="10" fillId="2" borderId="10" xfId="0" applyNumberFormat="1" applyFont="1" applyFill="1" applyBorder="1" applyAlignment="1">
      <alignment/>
    </xf>
    <xf numFmtId="3" fontId="10" fillId="5" borderId="21" xfId="0" applyNumberFormat="1" applyFont="1" applyFill="1" applyBorder="1" applyAlignment="1">
      <alignment/>
    </xf>
    <xf numFmtId="3" fontId="10" fillId="7" borderId="37" xfId="0" applyNumberFormat="1" applyFont="1" applyFill="1" applyBorder="1" applyAlignment="1">
      <alignment/>
    </xf>
    <xf numFmtId="49" fontId="10" fillId="5" borderId="10" xfId="0" applyNumberFormat="1" applyFont="1" applyFill="1" applyBorder="1" applyAlignment="1">
      <alignment horizontal="center"/>
    </xf>
    <xf numFmtId="49" fontId="10" fillId="5" borderId="1" xfId="0" applyNumberFormat="1" applyFont="1" applyFill="1" applyBorder="1" applyAlignment="1">
      <alignment/>
    </xf>
    <xf numFmtId="0" fontId="10" fillId="5" borderId="1" xfId="0" applyFont="1" applyFill="1" applyBorder="1" applyAlignment="1">
      <alignment/>
    </xf>
    <xf numFmtId="41" fontId="11" fillId="0" borderId="4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1" fontId="11" fillId="0" borderId="19" xfId="0" applyNumberFormat="1" applyFont="1" applyBorder="1" applyAlignment="1">
      <alignment horizontal="center" vertical="center"/>
    </xf>
    <xf numFmtId="49" fontId="7" fillId="4" borderId="10" xfId="0" applyNumberFormat="1" applyFont="1" applyFill="1" applyBorder="1" applyAlignment="1">
      <alignment/>
    </xf>
    <xf numFmtId="49" fontId="7" fillId="4" borderId="1" xfId="0" applyNumberFormat="1" applyFont="1" applyFill="1" applyBorder="1" applyAlignment="1">
      <alignment/>
    </xf>
    <xf numFmtId="49" fontId="7" fillId="4" borderId="1" xfId="0" applyNumberFormat="1" applyFont="1" applyFill="1" applyBorder="1" applyAlignment="1">
      <alignment horizontal="center"/>
    </xf>
    <xf numFmtId="0" fontId="10" fillId="4" borderId="1" xfId="0" applyFont="1" applyFill="1" applyBorder="1" applyAlignment="1">
      <alignment wrapText="1"/>
    </xf>
    <xf numFmtId="3" fontId="7" fillId="4" borderId="1" xfId="0" applyNumberFormat="1" applyFont="1" applyFill="1" applyBorder="1" applyAlignment="1">
      <alignment horizontal="center"/>
    </xf>
    <xf numFmtId="41" fontId="11" fillId="0" borderId="19" xfId="0" applyNumberFormat="1" applyFont="1" applyBorder="1" applyAlignment="1">
      <alignment horizontal="center"/>
    </xf>
    <xf numFmtId="41" fontId="11" fillId="0" borderId="19" xfId="0" applyNumberFormat="1" applyFont="1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1" fontId="11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8" borderId="37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vertical="center"/>
      <protection/>
    </xf>
    <xf numFmtId="0" fontId="22" fillId="4" borderId="10" xfId="0" applyFont="1" applyFill="1" applyBorder="1" applyAlignment="1">
      <alignment horizontal="right"/>
    </xf>
    <xf numFmtId="0" fontId="0" fillId="2" borderId="10" xfId="0" applyFont="1" applyFill="1" applyBorder="1" applyAlignment="1">
      <alignment horizontal="right"/>
    </xf>
    <xf numFmtId="0" fontId="4" fillId="9" borderId="2" xfId="0" applyFont="1" applyFill="1" applyBorder="1" applyAlignment="1">
      <alignment horizontal="right"/>
    </xf>
    <xf numFmtId="0" fontId="14" fillId="0" borderId="0" xfId="0" applyFont="1" applyAlignment="1">
      <alignment vertical="center" wrapText="1"/>
    </xf>
    <xf numFmtId="3" fontId="10" fillId="5" borderId="10" xfId="0" applyNumberFormat="1" applyFont="1" applyFill="1" applyBorder="1" applyAlignment="1">
      <alignment horizontal="right"/>
    </xf>
    <xf numFmtId="49" fontId="11" fillId="2" borderId="10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4" borderId="5" xfId="0" applyFont="1" applyFill="1" applyBorder="1" applyAlignment="1">
      <alignment/>
    </xf>
    <xf numFmtId="0" fontId="9" fillId="4" borderId="6" xfId="0" applyFont="1" applyFill="1" applyBorder="1" applyAlignment="1">
      <alignment/>
    </xf>
    <xf numFmtId="3" fontId="9" fillId="4" borderId="6" xfId="0" applyNumberFormat="1" applyFont="1" applyFill="1" applyBorder="1" applyAlignment="1">
      <alignment/>
    </xf>
    <xf numFmtId="3" fontId="9" fillId="4" borderId="28" xfId="0" applyNumberFormat="1" applyFont="1" applyFill="1" applyBorder="1" applyAlignment="1">
      <alignment/>
    </xf>
    <xf numFmtId="0" fontId="9" fillId="0" borderId="4" xfId="0" applyFont="1" applyBorder="1" applyAlignment="1">
      <alignment/>
    </xf>
    <xf numFmtId="3" fontId="9" fillId="0" borderId="35" xfId="0" applyNumberFormat="1" applyFont="1" applyBorder="1" applyAlignment="1">
      <alignment/>
    </xf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/>
    </xf>
    <xf numFmtId="3" fontId="9" fillId="2" borderId="1" xfId="0" applyNumberFormat="1" applyFont="1" applyFill="1" applyBorder="1" applyAlignment="1">
      <alignment/>
    </xf>
    <xf numFmtId="3" fontId="9" fillId="2" borderId="21" xfId="0" applyNumberFormat="1" applyFont="1" applyFill="1" applyBorder="1" applyAlignment="1">
      <alignment/>
    </xf>
    <xf numFmtId="3" fontId="9" fillId="0" borderId="21" xfId="0" applyNumberFormat="1" applyFont="1" applyBorder="1" applyAlignment="1">
      <alignment/>
    </xf>
    <xf numFmtId="0" fontId="9" fillId="4" borderId="6" xfId="0" applyFont="1" applyFill="1" applyBorder="1" applyAlignment="1">
      <alignment horizontal="left"/>
    </xf>
    <xf numFmtId="3" fontId="9" fillId="2" borderId="4" xfId="0" applyNumberFormat="1" applyFont="1" applyFill="1" applyBorder="1" applyAlignment="1">
      <alignment/>
    </xf>
    <xf numFmtId="0" fontId="9" fillId="0" borderId="3" xfId="0" applyFont="1" applyBorder="1" applyAlignment="1">
      <alignment/>
    </xf>
    <xf numFmtId="3" fontId="9" fillId="2" borderId="3" xfId="0" applyNumberFormat="1" applyFont="1" applyFill="1" applyBorder="1" applyAlignment="1">
      <alignment/>
    </xf>
    <xf numFmtId="3" fontId="9" fillId="0" borderId="41" xfId="0" applyNumberFormat="1" applyFont="1" applyBorder="1" applyAlignment="1">
      <alignment/>
    </xf>
    <xf numFmtId="0" fontId="13" fillId="5" borderId="1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49" fontId="4" fillId="3" borderId="4" xfId="0" applyNumberFormat="1" applyFont="1" applyFill="1" applyBorder="1" applyAlignment="1">
      <alignment horizontal="left" wrapText="1"/>
    </xf>
    <xf numFmtId="0" fontId="0" fillId="3" borderId="4" xfId="0" applyFont="1" applyFill="1" applyBorder="1" applyAlignment="1">
      <alignment horizontal="left" wrapText="1"/>
    </xf>
    <xf numFmtId="3" fontId="4" fillId="3" borderId="4" xfId="0" applyNumberFormat="1" applyFont="1" applyFill="1" applyBorder="1" applyAlignment="1">
      <alignment/>
    </xf>
    <xf numFmtId="0" fontId="22" fillId="4" borderId="1" xfId="0" applyFont="1" applyFill="1" applyBorder="1" applyAlignment="1">
      <alignment vertical="center" wrapText="1"/>
    </xf>
    <xf numFmtId="0" fontId="22" fillId="4" borderId="1" xfId="0" applyFont="1" applyFill="1" applyBorder="1" applyAlignment="1">
      <alignment horizontal="left" wrapText="1"/>
    </xf>
    <xf numFmtId="49" fontId="22" fillId="4" borderId="1" xfId="0" applyNumberFormat="1" applyFont="1" applyFill="1" applyBorder="1" applyAlignment="1">
      <alignment horizontal="left" wrapText="1"/>
    </xf>
    <xf numFmtId="0" fontId="0" fillId="4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3" fontId="0" fillId="0" borderId="1" xfId="0" applyNumberFormat="1" applyFont="1" applyBorder="1" applyAlignment="1">
      <alignment/>
    </xf>
    <xf numFmtId="0" fontId="22" fillId="4" borderId="1" xfId="0" applyFont="1" applyFill="1" applyBorder="1" applyAlignment="1">
      <alignment wrapText="1"/>
    </xf>
    <xf numFmtId="49" fontId="0" fillId="4" borderId="1" xfId="0" applyNumberFormat="1" applyFont="1" applyFill="1" applyBorder="1" applyAlignment="1">
      <alignment horizontal="left" wrapText="1"/>
    </xf>
    <xf numFmtId="49" fontId="4" fillId="3" borderId="1" xfId="0" applyNumberFormat="1" applyFont="1" applyFill="1" applyBorder="1" applyAlignment="1">
      <alignment horizontal="left" wrapText="1"/>
    </xf>
    <xf numFmtId="3" fontId="4" fillId="3" borderId="1" xfId="0" applyNumberFormat="1" applyFont="1" applyFill="1" applyBorder="1" applyAlignment="1">
      <alignment/>
    </xf>
    <xf numFmtId="49" fontId="4" fillId="0" borderId="1" xfId="0" applyNumberFormat="1" applyFont="1" applyFill="1" applyBorder="1" applyAlignment="1">
      <alignment horizontal="left" wrapText="1"/>
    </xf>
    <xf numFmtId="49" fontId="0" fillId="0" borderId="1" xfId="0" applyNumberFormat="1" applyFont="1" applyFill="1" applyBorder="1" applyAlignment="1">
      <alignment horizontal="left" wrapText="1"/>
    </xf>
    <xf numFmtId="49" fontId="4" fillId="0" borderId="1" xfId="0" applyNumberFormat="1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49" fontId="0" fillId="3" borderId="1" xfId="0" applyNumberFormat="1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 wrapText="1"/>
    </xf>
    <xf numFmtId="0" fontId="0" fillId="3" borderId="1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left" wrapText="1"/>
    </xf>
    <xf numFmtId="49" fontId="0" fillId="2" borderId="1" xfId="0" applyNumberFormat="1" applyFont="1" applyFill="1" applyBorder="1" applyAlignment="1">
      <alignment wrapText="1"/>
    </xf>
    <xf numFmtId="0" fontId="0" fillId="4" borderId="1" xfId="0" applyFont="1" applyFill="1" applyBorder="1" applyAlignment="1">
      <alignment horizontal="left" wrapText="1"/>
    </xf>
    <xf numFmtId="49" fontId="0" fillId="2" borderId="1" xfId="0" applyNumberFormat="1" applyFont="1" applyFill="1" applyBorder="1" applyAlignment="1">
      <alignment horizontal="left" wrapText="1"/>
    </xf>
    <xf numFmtId="49" fontId="4" fillId="4" borderId="1" xfId="0" applyNumberFormat="1" applyFont="1" applyFill="1" applyBorder="1" applyAlignment="1">
      <alignment horizontal="left" wrapText="1"/>
    </xf>
    <xf numFmtId="0" fontId="22" fillId="4" borderId="1" xfId="0" applyFont="1" applyFill="1" applyBorder="1" applyAlignment="1">
      <alignment horizontal="right"/>
    </xf>
    <xf numFmtId="0" fontId="22" fillId="4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right"/>
    </xf>
    <xf numFmtId="3" fontId="4" fillId="4" borderId="1" xfId="0" applyNumberFormat="1" applyFont="1" applyFill="1" applyBorder="1" applyAlignment="1">
      <alignment horizontal="right"/>
    </xf>
    <xf numFmtId="3" fontId="4" fillId="4" borderId="21" xfId="0" applyNumberFormat="1" applyFont="1" applyFill="1" applyBorder="1" applyAlignment="1">
      <alignment horizontal="right"/>
    </xf>
    <xf numFmtId="0" fontId="4" fillId="4" borderId="1" xfId="0" applyFont="1" applyFill="1" applyBorder="1" applyAlignment="1">
      <alignment horizontal="left" wrapText="1"/>
    </xf>
    <xf numFmtId="3" fontId="0" fillId="0" borderId="1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49" fontId="22" fillId="4" borderId="1" xfId="0" applyNumberFormat="1" applyFont="1" applyFill="1" applyBorder="1" applyAlignment="1">
      <alignment wrapText="1"/>
    </xf>
    <xf numFmtId="3" fontId="0" fillId="2" borderId="1" xfId="0" applyNumberFormat="1" applyFont="1" applyFill="1" applyBorder="1" applyAlignment="1">
      <alignment/>
    </xf>
    <xf numFmtId="3" fontId="0" fillId="2" borderId="21" xfId="0" applyNumberFormat="1" applyFont="1" applyFill="1" applyBorder="1" applyAlignment="1">
      <alignment/>
    </xf>
    <xf numFmtId="0" fontId="12" fillId="9" borderId="15" xfId="0" applyFont="1" applyFill="1" applyBorder="1" applyAlignment="1">
      <alignment/>
    </xf>
    <xf numFmtId="0" fontId="4" fillId="9" borderId="15" xfId="0" applyFont="1" applyFill="1" applyBorder="1" applyAlignment="1">
      <alignment/>
    </xf>
    <xf numFmtId="3" fontId="4" fillId="9" borderId="15" xfId="0" applyNumberFormat="1" applyFont="1" applyFill="1" applyBorder="1" applyAlignment="1">
      <alignment/>
    </xf>
    <xf numFmtId="3" fontId="4" fillId="9" borderId="37" xfId="0" applyNumberFormat="1" applyFont="1" applyFill="1" applyBorder="1" applyAlignment="1">
      <alignment/>
    </xf>
    <xf numFmtId="0" fontId="11" fillId="0" borderId="1" xfId="0" applyFont="1" applyFill="1" applyBorder="1" applyAlignment="1">
      <alignment wrapText="1"/>
    </xf>
    <xf numFmtId="3" fontId="22" fillId="4" borderId="1" xfId="0" applyNumberFormat="1" applyFont="1" applyFill="1" applyBorder="1" applyAlignment="1">
      <alignment horizontal="right"/>
    </xf>
    <xf numFmtId="3" fontId="22" fillId="4" borderId="21" xfId="0" applyNumberFormat="1" applyFont="1" applyFill="1" applyBorder="1" applyAlignment="1">
      <alignment horizontal="right"/>
    </xf>
    <xf numFmtId="0" fontId="7" fillId="5" borderId="1" xfId="0" applyFont="1" applyFill="1" applyBorder="1" applyAlignment="1">
      <alignment wrapText="1"/>
    </xf>
    <xf numFmtId="0" fontId="7" fillId="5" borderId="39" xfId="0" applyFont="1" applyFill="1" applyBorder="1" applyAlignment="1">
      <alignment wrapText="1"/>
    </xf>
    <xf numFmtId="0" fontId="7" fillId="5" borderId="1" xfId="0" applyFont="1" applyFill="1" applyBorder="1" applyAlignment="1">
      <alignment/>
    </xf>
    <xf numFmtId="49" fontId="7" fillId="5" borderId="10" xfId="0" applyNumberFormat="1" applyFont="1" applyFill="1" applyBorder="1" applyAlignment="1">
      <alignment horizontal="left"/>
    </xf>
    <xf numFmtId="49" fontId="11" fillId="0" borderId="8" xfId="0" applyNumberFormat="1" applyFont="1" applyBorder="1" applyAlignment="1">
      <alignment/>
    </xf>
    <xf numFmtId="3" fontId="11" fillId="0" borderId="4" xfId="0" applyNumberFormat="1" applyFont="1" applyBorder="1" applyAlignment="1">
      <alignment horizontal="right"/>
    </xf>
    <xf numFmtId="3" fontId="11" fillId="2" borderId="4" xfId="0" applyNumberFormat="1" applyFont="1" applyFill="1" applyBorder="1" applyAlignment="1">
      <alignment horizontal="right"/>
    </xf>
    <xf numFmtId="49" fontId="10" fillId="5" borderId="33" xfId="0" applyNumberFormat="1" applyFont="1" applyFill="1" applyBorder="1" applyAlignment="1">
      <alignment/>
    </xf>
    <xf numFmtId="49" fontId="10" fillId="5" borderId="42" xfId="0" applyNumberFormat="1" applyFont="1" applyFill="1" applyBorder="1" applyAlignment="1">
      <alignment horizontal="left"/>
    </xf>
    <xf numFmtId="0" fontId="7" fillId="5" borderId="42" xfId="0" applyFont="1" applyFill="1" applyBorder="1" applyAlignment="1">
      <alignment wrapText="1"/>
    </xf>
    <xf numFmtId="3" fontId="10" fillId="5" borderId="42" xfId="0" applyNumberFormat="1" applyFont="1" applyFill="1" applyBorder="1" applyAlignment="1">
      <alignment/>
    </xf>
    <xf numFmtId="3" fontId="10" fillId="5" borderId="46" xfId="0" applyNumberFormat="1" applyFont="1" applyFill="1" applyBorder="1" applyAlignment="1">
      <alignment/>
    </xf>
    <xf numFmtId="49" fontId="11" fillId="0" borderId="2" xfId="0" applyNumberFormat="1" applyFont="1" applyBorder="1" applyAlignment="1">
      <alignment/>
    </xf>
    <xf numFmtId="49" fontId="11" fillId="0" borderId="15" xfId="0" applyNumberFormat="1" applyFont="1" applyBorder="1" applyAlignment="1">
      <alignment horizontal="left"/>
    </xf>
    <xf numFmtId="0" fontId="11" fillId="2" borderId="47" xfId="0" applyFont="1" applyFill="1" applyBorder="1" applyAlignment="1">
      <alignment/>
    </xf>
    <xf numFmtId="3" fontId="11" fillId="2" borderId="15" xfId="0" applyNumberFormat="1" applyFont="1" applyFill="1" applyBorder="1" applyAlignment="1">
      <alignment/>
    </xf>
    <xf numFmtId="3" fontId="11" fillId="0" borderId="15" xfId="0" applyNumberFormat="1" applyFont="1" applyBorder="1" applyAlignment="1">
      <alignment/>
    </xf>
    <xf numFmtId="3" fontId="11" fillId="0" borderId="15" xfId="0" applyNumberFormat="1" applyFont="1" applyBorder="1" applyAlignment="1">
      <alignment horizontal="right"/>
    </xf>
    <xf numFmtId="3" fontId="11" fillId="2" borderId="15" xfId="0" applyNumberFormat="1" applyFont="1" applyFill="1" applyBorder="1" applyAlignment="1">
      <alignment horizontal="right"/>
    </xf>
    <xf numFmtId="3" fontId="11" fillId="2" borderId="15" xfId="0" applyNumberFormat="1" applyFont="1" applyFill="1" applyBorder="1" applyAlignment="1">
      <alignment/>
    </xf>
    <xf numFmtId="3" fontId="11" fillId="2" borderId="37" xfId="0" applyNumberFormat="1" applyFont="1" applyFill="1" applyBorder="1" applyAlignment="1">
      <alignment horizontal="center"/>
    </xf>
    <xf numFmtId="49" fontId="10" fillId="3" borderId="4" xfId="0" applyNumberFormat="1" applyFont="1" applyFill="1" applyBorder="1" applyAlignment="1">
      <alignment/>
    </xf>
    <xf numFmtId="49" fontId="11" fillId="0" borderId="2" xfId="0" applyNumberFormat="1" applyFont="1" applyBorder="1" applyAlignment="1">
      <alignment horizontal="center"/>
    </xf>
    <xf numFmtId="49" fontId="11" fillId="0" borderId="15" xfId="0" applyNumberFormat="1" applyFont="1" applyBorder="1" applyAlignment="1">
      <alignment/>
    </xf>
    <xf numFmtId="0" fontId="11" fillId="0" borderId="15" xfId="0" applyFont="1" applyBorder="1" applyAlignment="1">
      <alignment wrapText="1"/>
    </xf>
    <xf numFmtId="0" fontId="10" fillId="5" borderId="1" xfId="0" applyFont="1" applyFill="1" applyBorder="1" applyAlignment="1">
      <alignment horizontal="center"/>
    </xf>
    <xf numFmtId="0" fontId="10" fillId="5" borderId="10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10" fillId="5" borderId="17" xfId="0" applyFont="1" applyFill="1" applyBorder="1" applyAlignment="1">
      <alignment horizontal="center"/>
    </xf>
    <xf numFmtId="0" fontId="10" fillId="5" borderId="49" xfId="0" applyFont="1" applyFill="1" applyBorder="1" applyAlignment="1">
      <alignment horizontal="center"/>
    </xf>
    <xf numFmtId="0" fontId="10" fillId="5" borderId="39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19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4" xfId="0" applyBorder="1" applyAlignment="1">
      <alignment/>
    </xf>
    <xf numFmtId="0" fontId="7" fillId="0" borderId="17" xfId="0" applyFont="1" applyBorder="1" applyAlignment="1">
      <alignment horizontal="center"/>
    </xf>
    <xf numFmtId="0" fontId="11" fillId="0" borderId="19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1" fillId="0" borderId="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41" fontId="11" fillId="0" borderId="19" xfId="0" applyNumberFormat="1" applyFont="1" applyBorder="1" applyAlignment="1">
      <alignment horizontal="center" vertical="center"/>
    </xf>
    <xf numFmtId="41" fontId="11" fillId="0" borderId="4" xfId="0" applyNumberFormat="1" applyFont="1" applyBorder="1" applyAlignment="1">
      <alignment horizontal="center" vertical="center"/>
    </xf>
    <xf numFmtId="41" fontId="11" fillId="0" borderId="3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7" fillId="9" borderId="10" xfId="0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0" fillId="9" borderId="21" xfId="0" applyFont="1" applyFill="1" applyBorder="1" applyAlignment="1">
      <alignment horizontal="center" vertical="center" wrapText="1"/>
    </xf>
    <xf numFmtId="0" fontId="10" fillId="9" borderId="37" xfId="0" applyFont="1" applyFill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center" vertical="center" wrapText="1"/>
    </xf>
    <xf numFmtId="0" fontId="10" fillId="9" borderId="19" xfId="0" applyFont="1" applyFill="1" applyBorder="1" applyAlignment="1">
      <alignment horizontal="center" vertical="center" wrapText="1"/>
    </xf>
    <xf numFmtId="0" fontId="10" fillId="9" borderId="42" xfId="0" applyFont="1" applyFill="1" applyBorder="1" applyAlignment="1">
      <alignment horizontal="center" vertical="center" wrapText="1"/>
    </xf>
    <xf numFmtId="0" fontId="10" fillId="9" borderId="14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  <xf numFmtId="0" fontId="10" fillId="9" borderId="15" xfId="0" applyFont="1" applyFill="1" applyBorder="1" applyAlignment="1">
      <alignment horizontal="center" vertical="center"/>
    </xf>
    <xf numFmtId="0" fontId="10" fillId="9" borderId="31" xfId="0" applyFont="1" applyFill="1" applyBorder="1" applyAlignment="1">
      <alignment horizontal="center" vertical="center" wrapText="1"/>
    </xf>
    <xf numFmtId="0" fontId="10" fillId="9" borderId="50" xfId="0" applyFont="1" applyFill="1" applyBorder="1" applyAlignment="1">
      <alignment horizontal="center" vertical="center" wrapText="1"/>
    </xf>
    <xf numFmtId="0" fontId="10" fillId="9" borderId="9" xfId="0" applyFont="1" applyFill="1" applyBorder="1" applyAlignment="1">
      <alignment horizontal="center" vertical="center" wrapText="1"/>
    </xf>
    <xf numFmtId="0" fontId="10" fillId="9" borderId="51" xfId="0" applyFont="1" applyFill="1" applyBorder="1" applyAlignment="1">
      <alignment horizontal="center" vertical="center" wrapText="1"/>
    </xf>
    <xf numFmtId="0" fontId="10" fillId="9" borderId="3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4" fillId="8" borderId="13" xfId="0" applyFont="1" applyFill="1" applyBorder="1" applyAlignment="1" applyProtection="1">
      <alignment horizontal="center" vertical="center"/>
      <protection/>
    </xf>
    <xf numFmtId="0" fontId="4" fillId="8" borderId="2" xfId="0" applyFont="1" applyFill="1" applyBorder="1" applyAlignment="1" applyProtection="1">
      <alignment horizontal="center" vertical="center"/>
      <protection/>
    </xf>
    <xf numFmtId="0" fontId="7" fillId="8" borderId="14" xfId="0" applyFont="1" applyFill="1" applyBorder="1" applyAlignment="1" applyProtection="1">
      <alignment horizontal="center" vertical="center"/>
      <protection/>
    </xf>
    <xf numFmtId="0" fontId="7" fillId="8" borderId="14" xfId="0" applyFont="1" applyFill="1" applyBorder="1" applyAlignment="1" applyProtection="1">
      <alignment horizontal="center" vertical="center" wrapText="1"/>
      <protection/>
    </xf>
    <xf numFmtId="0" fontId="7" fillId="8" borderId="15" xfId="0" applyFont="1" applyFill="1" applyBorder="1" applyAlignment="1" applyProtection="1">
      <alignment horizontal="center" vertical="center" wrapText="1"/>
      <protection/>
    </xf>
    <xf numFmtId="0" fontId="7" fillId="8" borderId="52" xfId="0" applyFont="1" applyFill="1" applyBorder="1" applyAlignment="1" applyProtection="1">
      <alignment horizontal="center" vertical="center" wrapText="1"/>
      <protection/>
    </xf>
    <xf numFmtId="0" fontId="7" fillId="8" borderId="53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1" fillId="0" borderId="0" xfId="0" applyFont="1" applyAlignment="1">
      <alignment horizontal="center"/>
    </xf>
    <xf numFmtId="0" fontId="3" fillId="0" borderId="0" xfId="0" applyFont="1" applyBorder="1" applyAlignment="1" applyProtection="1">
      <alignment horizontal="center" vertical="center"/>
      <protection/>
    </xf>
    <xf numFmtId="0" fontId="7" fillId="8" borderId="36" xfId="0" applyFont="1" applyFill="1" applyBorder="1" applyAlignment="1" applyProtection="1">
      <alignment horizontal="center" vertical="center" wrapText="1"/>
      <protection/>
    </xf>
    <xf numFmtId="0" fontId="7" fillId="8" borderId="30" xfId="0" applyFont="1" applyFill="1" applyBorder="1" applyAlignment="1" applyProtection="1">
      <alignment horizontal="center" vertical="center" wrapText="1"/>
      <protection/>
    </xf>
    <xf numFmtId="0" fontId="7" fillId="8" borderId="42" xfId="0" applyFont="1" applyFill="1" applyBorder="1" applyAlignment="1" applyProtection="1">
      <alignment horizontal="center" vertical="center" wrapText="1"/>
      <protection/>
    </xf>
    <xf numFmtId="0" fontId="10" fillId="9" borderId="14" xfId="0" applyFont="1" applyFill="1" applyBorder="1" applyAlignment="1">
      <alignment horizontal="center" vertical="center" wrapText="1"/>
    </xf>
    <xf numFmtId="0" fontId="10" fillId="9" borderId="36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13" fillId="9" borderId="15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10" fillId="9" borderId="30" xfId="0" applyFont="1" applyFill="1" applyBorder="1" applyAlignment="1">
      <alignment horizontal="center" vertical="center" wrapText="1"/>
    </xf>
    <xf numFmtId="0" fontId="7" fillId="0" borderId="39" xfId="0" applyFont="1" applyBorder="1" applyAlignment="1">
      <alignment horizontal="center"/>
    </xf>
    <xf numFmtId="0" fontId="10" fillId="5" borderId="17" xfId="0" applyFont="1" applyFill="1" applyBorder="1" applyAlignment="1">
      <alignment horizontal="center" vertical="center" wrapText="1"/>
    </xf>
    <xf numFmtId="0" fontId="10" fillId="5" borderId="39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5" borderId="19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4" fillId="0" borderId="19" xfId="0" applyFont="1" applyBorder="1" applyAlignment="1">
      <alignment/>
    </xf>
    <xf numFmtId="0" fontId="14" fillId="0" borderId="4" xfId="0" applyFont="1" applyBorder="1" applyAlignment="1">
      <alignment/>
    </xf>
    <xf numFmtId="41" fontId="11" fillId="0" borderId="3" xfId="0" applyNumberFormat="1" applyFont="1" applyBorder="1" applyAlignment="1">
      <alignment horizontal="center" vertical="center" wrapText="1"/>
    </xf>
    <xf numFmtId="41" fontId="11" fillId="0" borderId="19" xfId="0" applyNumberFormat="1" applyFont="1" applyBorder="1" applyAlignment="1">
      <alignment horizontal="center" vertical="center" wrapText="1"/>
    </xf>
    <xf numFmtId="41" fontId="11" fillId="0" borderId="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41" fontId="10" fillId="5" borderId="17" xfId="0" applyNumberFormat="1" applyFont="1" applyFill="1" applyBorder="1" applyAlignment="1">
      <alignment horizontal="center"/>
    </xf>
    <xf numFmtId="41" fontId="10" fillId="5" borderId="39" xfId="0" applyNumberFormat="1" applyFont="1" applyFill="1" applyBorder="1" applyAlignment="1">
      <alignment horizontal="center"/>
    </xf>
    <xf numFmtId="0" fontId="11" fillId="0" borderId="54" xfId="0" applyFont="1" applyBorder="1" applyAlignment="1">
      <alignment horizontal="left"/>
    </xf>
    <xf numFmtId="0" fontId="11" fillId="0" borderId="0" xfId="0" applyFont="1" applyAlignment="1">
      <alignment horizontal="center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9" fillId="0" borderId="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10" fillId="6" borderId="17" xfId="0" applyFont="1" applyFill="1" applyBorder="1" applyAlignment="1">
      <alignment horizontal="center"/>
    </xf>
    <xf numFmtId="0" fontId="10" fillId="6" borderId="49" xfId="0" applyFont="1" applyFill="1" applyBorder="1" applyAlignment="1">
      <alignment horizontal="center"/>
    </xf>
    <xf numFmtId="0" fontId="10" fillId="6" borderId="39" xfId="0" applyFont="1" applyFill="1" applyBorder="1" applyAlignment="1">
      <alignment horizontal="center"/>
    </xf>
    <xf numFmtId="0" fontId="10" fillId="6" borderId="3" xfId="0" applyFont="1" applyFill="1" applyBorder="1" applyAlignment="1">
      <alignment horizontal="center" vertical="center"/>
    </xf>
    <xf numFmtId="0" fontId="10" fillId="6" borderId="19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 vertical="center" wrapText="1"/>
    </xf>
    <xf numFmtId="0" fontId="10" fillId="6" borderId="17" xfId="0" applyFont="1" applyFill="1" applyBorder="1" applyAlignment="1">
      <alignment horizontal="center" vertical="center" wrapText="1"/>
    </xf>
    <xf numFmtId="0" fontId="10" fillId="6" borderId="39" xfId="0" applyFont="1" applyFill="1" applyBorder="1" applyAlignment="1">
      <alignment horizontal="center" vertical="center" wrapText="1"/>
    </xf>
    <xf numFmtId="41" fontId="10" fillId="6" borderId="17" xfId="0" applyNumberFormat="1" applyFont="1" applyFill="1" applyBorder="1" applyAlignment="1">
      <alignment horizontal="center"/>
    </xf>
    <xf numFmtId="41" fontId="10" fillId="6" borderId="39" xfId="0" applyNumberFormat="1" applyFont="1" applyFill="1" applyBorder="1" applyAlignment="1">
      <alignment horizontal="center"/>
    </xf>
    <xf numFmtId="0" fontId="16" fillId="0" borderId="0" xfId="0" applyFont="1" applyAlignment="1">
      <alignment horizontal="left"/>
    </xf>
    <xf numFmtId="0" fontId="4" fillId="5" borderId="2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0" fontId="0" fillId="0" borderId="44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9" fillId="6" borderId="4" xfId="0" applyFont="1" applyFill="1" applyBorder="1" applyAlignment="1">
      <alignment horizontal="left"/>
    </xf>
    <xf numFmtId="0" fontId="9" fillId="6" borderId="35" xfId="0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41" xfId="0" applyFont="1" applyBorder="1" applyAlignment="1">
      <alignment horizontal="left"/>
    </xf>
    <xf numFmtId="0" fontId="10" fillId="5" borderId="13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/>
    </xf>
    <xf numFmtId="0" fontId="10" fillId="5" borderId="21" xfId="0" applyFont="1" applyFill="1" applyBorder="1" applyAlignment="1">
      <alignment horizontal="center"/>
    </xf>
    <xf numFmtId="0" fontId="10" fillId="5" borderId="14" xfId="0" applyFont="1" applyFill="1" applyBorder="1" applyAlignment="1">
      <alignment horizontal="center"/>
    </xf>
    <xf numFmtId="0" fontId="10" fillId="5" borderId="36" xfId="0" applyFont="1" applyFill="1" applyBorder="1" applyAlignment="1">
      <alignment horizontal="center"/>
    </xf>
    <xf numFmtId="0" fontId="10" fillId="5" borderId="2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0" fillId="5" borderId="1" xfId="0" applyFont="1" applyFill="1" applyBorder="1" applyAlignment="1">
      <alignment horizontal="left" vertical="center" wrapText="1"/>
    </xf>
    <xf numFmtId="0" fontId="10" fillId="5" borderId="2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0" fillId="6" borderId="4" xfId="0" applyFont="1" applyFill="1" applyBorder="1" applyAlignment="1">
      <alignment horizontal="left"/>
    </xf>
    <xf numFmtId="0" fontId="0" fillId="6" borderId="35" xfId="0" applyFont="1" applyFill="1" applyBorder="1" applyAlignment="1">
      <alignment horizontal="left"/>
    </xf>
    <xf numFmtId="0" fontId="9" fillId="6" borderId="1" xfId="0" applyFont="1" applyFill="1" applyBorder="1" applyAlignment="1">
      <alignment horizontal="left"/>
    </xf>
    <xf numFmtId="0" fontId="9" fillId="6" borderId="21" xfId="0" applyFont="1" applyFill="1" applyBorder="1" applyAlignment="1">
      <alignment horizontal="left"/>
    </xf>
    <xf numFmtId="0" fontId="4" fillId="3" borderId="55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 wrapText="1"/>
    </xf>
    <xf numFmtId="0" fontId="4" fillId="3" borderId="55" xfId="0" applyFont="1" applyFill="1" applyBorder="1" applyAlignment="1">
      <alignment horizontal="center"/>
    </xf>
    <xf numFmtId="0" fontId="4" fillId="3" borderId="38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right" vertical="top" wrapText="1"/>
    </xf>
    <xf numFmtId="0" fontId="11" fillId="0" borderId="0" xfId="0" applyFont="1" applyAlignment="1">
      <alignment horizontal="left" vertical="top" wrapText="1"/>
    </xf>
    <xf numFmtId="0" fontId="4" fillId="3" borderId="52" xfId="0" applyFont="1" applyFill="1" applyBorder="1" applyAlignment="1">
      <alignment horizontal="center" wrapText="1"/>
    </xf>
    <xf numFmtId="0" fontId="4" fillId="3" borderId="18" xfId="0" applyFont="1" applyFill="1" applyBorder="1" applyAlignment="1">
      <alignment horizontal="center" wrapText="1"/>
    </xf>
    <xf numFmtId="0" fontId="4" fillId="3" borderId="56" xfId="0" applyFont="1" applyFill="1" applyBorder="1" applyAlignment="1">
      <alignment horizontal="center" vertical="center"/>
    </xf>
    <xf numFmtId="0" fontId="4" fillId="3" borderId="57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36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right" vertical="top" wrapText="1"/>
    </xf>
    <xf numFmtId="0" fontId="7" fillId="0" borderId="0" xfId="0" applyFont="1" applyBorder="1" applyAlignment="1">
      <alignment horizontal="center" wrapText="1"/>
    </xf>
    <xf numFmtId="0" fontId="4" fillId="5" borderId="13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3" fillId="3" borderId="58" xfId="0" applyFont="1" applyFill="1" applyBorder="1" applyAlignment="1">
      <alignment horizontal="center" vertical="center" wrapText="1"/>
    </xf>
    <xf numFmtId="0" fontId="13" fillId="3" borderId="43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/>
    </xf>
    <xf numFmtId="0" fontId="10" fillId="3" borderId="36" xfId="0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6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4" fillId="5" borderId="20" xfId="0" applyFont="1" applyFill="1" applyBorder="1" applyAlignment="1">
      <alignment horizontal="center" vertical="center"/>
    </xf>
    <xf numFmtId="0" fontId="4" fillId="5" borderId="27" xfId="0" applyFont="1" applyFill="1" applyBorder="1" applyAlignment="1">
      <alignment horizontal="center" vertical="center"/>
    </xf>
    <xf numFmtId="0" fontId="4" fillId="5" borderId="45" xfId="0" applyFont="1" applyFill="1" applyBorder="1" applyAlignment="1">
      <alignment horizontal="center" vertical="center"/>
    </xf>
    <xf numFmtId="0" fontId="4" fillId="5" borderId="59" xfId="0" applyFont="1" applyFill="1" applyBorder="1" applyAlignment="1">
      <alignment horizontal="center" vertical="center"/>
    </xf>
    <xf numFmtId="0" fontId="4" fillId="5" borderId="6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5" borderId="20" xfId="0" applyFont="1" applyFill="1" applyBorder="1" applyAlignment="1">
      <alignment horizontal="center" vertical="center" wrapText="1"/>
    </xf>
    <xf numFmtId="0" fontId="4" fillId="5" borderId="27" xfId="0" applyFont="1" applyFill="1" applyBorder="1" applyAlignment="1">
      <alignment horizontal="center" vertical="center" wrapText="1"/>
    </xf>
    <xf numFmtId="0" fontId="4" fillId="5" borderId="55" xfId="0" applyFont="1" applyFill="1" applyBorder="1" applyAlignment="1">
      <alignment vertical="center"/>
    </xf>
    <xf numFmtId="0" fontId="4" fillId="5" borderId="38" xfId="0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45"/>
  <sheetViews>
    <sheetView zoomScaleSheetLayoutView="100" workbookViewId="0" topLeftCell="B1">
      <selection activeCell="B8" sqref="B8"/>
    </sheetView>
  </sheetViews>
  <sheetFormatPr defaultColWidth="9.00390625" defaultRowHeight="12.75"/>
  <cols>
    <col min="1" max="1" width="4.375" style="29" customWidth="1"/>
    <col min="2" max="2" width="41.875" style="0" customWidth="1"/>
    <col min="3" max="3" width="8.25390625" style="0" customWidth="1"/>
    <col min="4" max="4" width="7.25390625" style="0" customWidth="1"/>
    <col min="5" max="5" width="7.125" style="0" customWidth="1"/>
    <col min="6" max="9" width="16.125" style="0" customWidth="1"/>
    <col min="10" max="10" width="18.25390625" style="0" customWidth="1"/>
    <col min="11" max="11" width="18.125" style="0" customWidth="1"/>
  </cols>
  <sheetData>
    <row r="1" ht="10.5" customHeight="1"/>
    <row r="2" spans="1:11" s="55" customFormat="1" ht="15" customHeight="1">
      <c r="A2" s="196"/>
      <c r="B2" s="196"/>
      <c r="C2" s="196"/>
      <c r="D2" s="442"/>
      <c r="E2" s="442"/>
      <c r="F2" s="442"/>
      <c r="G2" s="442"/>
      <c r="H2" s="596" t="s">
        <v>759</v>
      </c>
      <c r="I2" s="596"/>
      <c r="J2" s="596"/>
      <c r="K2" s="596"/>
    </row>
    <row r="3" spans="1:11" s="55" customFormat="1" ht="21" customHeight="1">
      <c r="A3" s="196"/>
      <c r="B3" s="598" t="s">
        <v>612</v>
      </c>
      <c r="C3" s="598"/>
      <c r="D3" s="598"/>
      <c r="E3" s="598"/>
      <c r="F3" s="598"/>
      <c r="G3" s="598"/>
      <c r="H3" s="598"/>
      <c r="I3" s="598"/>
      <c r="J3" s="598"/>
      <c r="K3" s="598"/>
    </row>
    <row r="4" spans="1:11" s="55" customFormat="1" ht="9.75" customHeight="1" thickBot="1">
      <c r="A4" s="196"/>
      <c r="B4" s="196"/>
      <c r="C4" s="196"/>
      <c r="D4" s="196"/>
      <c r="E4" s="196"/>
      <c r="F4" s="196"/>
      <c r="G4" s="196"/>
      <c r="H4" s="196"/>
      <c r="I4" s="196"/>
      <c r="J4" s="196"/>
      <c r="K4" s="196"/>
    </row>
    <row r="5" spans="1:11" s="55" customFormat="1" ht="18" customHeight="1">
      <c r="A5" s="589" t="s">
        <v>348</v>
      </c>
      <c r="B5" s="197" t="s">
        <v>546</v>
      </c>
      <c r="C5" s="591" t="s">
        <v>338</v>
      </c>
      <c r="D5" s="591"/>
      <c r="E5" s="591"/>
      <c r="F5" s="592" t="s">
        <v>642</v>
      </c>
      <c r="G5" s="594" t="s">
        <v>717</v>
      </c>
      <c r="H5" s="595"/>
      <c r="I5" s="600" t="s">
        <v>720</v>
      </c>
      <c r="J5" s="592" t="s">
        <v>315</v>
      </c>
      <c r="K5" s="599"/>
    </row>
    <row r="6" spans="1:11" s="55" customFormat="1" ht="16.5" customHeight="1" thickBot="1">
      <c r="A6" s="590"/>
      <c r="B6" s="199" t="s">
        <v>459</v>
      </c>
      <c r="C6" s="199" t="s">
        <v>460</v>
      </c>
      <c r="D6" s="200" t="s">
        <v>341</v>
      </c>
      <c r="E6" s="199" t="s">
        <v>606</v>
      </c>
      <c r="F6" s="593"/>
      <c r="G6" s="201" t="s">
        <v>718</v>
      </c>
      <c r="H6" s="201" t="s">
        <v>719</v>
      </c>
      <c r="I6" s="601"/>
      <c r="J6" s="201" t="s">
        <v>613</v>
      </c>
      <c r="K6" s="441" t="s">
        <v>614</v>
      </c>
    </row>
    <row r="7" spans="1:11" s="195" customFormat="1" ht="13.5" customHeight="1" thickBot="1">
      <c r="A7" s="203">
        <v>1</v>
      </c>
      <c r="B7" s="204">
        <v>2</v>
      </c>
      <c r="C7" s="204">
        <v>3</v>
      </c>
      <c r="D7" s="204">
        <v>4</v>
      </c>
      <c r="E7" s="204">
        <v>5</v>
      </c>
      <c r="F7" s="204">
        <v>6</v>
      </c>
      <c r="G7" s="204"/>
      <c r="H7" s="204"/>
      <c r="I7" s="204"/>
      <c r="J7" s="204">
        <v>7</v>
      </c>
      <c r="K7" s="205">
        <v>8</v>
      </c>
    </row>
    <row r="8" spans="1:11" s="9" customFormat="1" ht="19.5" customHeight="1">
      <c r="A8" s="202" t="s">
        <v>379</v>
      </c>
      <c r="B8" s="469" t="s">
        <v>461</v>
      </c>
      <c r="C8" s="470" t="s">
        <v>607</v>
      </c>
      <c r="D8" s="471"/>
      <c r="E8" s="471"/>
      <c r="F8" s="472">
        <f aca="true" t="shared" si="0" ref="F8:K8">F9+F11</f>
        <v>45400</v>
      </c>
      <c r="G8" s="472">
        <f t="shared" si="0"/>
        <v>0</v>
      </c>
      <c r="H8" s="472">
        <f t="shared" si="0"/>
        <v>0</v>
      </c>
      <c r="I8" s="472">
        <f t="shared" si="0"/>
        <v>45400</v>
      </c>
      <c r="J8" s="472">
        <f t="shared" si="0"/>
        <v>45400</v>
      </c>
      <c r="K8" s="284">
        <f t="shared" si="0"/>
        <v>0</v>
      </c>
    </row>
    <row r="9" spans="1:11" s="9" customFormat="1" ht="32.25" customHeight="1">
      <c r="A9" s="443" t="s">
        <v>462</v>
      </c>
      <c r="B9" s="473" t="s">
        <v>342</v>
      </c>
      <c r="C9" s="474"/>
      <c r="D9" s="475" t="s">
        <v>82</v>
      </c>
      <c r="E9" s="476"/>
      <c r="F9" s="251">
        <f aca="true" t="shared" si="1" ref="F9:K9">F10</f>
        <v>45000</v>
      </c>
      <c r="G9" s="251">
        <f t="shared" si="1"/>
        <v>0</v>
      </c>
      <c r="H9" s="251">
        <f t="shared" si="1"/>
        <v>0</v>
      </c>
      <c r="I9" s="251">
        <f t="shared" si="1"/>
        <v>45000</v>
      </c>
      <c r="J9" s="251">
        <f t="shared" si="1"/>
        <v>45000</v>
      </c>
      <c r="K9" s="252">
        <f t="shared" si="1"/>
        <v>0</v>
      </c>
    </row>
    <row r="10" spans="1:11" ht="16.5" customHeight="1">
      <c r="A10" s="71"/>
      <c r="B10" s="44" t="s">
        <v>476</v>
      </c>
      <c r="C10" s="478"/>
      <c r="D10" s="478"/>
      <c r="E10" s="479">
        <v>2110</v>
      </c>
      <c r="F10" s="480">
        <v>45000</v>
      </c>
      <c r="G10" s="480"/>
      <c r="H10" s="480"/>
      <c r="I10" s="480">
        <f>F10+G10-H10</f>
        <v>45000</v>
      </c>
      <c r="J10" s="480">
        <f>I10</f>
        <v>45000</v>
      </c>
      <c r="K10" s="281"/>
    </row>
    <row r="11" spans="1:11" ht="23.25" customHeight="1">
      <c r="A11" s="443" t="s">
        <v>465</v>
      </c>
      <c r="B11" s="481" t="s">
        <v>129</v>
      </c>
      <c r="C11" s="475"/>
      <c r="D11" s="475" t="s">
        <v>466</v>
      </c>
      <c r="E11" s="482"/>
      <c r="F11" s="251">
        <f aca="true" t="shared" si="2" ref="F11:K11">F12</f>
        <v>400</v>
      </c>
      <c r="G11" s="251">
        <f t="shared" si="2"/>
        <v>0</v>
      </c>
      <c r="H11" s="251">
        <f t="shared" si="2"/>
        <v>0</v>
      </c>
      <c r="I11" s="251">
        <f t="shared" si="2"/>
        <v>400</v>
      </c>
      <c r="J11" s="251">
        <f t="shared" si="2"/>
        <v>400</v>
      </c>
      <c r="K11" s="252">
        <f t="shared" si="2"/>
        <v>0</v>
      </c>
    </row>
    <row r="12" spans="1:11" ht="15.75" customHeight="1">
      <c r="A12" s="71"/>
      <c r="B12" s="44" t="s">
        <v>467</v>
      </c>
      <c r="C12" s="478"/>
      <c r="D12" s="478"/>
      <c r="E12" s="478" t="s">
        <v>572</v>
      </c>
      <c r="F12" s="480">
        <v>400</v>
      </c>
      <c r="G12" s="480"/>
      <c r="H12" s="480"/>
      <c r="I12" s="480">
        <f>F12+G12-H12</f>
        <v>400</v>
      </c>
      <c r="J12" s="480">
        <f>I12</f>
        <v>400</v>
      </c>
      <c r="K12" s="281"/>
    </row>
    <row r="13" spans="1:11" ht="16.5" customHeight="1">
      <c r="A13" s="72" t="s">
        <v>380</v>
      </c>
      <c r="B13" s="69" t="s">
        <v>511</v>
      </c>
      <c r="C13" s="483" t="s">
        <v>83</v>
      </c>
      <c r="D13" s="483"/>
      <c r="E13" s="483"/>
      <c r="F13" s="484">
        <f aca="true" t="shared" si="3" ref="F13:K14">F14</f>
        <v>142159</v>
      </c>
      <c r="G13" s="484">
        <f t="shared" si="3"/>
        <v>0</v>
      </c>
      <c r="H13" s="484">
        <f t="shared" si="3"/>
        <v>0</v>
      </c>
      <c r="I13" s="484">
        <f t="shared" si="3"/>
        <v>142159</v>
      </c>
      <c r="J13" s="484">
        <f t="shared" si="3"/>
        <v>142159</v>
      </c>
      <c r="K13" s="285">
        <f t="shared" si="3"/>
        <v>0</v>
      </c>
    </row>
    <row r="14" spans="1:11" ht="24" customHeight="1">
      <c r="A14" s="443" t="s">
        <v>462</v>
      </c>
      <c r="B14" s="481" t="s">
        <v>551</v>
      </c>
      <c r="C14" s="475"/>
      <c r="D14" s="475" t="s">
        <v>552</v>
      </c>
      <c r="E14" s="482"/>
      <c r="F14" s="251">
        <f t="shared" si="3"/>
        <v>142159</v>
      </c>
      <c r="G14" s="251">
        <f t="shared" si="3"/>
        <v>0</v>
      </c>
      <c r="H14" s="251">
        <f t="shared" si="3"/>
        <v>0</v>
      </c>
      <c r="I14" s="251">
        <f t="shared" si="3"/>
        <v>142159</v>
      </c>
      <c r="J14" s="251">
        <f t="shared" si="3"/>
        <v>142159</v>
      </c>
      <c r="K14" s="252">
        <f t="shared" si="3"/>
        <v>0</v>
      </c>
    </row>
    <row r="15" spans="1:11" ht="26.25" customHeight="1">
      <c r="A15" s="73"/>
      <c r="B15" s="512" t="s">
        <v>623</v>
      </c>
      <c r="C15" s="485"/>
      <c r="D15" s="485"/>
      <c r="E15" s="486" t="s">
        <v>579</v>
      </c>
      <c r="F15" s="480">
        <v>142159</v>
      </c>
      <c r="G15" s="480"/>
      <c r="H15" s="480"/>
      <c r="I15" s="480">
        <f>F15+G15-H15</f>
        <v>142159</v>
      </c>
      <c r="J15" s="480">
        <f>I15</f>
        <v>142159</v>
      </c>
      <c r="K15" s="281"/>
    </row>
    <row r="16" spans="1:11" ht="17.25" customHeight="1">
      <c r="A16" s="72" t="s">
        <v>382</v>
      </c>
      <c r="B16" s="69" t="s">
        <v>468</v>
      </c>
      <c r="C16" s="483" t="s">
        <v>87</v>
      </c>
      <c r="D16" s="483"/>
      <c r="E16" s="483"/>
      <c r="F16" s="484">
        <f aca="true" t="shared" si="4" ref="F16:K16">F17</f>
        <v>1163880</v>
      </c>
      <c r="G16" s="484">
        <f t="shared" si="4"/>
        <v>68444</v>
      </c>
      <c r="H16" s="484">
        <f t="shared" si="4"/>
        <v>0</v>
      </c>
      <c r="I16" s="484">
        <f t="shared" si="4"/>
        <v>1232324</v>
      </c>
      <c r="J16" s="484">
        <f t="shared" si="4"/>
        <v>6400</v>
      </c>
      <c r="K16" s="285">
        <f t="shared" si="4"/>
        <v>1225924</v>
      </c>
    </row>
    <row r="17" spans="1:11" ht="18" customHeight="1">
      <c r="A17" s="443" t="s">
        <v>462</v>
      </c>
      <c r="B17" s="481" t="s">
        <v>599</v>
      </c>
      <c r="C17" s="475"/>
      <c r="D17" s="475" t="s">
        <v>89</v>
      </c>
      <c r="E17" s="482"/>
      <c r="F17" s="251">
        <f aca="true" t="shared" si="5" ref="F17:K17">SUM(F20:F24)</f>
        <v>1163880</v>
      </c>
      <c r="G17" s="251">
        <f t="shared" si="5"/>
        <v>68444</v>
      </c>
      <c r="H17" s="251">
        <f t="shared" si="5"/>
        <v>0</v>
      </c>
      <c r="I17" s="251">
        <f t="shared" si="5"/>
        <v>1232324</v>
      </c>
      <c r="J17" s="251">
        <f t="shared" si="5"/>
        <v>6400</v>
      </c>
      <c r="K17" s="252">
        <f t="shared" si="5"/>
        <v>1225924</v>
      </c>
    </row>
    <row r="18" spans="1:11" ht="0.75" customHeight="1" hidden="1">
      <c r="A18" s="71"/>
      <c r="B18" s="477" t="s">
        <v>388</v>
      </c>
      <c r="C18" s="487"/>
      <c r="D18" s="487"/>
      <c r="E18" s="478" t="s">
        <v>387</v>
      </c>
      <c r="F18" s="480">
        <v>0</v>
      </c>
      <c r="G18" s="480"/>
      <c r="H18" s="480"/>
      <c r="I18" s="480"/>
      <c r="J18" s="480"/>
      <c r="K18" s="281"/>
    </row>
    <row r="19" spans="1:11" ht="12.75" customHeight="1" hidden="1">
      <c r="A19" s="71"/>
      <c r="B19" s="477" t="s">
        <v>467</v>
      </c>
      <c r="C19" s="487"/>
      <c r="D19" s="487"/>
      <c r="E19" s="478" t="s">
        <v>572</v>
      </c>
      <c r="F19" s="480"/>
      <c r="G19" s="480"/>
      <c r="H19" s="480"/>
      <c r="I19" s="480"/>
      <c r="J19" s="480"/>
      <c r="K19" s="281"/>
    </row>
    <row r="20" spans="1:11" ht="16.5" customHeight="1">
      <c r="A20" s="71"/>
      <c r="B20" s="44" t="s">
        <v>469</v>
      </c>
      <c r="C20" s="478"/>
      <c r="D20" s="478"/>
      <c r="E20" s="478" t="s">
        <v>573</v>
      </c>
      <c r="F20" s="480">
        <v>6200</v>
      </c>
      <c r="G20" s="480"/>
      <c r="H20" s="480"/>
      <c r="I20" s="480">
        <f>F20+G20-H20</f>
        <v>6200</v>
      </c>
      <c r="J20" s="480">
        <f>I20</f>
        <v>6200</v>
      </c>
      <c r="K20" s="281"/>
    </row>
    <row r="21" spans="1:11" ht="15" customHeight="1">
      <c r="A21" s="71"/>
      <c r="B21" s="44" t="s">
        <v>464</v>
      </c>
      <c r="C21" s="478"/>
      <c r="D21" s="478"/>
      <c r="E21" s="478" t="s">
        <v>571</v>
      </c>
      <c r="F21" s="480">
        <v>200</v>
      </c>
      <c r="G21" s="480"/>
      <c r="H21" s="480"/>
      <c r="I21" s="480">
        <f>F21+G21-H21</f>
        <v>200</v>
      </c>
      <c r="J21" s="480">
        <f>I21</f>
        <v>200</v>
      </c>
      <c r="K21" s="281"/>
    </row>
    <row r="22" spans="1:11" ht="22.5" customHeight="1">
      <c r="A22" s="71"/>
      <c r="B22" s="44" t="s">
        <v>594</v>
      </c>
      <c r="C22" s="478"/>
      <c r="D22" s="478"/>
      <c r="E22" s="478" t="s">
        <v>390</v>
      </c>
      <c r="F22" s="480">
        <v>696633</v>
      </c>
      <c r="G22" s="480"/>
      <c r="H22" s="480"/>
      <c r="I22" s="480">
        <f>F22+G22-H22</f>
        <v>696633</v>
      </c>
      <c r="J22" s="480"/>
      <c r="K22" s="281">
        <f>I22</f>
        <v>696633</v>
      </c>
    </row>
    <row r="23" spans="1:11" ht="22.5" customHeight="1">
      <c r="A23" s="71"/>
      <c r="B23" s="44" t="s">
        <v>721</v>
      </c>
      <c r="C23" s="478"/>
      <c r="D23" s="478"/>
      <c r="E23" s="478" t="s">
        <v>548</v>
      </c>
      <c r="F23" s="480">
        <v>24440</v>
      </c>
      <c r="G23" s="480">
        <v>68444</v>
      </c>
      <c r="H23" s="480"/>
      <c r="I23" s="480">
        <f>F23+G23-H23</f>
        <v>92884</v>
      </c>
      <c r="J23" s="480"/>
      <c r="K23" s="281">
        <f>I23</f>
        <v>92884</v>
      </c>
    </row>
    <row r="24" spans="1:11" ht="15" customHeight="1">
      <c r="A24" s="74"/>
      <c r="B24" s="44" t="s">
        <v>477</v>
      </c>
      <c r="C24" s="479"/>
      <c r="D24" s="488"/>
      <c r="E24" s="479">
        <v>6610</v>
      </c>
      <c r="F24" s="480">
        <v>436407</v>
      </c>
      <c r="G24" s="480"/>
      <c r="H24" s="480"/>
      <c r="I24" s="480">
        <f>F24+G24-H24</f>
        <v>436407</v>
      </c>
      <c r="J24" s="480"/>
      <c r="K24" s="281">
        <f>I24</f>
        <v>436407</v>
      </c>
    </row>
    <row r="25" spans="1:11" ht="27" customHeight="1">
      <c r="A25" s="72" t="s">
        <v>384</v>
      </c>
      <c r="B25" s="69" t="s">
        <v>471</v>
      </c>
      <c r="C25" s="483" t="s">
        <v>101</v>
      </c>
      <c r="D25" s="489"/>
      <c r="E25" s="489"/>
      <c r="F25" s="484">
        <f aca="true" t="shared" si="6" ref="F25:K25">F26</f>
        <v>2266751</v>
      </c>
      <c r="G25" s="484">
        <f t="shared" si="6"/>
        <v>0</v>
      </c>
      <c r="H25" s="484">
        <f t="shared" si="6"/>
        <v>0</v>
      </c>
      <c r="I25" s="484">
        <f t="shared" si="6"/>
        <v>2266751</v>
      </c>
      <c r="J25" s="484">
        <f t="shared" si="6"/>
        <v>116051</v>
      </c>
      <c r="K25" s="285">
        <f t="shared" si="6"/>
        <v>2150700</v>
      </c>
    </row>
    <row r="26" spans="1:11" ht="24" customHeight="1">
      <c r="A26" s="443" t="s">
        <v>462</v>
      </c>
      <c r="B26" s="481" t="s">
        <v>472</v>
      </c>
      <c r="C26" s="475"/>
      <c r="D26" s="475" t="s">
        <v>102</v>
      </c>
      <c r="E26" s="482"/>
      <c r="F26" s="251">
        <f aca="true" t="shared" si="7" ref="F26:K26">SUM(F27:F32)</f>
        <v>2266751</v>
      </c>
      <c r="G26" s="251">
        <f t="shared" si="7"/>
        <v>0</v>
      </c>
      <c r="H26" s="251">
        <f t="shared" si="7"/>
        <v>0</v>
      </c>
      <c r="I26" s="251">
        <f t="shared" si="7"/>
        <v>2266751</v>
      </c>
      <c r="J26" s="251">
        <f t="shared" si="7"/>
        <v>116051</v>
      </c>
      <c r="K26" s="252">
        <f t="shared" si="7"/>
        <v>2150700</v>
      </c>
    </row>
    <row r="27" spans="1:11" ht="17.25" customHeight="1">
      <c r="A27" s="74"/>
      <c r="B27" s="44" t="s">
        <v>617</v>
      </c>
      <c r="C27" s="487"/>
      <c r="D27" s="478"/>
      <c r="E27" s="478" t="s">
        <v>616</v>
      </c>
      <c r="F27" s="480">
        <v>2151</v>
      </c>
      <c r="G27" s="480"/>
      <c r="H27" s="480"/>
      <c r="I27" s="480">
        <f aca="true" t="shared" si="8" ref="I27:I32">F27+G27-H27</f>
        <v>2151</v>
      </c>
      <c r="J27" s="480">
        <f>I27</f>
        <v>2151</v>
      </c>
      <c r="K27" s="281"/>
    </row>
    <row r="28" spans="1:11" ht="17.25" customHeight="1">
      <c r="A28" s="71"/>
      <c r="B28" s="44" t="s">
        <v>469</v>
      </c>
      <c r="C28" s="478"/>
      <c r="D28" s="478"/>
      <c r="E28" s="478" t="s">
        <v>573</v>
      </c>
      <c r="F28" s="480">
        <v>3000</v>
      </c>
      <c r="G28" s="480"/>
      <c r="H28" s="480"/>
      <c r="I28" s="480">
        <f t="shared" si="8"/>
        <v>3000</v>
      </c>
      <c r="J28" s="480">
        <f>I28</f>
        <v>3000</v>
      </c>
      <c r="K28" s="281"/>
    </row>
    <row r="29" spans="1:11" ht="15" customHeight="1">
      <c r="A29" s="71"/>
      <c r="B29" s="44" t="s">
        <v>318</v>
      </c>
      <c r="C29" s="478"/>
      <c r="D29" s="478"/>
      <c r="E29" s="478" t="s">
        <v>317</v>
      </c>
      <c r="F29" s="480">
        <v>2150700</v>
      </c>
      <c r="G29" s="480"/>
      <c r="H29" s="480"/>
      <c r="I29" s="480">
        <f t="shared" si="8"/>
        <v>2150700</v>
      </c>
      <c r="J29" s="480"/>
      <c r="K29" s="281">
        <f>I29</f>
        <v>2150700</v>
      </c>
    </row>
    <row r="30" spans="1:11" ht="18" customHeight="1">
      <c r="A30" s="71"/>
      <c r="B30" s="44" t="s">
        <v>464</v>
      </c>
      <c r="C30" s="478"/>
      <c r="D30" s="478"/>
      <c r="E30" s="478" t="s">
        <v>571</v>
      </c>
      <c r="F30" s="480">
        <v>1900</v>
      </c>
      <c r="G30" s="480"/>
      <c r="H30" s="480"/>
      <c r="I30" s="480">
        <f t="shared" si="8"/>
        <v>1900</v>
      </c>
      <c r="J30" s="480">
        <f>I30</f>
        <v>1900</v>
      </c>
      <c r="K30" s="281"/>
    </row>
    <row r="31" spans="1:11" ht="16.5" customHeight="1">
      <c r="A31" s="74"/>
      <c r="B31" s="44" t="s">
        <v>498</v>
      </c>
      <c r="C31" s="478"/>
      <c r="D31" s="478"/>
      <c r="E31" s="478" t="s">
        <v>575</v>
      </c>
      <c r="F31" s="480">
        <v>33000</v>
      </c>
      <c r="G31" s="480"/>
      <c r="H31" s="480"/>
      <c r="I31" s="480">
        <f t="shared" si="8"/>
        <v>33000</v>
      </c>
      <c r="J31" s="480">
        <f>I31</f>
        <v>33000</v>
      </c>
      <c r="K31" s="281"/>
    </row>
    <row r="32" spans="1:11" ht="18" customHeight="1">
      <c r="A32" s="71"/>
      <c r="B32" s="44" t="s">
        <v>476</v>
      </c>
      <c r="C32" s="479"/>
      <c r="D32" s="479"/>
      <c r="E32" s="479">
        <v>2110</v>
      </c>
      <c r="F32" s="480">
        <v>76000</v>
      </c>
      <c r="G32" s="480"/>
      <c r="H32" s="480"/>
      <c r="I32" s="480">
        <f t="shared" si="8"/>
        <v>76000</v>
      </c>
      <c r="J32" s="480">
        <f>I32</f>
        <v>76000</v>
      </c>
      <c r="K32" s="281"/>
    </row>
    <row r="33" spans="1:11" ht="19.5" customHeight="1">
      <c r="A33" s="72" t="s">
        <v>386</v>
      </c>
      <c r="B33" s="69" t="s">
        <v>512</v>
      </c>
      <c r="C33" s="490">
        <v>710</v>
      </c>
      <c r="D33" s="491"/>
      <c r="E33" s="491"/>
      <c r="F33" s="484">
        <f aca="true" t="shared" si="9" ref="F33:K33">F34+F36+F38</f>
        <v>287677</v>
      </c>
      <c r="G33" s="484">
        <f t="shared" si="9"/>
        <v>0</v>
      </c>
      <c r="H33" s="484">
        <f t="shared" si="9"/>
        <v>0</v>
      </c>
      <c r="I33" s="484">
        <f t="shared" si="9"/>
        <v>287677</v>
      </c>
      <c r="J33" s="484">
        <f t="shared" si="9"/>
        <v>287677</v>
      </c>
      <c r="K33" s="285">
        <f t="shared" si="9"/>
        <v>0</v>
      </c>
    </row>
    <row r="34" spans="1:11" ht="25.5" customHeight="1">
      <c r="A34" s="443" t="s">
        <v>462</v>
      </c>
      <c r="B34" s="481" t="s">
        <v>108</v>
      </c>
      <c r="C34" s="474"/>
      <c r="D34" s="474">
        <v>71013</v>
      </c>
      <c r="E34" s="481"/>
      <c r="F34" s="251">
        <f aca="true" t="shared" si="10" ref="F34:K34">F35</f>
        <v>30000</v>
      </c>
      <c r="G34" s="251">
        <f t="shared" si="10"/>
        <v>0</v>
      </c>
      <c r="H34" s="251">
        <f t="shared" si="10"/>
        <v>0</v>
      </c>
      <c r="I34" s="251">
        <f t="shared" si="10"/>
        <v>30000</v>
      </c>
      <c r="J34" s="251">
        <f t="shared" si="10"/>
        <v>30000</v>
      </c>
      <c r="K34" s="252">
        <f t="shared" si="10"/>
        <v>0</v>
      </c>
    </row>
    <row r="35" spans="1:11" ht="18" customHeight="1">
      <c r="A35" s="71"/>
      <c r="B35" s="44" t="s">
        <v>476</v>
      </c>
      <c r="C35" s="479"/>
      <c r="D35" s="479"/>
      <c r="E35" s="479">
        <v>2110</v>
      </c>
      <c r="F35" s="480">
        <v>30000</v>
      </c>
      <c r="G35" s="480"/>
      <c r="H35" s="480"/>
      <c r="I35" s="480">
        <f>F35+G35-H35</f>
        <v>30000</v>
      </c>
      <c r="J35" s="480">
        <f>F35</f>
        <v>30000</v>
      </c>
      <c r="K35" s="281"/>
    </row>
    <row r="36" spans="1:11" ht="19.5" customHeight="1">
      <c r="A36" s="443" t="s">
        <v>465</v>
      </c>
      <c r="B36" s="481" t="s">
        <v>110</v>
      </c>
      <c r="C36" s="474"/>
      <c r="D36" s="474">
        <v>71014</v>
      </c>
      <c r="E36" s="476"/>
      <c r="F36" s="251">
        <f aca="true" t="shared" si="11" ref="F36:K36">F37</f>
        <v>19000</v>
      </c>
      <c r="G36" s="251">
        <f t="shared" si="11"/>
        <v>0</v>
      </c>
      <c r="H36" s="251">
        <f t="shared" si="11"/>
        <v>0</v>
      </c>
      <c r="I36" s="251">
        <f t="shared" si="11"/>
        <v>19000</v>
      </c>
      <c r="J36" s="251">
        <f t="shared" si="11"/>
        <v>19000</v>
      </c>
      <c r="K36" s="252">
        <f t="shared" si="11"/>
        <v>0</v>
      </c>
    </row>
    <row r="37" spans="1:11" ht="18" customHeight="1">
      <c r="A37" s="71"/>
      <c r="B37" s="44" t="s">
        <v>476</v>
      </c>
      <c r="C37" s="479"/>
      <c r="D37" s="479"/>
      <c r="E37" s="479">
        <v>2110</v>
      </c>
      <c r="F37" s="480">
        <v>19000</v>
      </c>
      <c r="G37" s="480"/>
      <c r="H37" s="480"/>
      <c r="I37" s="480">
        <f>F37+G37-H37</f>
        <v>19000</v>
      </c>
      <c r="J37" s="480">
        <f>I37</f>
        <v>19000</v>
      </c>
      <c r="K37" s="281"/>
    </row>
    <row r="38" spans="1:11" ht="21.75" customHeight="1">
      <c r="A38" s="443" t="s">
        <v>505</v>
      </c>
      <c r="B38" s="481" t="s">
        <v>112</v>
      </c>
      <c r="C38" s="474"/>
      <c r="D38" s="474">
        <v>71015</v>
      </c>
      <c r="E38" s="476"/>
      <c r="F38" s="251">
        <f aca="true" t="shared" si="12" ref="F38:K38">F39+F40</f>
        <v>238677</v>
      </c>
      <c r="G38" s="251">
        <f t="shared" si="12"/>
        <v>0</v>
      </c>
      <c r="H38" s="251">
        <f t="shared" si="12"/>
        <v>0</v>
      </c>
      <c r="I38" s="251">
        <f t="shared" si="12"/>
        <v>238677</v>
      </c>
      <c r="J38" s="251">
        <f t="shared" si="12"/>
        <v>238677</v>
      </c>
      <c r="K38" s="252">
        <f t="shared" si="12"/>
        <v>0</v>
      </c>
    </row>
    <row r="39" spans="1:11" ht="18" customHeight="1">
      <c r="A39" s="71"/>
      <c r="B39" s="44" t="s">
        <v>464</v>
      </c>
      <c r="C39" s="492"/>
      <c r="D39" s="492"/>
      <c r="E39" s="493" t="s">
        <v>571</v>
      </c>
      <c r="F39" s="480">
        <v>50</v>
      </c>
      <c r="G39" s="480"/>
      <c r="H39" s="480"/>
      <c r="I39" s="480">
        <f>F39+G39-H39</f>
        <v>50</v>
      </c>
      <c r="J39" s="480">
        <f>I39</f>
        <v>50</v>
      </c>
      <c r="K39" s="281"/>
    </row>
    <row r="40" spans="1:11" ht="18" customHeight="1">
      <c r="A40" s="71"/>
      <c r="B40" s="44" t="s">
        <v>476</v>
      </c>
      <c r="C40" s="479"/>
      <c r="D40" s="479"/>
      <c r="E40" s="479">
        <v>2110</v>
      </c>
      <c r="F40" s="480">
        <v>238627</v>
      </c>
      <c r="G40" s="480"/>
      <c r="H40" s="480"/>
      <c r="I40" s="480">
        <f>F40+G40-H40</f>
        <v>238627</v>
      </c>
      <c r="J40" s="480">
        <f>I40</f>
        <v>238627</v>
      </c>
      <c r="K40" s="281"/>
    </row>
    <row r="41" spans="1:11" ht="16.5" customHeight="1">
      <c r="A41" s="72" t="s">
        <v>409</v>
      </c>
      <c r="B41" s="69" t="s">
        <v>495</v>
      </c>
      <c r="C41" s="490">
        <v>750</v>
      </c>
      <c r="D41" s="491"/>
      <c r="E41" s="490"/>
      <c r="F41" s="484">
        <f aca="true" t="shared" si="13" ref="F41:K41">F42+F44+F50+F52</f>
        <v>1330275</v>
      </c>
      <c r="G41" s="484">
        <f t="shared" si="13"/>
        <v>0</v>
      </c>
      <c r="H41" s="484">
        <f t="shared" si="13"/>
        <v>0</v>
      </c>
      <c r="I41" s="484">
        <f t="shared" si="13"/>
        <v>1330275</v>
      </c>
      <c r="J41" s="484">
        <f t="shared" si="13"/>
        <v>1330275</v>
      </c>
      <c r="K41" s="285">
        <f t="shared" si="13"/>
        <v>0</v>
      </c>
    </row>
    <row r="42" spans="1:11" ht="16.5" customHeight="1">
      <c r="A42" s="443" t="s">
        <v>462</v>
      </c>
      <c r="B42" s="481" t="s">
        <v>463</v>
      </c>
      <c r="C42" s="474"/>
      <c r="D42" s="474">
        <v>75011</v>
      </c>
      <c r="E42" s="476"/>
      <c r="F42" s="251">
        <f aca="true" t="shared" si="14" ref="F42:K42">F43</f>
        <v>102935</v>
      </c>
      <c r="G42" s="251">
        <f t="shared" si="14"/>
        <v>0</v>
      </c>
      <c r="H42" s="251">
        <f t="shared" si="14"/>
        <v>0</v>
      </c>
      <c r="I42" s="251">
        <f t="shared" si="14"/>
        <v>102935</v>
      </c>
      <c r="J42" s="251">
        <f t="shared" si="14"/>
        <v>102935</v>
      </c>
      <c r="K42" s="252">
        <f t="shared" si="14"/>
        <v>0</v>
      </c>
    </row>
    <row r="43" spans="1:11" ht="21" customHeight="1">
      <c r="A43" s="71"/>
      <c r="B43" s="44" t="s">
        <v>476</v>
      </c>
      <c r="C43" s="479"/>
      <c r="D43" s="479"/>
      <c r="E43" s="479">
        <v>2110</v>
      </c>
      <c r="F43" s="480">
        <v>102935</v>
      </c>
      <c r="G43" s="480"/>
      <c r="H43" s="480"/>
      <c r="I43" s="480">
        <f>F43+G43-H43</f>
        <v>102935</v>
      </c>
      <c r="J43" s="480">
        <f>I43</f>
        <v>102935</v>
      </c>
      <c r="K43" s="281"/>
    </row>
    <row r="44" spans="1:11" ht="17.25" customHeight="1">
      <c r="A44" s="443" t="s">
        <v>465</v>
      </c>
      <c r="B44" s="481" t="s">
        <v>496</v>
      </c>
      <c r="C44" s="474"/>
      <c r="D44" s="474">
        <v>75020</v>
      </c>
      <c r="E44" s="494"/>
      <c r="F44" s="251">
        <f aca="true" t="shared" si="15" ref="F44:K44">F45+F46+F47+F48+F49</f>
        <v>683656</v>
      </c>
      <c r="G44" s="251">
        <f t="shared" si="15"/>
        <v>0</v>
      </c>
      <c r="H44" s="251">
        <f t="shared" si="15"/>
        <v>0</v>
      </c>
      <c r="I44" s="251">
        <f t="shared" si="15"/>
        <v>683656</v>
      </c>
      <c r="J44" s="251">
        <f t="shared" si="15"/>
        <v>683656</v>
      </c>
      <c r="K44" s="252">
        <f t="shared" si="15"/>
        <v>0</v>
      </c>
    </row>
    <row r="45" spans="1:11" ht="15.75" customHeight="1">
      <c r="A45" s="71"/>
      <c r="B45" s="44" t="s">
        <v>497</v>
      </c>
      <c r="C45" s="478"/>
      <c r="D45" s="478"/>
      <c r="E45" s="478" t="s">
        <v>576</v>
      </c>
      <c r="F45" s="480">
        <v>678017</v>
      </c>
      <c r="G45" s="480"/>
      <c r="H45" s="480"/>
      <c r="I45" s="480">
        <f>F45+G45-H45</f>
        <v>678017</v>
      </c>
      <c r="J45" s="480">
        <f>I45</f>
        <v>678017</v>
      </c>
      <c r="K45" s="281"/>
    </row>
    <row r="46" spans="1:11" ht="15" customHeight="1">
      <c r="A46" s="71"/>
      <c r="B46" s="44" t="s">
        <v>467</v>
      </c>
      <c r="C46" s="478"/>
      <c r="D46" s="478"/>
      <c r="E46" s="478" t="s">
        <v>572</v>
      </c>
      <c r="F46" s="480">
        <v>2600</v>
      </c>
      <c r="G46" s="480"/>
      <c r="H46" s="480"/>
      <c r="I46" s="480">
        <f>F46+G46-H46</f>
        <v>2600</v>
      </c>
      <c r="J46" s="480">
        <f>I46</f>
        <v>2600</v>
      </c>
      <c r="K46" s="281"/>
    </row>
    <row r="47" spans="1:11" ht="17.25" customHeight="1">
      <c r="A47" s="71"/>
      <c r="B47" s="44" t="s">
        <v>469</v>
      </c>
      <c r="C47" s="478"/>
      <c r="D47" s="478"/>
      <c r="E47" s="478" t="s">
        <v>573</v>
      </c>
      <c r="F47" s="480">
        <v>1244</v>
      </c>
      <c r="G47" s="480"/>
      <c r="H47" s="480"/>
      <c r="I47" s="480">
        <f>F47+G47-H47</f>
        <v>1244</v>
      </c>
      <c r="J47" s="480">
        <f>I47</f>
        <v>1244</v>
      </c>
      <c r="K47" s="281"/>
    </row>
    <row r="48" spans="1:11" ht="14.25" customHeight="1">
      <c r="A48" s="71"/>
      <c r="B48" s="44" t="s">
        <v>470</v>
      </c>
      <c r="C48" s="478"/>
      <c r="D48" s="478"/>
      <c r="E48" s="478" t="s">
        <v>574</v>
      </c>
      <c r="F48" s="480">
        <v>175</v>
      </c>
      <c r="G48" s="480"/>
      <c r="H48" s="480"/>
      <c r="I48" s="480">
        <f>F48+G48-H48</f>
        <v>175</v>
      </c>
      <c r="J48" s="480">
        <f>I48</f>
        <v>175</v>
      </c>
      <c r="K48" s="281"/>
    </row>
    <row r="49" spans="1:11" ht="15" customHeight="1">
      <c r="A49" s="71"/>
      <c r="B49" s="44" t="s">
        <v>498</v>
      </c>
      <c r="C49" s="478"/>
      <c r="D49" s="478"/>
      <c r="E49" s="478" t="s">
        <v>575</v>
      </c>
      <c r="F49" s="480">
        <v>1620</v>
      </c>
      <c r="G49" s="480"/>
      <c r="H49" s="480"/>
      <c r="I49" s="480">
        <f>F49+G49-H49</f>
        <v>1620</v>
      </c>
      <c r="J49" s="480">
        <f>I49</f>
        <v>1620</v>
      </c>
      <c r="K49" s="281"/>
    </row>
    <row r="50" spans="1:11" ht="16.5" customHeight="1">
      <c r="A50" s="443" t="s">
        <v>505</v>
      </c>
      <c r="B50" s="481" t="s">
        <v>126</v>
      </c>
      <c r="C50" s="474"/>
      <c r="D50" s="474">
        <v>75045</v>
      </c>
      <c r="E50" s="476"/>
      <c r="F50" s="251">
        <f aca="true" t="shared" si="16" ref="F50:K50">F51</f>
        <v>14000</v>
      </c>
      <c r="G50" s="251">
        <f t="shared" si="16"/>
        <v>0</v>
      </c>
      <c r="H50" s="251">
        <f t="shared" si="16"/>
        <v>0</v>
      </c>
      <c r="I50" s="251">
        <f t="shared" si="16"/>
        <v>14000</v>
      </c>
      <c r="J50" s="251">
        <f t="shared" si="16"/>
        <v>14000</v>
      </c>
      <c r="K50" s="252">
        <f t="shared" si="16"/>
        <v>0</v>
      </c>
    </row>
    <row r="51" spans="1:11" ht="15.75" customHeight="1">
      <c r="A51" s="71"/>
      <c r="B51" s="44" t="s">
        <v>476</v>
      </c>
      <c r="C51" s="479"/>
      <c r="D51" s="479"/>
      <c r="E51" s="479">
        <v>2110</v>
      </c>
      <c r="F51" s="480">
        <v>14000</v>
      </c>
      <c r="G51" s="480"/>
      <c r="H51" s="480"/>
      <c r="I51" s="480">
        <f>F51+G51-H51</f>
        <v>14000</v>
      </c>
      <c r="J51" s="480">
        <f>I51</f>
        <v>14000</v>
      </c>
      <c r="K51" s="281"/>
    </row>
    <row r="52" spans="1:11" ht="23.25" customHeight="1">
      <c r="A52" s="443" t="s">
        <v>618</v>
      </c>
      <c r="B52" s="481" t="s">
        <v>322</v>
      </c>
      <c r="C52" s="474"/>
      <c r="D52" s="474">
        <v>75075</v>
      </c>
      <c r="E52" s="494"/>
      <c r="F52" s="251">
        <f aca="true" t="shared" si="17" ref="F52:K52">F53+F54</f>
        <v>529684</v>
      </c>
      <c r="G52" s="251">
        <f t="shared" si="17"/>
        <v>0</v>
      </c>
      <c r="H52" s="251">
        <f t="shared" si="17"/>
        <v>0</v>
      </c>
      <c r="I52" s="251">
        <f t="shared" si="17"/>
        <v>529684</v>
      </c>
      <c r="J52" s="251">
        <f t="shared" si="17"/>
        <v>529684</v>
      </c>
      <c r="K52" s="252">
        <f t="shared" si="17"/>
        <v>0</v>
      </c>
    </row>
    <row r="53" spans="1:12" ht="24" customHeight="1">
      <c r="A53" s="71"/>
      <c r="B53" s="512" t="s">
        <v>685</v>
      </c>
      <c r="C53" s="479"/>
      <c r="D53" s="479"/>
      <c r="E53" s="479">
        <v>2705</v>
      </c>
      <c r="F53" s="480">
        <v>473928</v>
      </c>
      <c r="G53" s="480"/>
      <c r="H53" s="480"/>
      <c r="I53" s="480">
        <f>F53+G53-H53</f>
        <v>473928</v>
      </c>
      <c r="J53" s="480">
        <f>I53</f>
        <v>473928</v>
      </c>
      <c r="K53" s="281"/>
      <c r="L53" s="406"/>
    </row>
    <row r="54" spans="1:12" ht="21" customHeight="1">
      <c r="A54" s="71"/>
      <c r="B54" s="512" t="s">
        <v>644</v>
      </c>
      <c r="C54" s="479"/>
      <c r="D54" s="479"/>
      <c r="E54" s="479">
        <v>2326</v>
      </c>
      <c r="F54" s="480">
        <v>55756</v>
      </c>
      <c r="G54" s="480"/>
      <c r="H54" s="480"/>
      <c r="I54" s="480">
        <f>F54+G54-H54</f>
        <v>55756</v>
      </c>
      <c r="J54" s="480">
        <f>I54</f>
        <v>55756</v>
      </c>
      <c r="K54" s="281"/>
      <c r="L54" s="406"/>
    </row>
    <row r="55" spans="1:11" ht="26.25" customHeight="1">
      <c r="A55" s="72" t="s">
        <v>397</v>
      </c>
      <c r="B55" s="69" t="s">
        <v>499</v>
      </c>
      <c r="C55" s="490">
        <v>754</v>
      </c>
      <c r="D55" s="491"/>
      <c r="E55" s="491"/>
      <c r="F55" s="484">
        <f aca="true" t="shared" si="18" ref="F55:K55">F56</f>
        <v>2670000</v>
      </c>
      <c r="G55" s="484">
        <f t="shared" si="18"/>
        <v>0</v>
      </c>
      <c r="H55" s="484">
        <f t="shared" si="18"/>
        <v>0</v>
      </c>
      <c r="I55" s="484">
        <f t="shared" si="18"/>
        <v>2670000</v>
      </c>
      <c r="J55" s="484">
        <f t="shared" si="18"/>
        <v>2520000</v>
      </c>
      <c r="K55" s="285">
        <f t="shared" si="18"/>
        <v>150000</v>
      </c>
    </row>
    <row r="56" spans="1:11" ht="26.25" customHeight="1">
      <c r="A56" s="443" t="s">
        <v>462</v>
      </c>
      <c r="B56" s="481" t="s">
        <v>358</v>
      </c>
      <c r="C56" s="474"/>
      <c r="D56" s="474">
        <v>75411</v>
      </c>
      <c r="E56" s="476"/>
      <c r="F56" s="251">
        <f aca="true" t="shared" si="19" ref="F56:K56">F57+F58+F59</f>
        <v>2670000</v>
      </c>
      <c r="G56" s="251">
        <f t="shared" si="19"/>
        <v>0</v>
      </c>
      <c r="H56" s="251">
        <f t="shared" si="19"/>
        <v>0</v>
      </c>
      <c r="I56" s="251">
        <f t="shared" si="19"/>
        <v>2670000</v>
      </c>
      <c r="J56" s="251">
        <f t="shared" si="19"/>
        <v>2520000</v>
      </c>
      <c r="K56" s="252">
        <f t="shared" si="19"/>
        <v>150000</v>
      </c>
    </row>
    <row r="57" spans="1:11" ht="14.25" customHeight="1">
      <c r="A57" s="71"/>
      <c r="B57" s="44" t="s">
        <v>464</v>
      </c>
      <c r="C57" s="492"/>
      <c r="D57" s="492"/>
      <c r="E57" s="495" t="s">
        <v>571</v>
      </c>
      <c r="F57" s="480">
        <v>1000</v>
      </c>
      <c r="G57" s="480"/>
      <c r="H57" s="480"/>
      <c r="I57" s="480">
        <f>F57+G57-H57</f>
        <v>1000</v>
      </c>
      <c r="J57" s="480">
        <f>I57</f>
        <v>1000</v>
      </c>
      <c r="K57" s="281"/>
    </row>
    <row r="58" spans="1:11" ht="14.25" customHeight="1">
      <c r="A58" s="71"/>
      <c r="B58" s="44" t="s">
        <v>476</v>
      </c>
      <c r="C58" s="492"/>
      <c r="D58" s="492"/>
      <c r="E58" s="495" t="s">
        <v>224</v>
      </c>
      <c r="F58" s="480">
        <v>2519000</v>
      </c>
      <c r="G58" s="480"/>
      <c r="H58" s="480"/>
      <c r="I58" s="480">
        <f>F58+G58-H58</f>
        <v>2519000</v>
      </c>
      <c r="J58" s="480">
        <f>I58</f>
        <v>2519000</v>
      </c>
      <c r="K58" s="281"/>
    </row>
    <row r="59" spans="1:11" ht="16.5" customHeight="1">
      <c r="A59" s="71"/>
      <c r="B59" s="44" t="s">
        <v>476</v>
      </c>
      <c r="C59" s="479"/>
      <c r="D59" s="479"/>
      <c r="E59" s="479">
        <v>6410</v>
      </c>
      <c r="F59" s="480">
        <v>150000</v>
      </c>
      <c r="G59" s="480"/>
      <c r="H59" s="480"/>
      <c r="I59" s="480">
        <f>F59+G59-H59</f>
        <v>150000</v>
      </c>
      <c r="J59" s="480"/>
      <c r="K59" s="281">
        <f>I59</f>
        <v>150000</v>
      </c>
    </row>
    <row r="60" spans="1:11" ht="27" customHeight="1">
      <c r="A60" s="72" t="s">
        <v>458</v>
      </c>
      <c r="B60" s="490" t="s">
        <v>585</v>
      </c>
      <c r="C60" s="483" t="s">
        <v>500</v>
      </c>
      <c r="D60" s="489"/>
      <c r="E60" s="489"/>
      <c r="F60" s="484">
        <f aca="true" t="shared" si="20" ref="F60:K60">F61</f>
        <v>2698361</v>
      </c>
      <c r="G60" s="484">
        <f t="shared" si="20"/>
        <v>0</v>
      </c>
      <c r="H60" s="484">
        <f t="shared" si="20"/>
        <v>0</v>
      </c>
      <c r="I60" s="484">
        <f t="shared" si="20"/>
        <v>2698361</v>
      </c>
      <c r="J60" s="484">
        <f t="shared" si="20"/>
        <v>2698361</v>
      </c>
      <c r="K60" s="285">
        <f t="shared" si="20"/>
        <v>0</v>
      </c>
    </row>
    <row r="61" spans="1:11" ht="24.75" customHeight="1">
      <c r="A61" s="443" t="s">
        <v>462</v>
      </c>
      <c r="B61" s="474" t="s">
        <v>583</v>
      </c>
      <c r="C61" s="475"/>
      <c r="D61" s="475" t="s">
        <v>501</v>
      </c>
      <c r="E61" s="482"/>
      <c r="F61" s="251">
        <f aca="true" t="shared" si="21" ref="F61:K61">F62+F63</f>
        <v>2698361</v>
      </c>
      <c r="G61" s="251">
        <f t="shared" si="21"/>
        <v>0</v>
      </c>
      <c r="H61" s="251">
        <f t="shared" si="21"/>
        <v>0</v>
      </c>
      <c r="I61" s="251">
        <f t="shared" si="21"/>
        <v>2698361</v>
      </c>
      <c r="J61" s="251">
        <f t="shared" si="21"/>
        <v>2698361</v>
      </c>
      <c r="K61" s="252">
        <f t="shared" si="21"/>
        <v>0</v>
      </c>
    </row>
    <row r="62" spans="1:11" ht="14.25" customHeight="1">
      <c r="A62" s="71"/>
      <c r="B62" s="44" t="s">
        <v>584</v>
      </c>
      <c r="C62" s="478"/>
      <c r="D62" s="478"/>
      <c r="E62" s="478" t="s">
        <v>577</v>
      </c>
      <c r="F62" s="480">
        <v>2651103</v>
      </c>
      <c r="G62" s="480"/>
      <c r="H62" s="480"/>
      <c r="I62" s="480">
        <f>F62+G62-H62</f>
        <v>2651103</v>
      </c>
      <c r="J62" s="480">
        <f>I62</f>
        <v>2651103</v>
      </c>
      <c r="K62" s="281"/>
    </row>
    <row r="63" spans="1:11" ht="15" customHeight="1">
      <c r="A63" s="71"/>
      <c r="B63" s="44" t="s">
        <v>93</v>
      </c>
      <c r="C63" s="478"/>
      <c r="D63" s="478"/>
      <c r="E63" s="478" t="s">
        <v>578</v>
      </c>
      <c r="F63" s="480">
        <v>47258</v>
      </c>
      <c r="G63" s="480"/>
      <c r="H63" s="480"/>
      <c r="I63" s="480">
        <f>F63+G63-H63</f>
        <v>47258</v>
      </c>
      <c r="J63" s="480">
        <f>I63</f>
        <v>47258</v>
      </c>
      <c r="K63" s="281"/>
    </row>
    <row r="64" spans="1:11" ht="21" customHeight="1">
      <c r="A64" s="72" t="s">
        <v>453</v>
      </c>
      <c r="B64" s="69" t="s">
        <v>502</v>
      </c>
      <c r="C64" s="490">
        <v>758</v>
      </c>
      <c r="D64" s="491"/>
      <c r="E64" s="491"/>
      <c r="F64" s="484">
        <f aca="true" t="shared" si="22" ref="F64:K64">F65+F67+F69+F71</f>
        <v>18641135</v>
      </c>
      <c r="G64" s="484">
        <f t="shared" si="22"/>
        <v>0</v>
      </c>
      <c r="H64" s="484">
        <f t="shared" si="22"/>
        <v>0</v>
      </c>
      <c r="I64" s="484">
        <f t="shared" si="22"/>
        <v>18641135</v>
      </c>
      <c r="J64" s="484">
        <f t="shared" si="22"/>
        <v>18641135</v>
      </c>
      <c r="K64" s="285">
        <f t="shared" si="22"/>
        <v>0</v>
      </c>
    </row>
    <row r="65" spans="1:11" ht="18.75" customHeight="1">
      <c r="A65" s="443" t="s">
        <v>462</v>
      </c>
      <c r="B65" s="481" t="s">
        <v>478</v>
      </c>
      <c r="C65" s="474"/>
      <c r="D65" s="474">
        <v>75801</v>
      </c>
      <c r="E65" s="494"/>
      <c r="F65" s="251">
        <f aca="true" t="shared" si="23" ref="F65:K65">F66</f>
        <v>14370625</v>
      </c>
      <c r="G65" s="251">
        <f t="shared" si="23"/>
        <v>0</v>
      </c>
      <c r="H65" s="251">
        <f t="shared" si="23"/>
        <v>0</v>
      </c>
      <c r="I65" s="251">
        <f t="shared" si="23"/>
        <v>14370625</v>
      </c>
      <c r="J65" s="251">
        <f t="shared" si="23"/>
        <v>14370625</v>
      </c>
      <c r="K65" s="252">
        <f t="shared" si="23"/>
        <v>0</v>
      </c>
    </row>
    <row r="66" spans="1:11" ht="18.75" customHeight="1">
      <c r="A66" s="71"/>
      <c r="B66" s="44" t="s">
        <v>392</v>
      </c>
      <c r="C66" s="479"/>
      <c r="D66" s="479"/>
      <c r="E66" s="478" t="s">
        <v>580</v>
      </c>
      <c r="F66" s="480">
        <v>14370625</v>
      </c>
      <c r="G66" s="480"/>
      <c r="H66" s="480"/>
      <c r="I66" s="480">
        <f>F66+G66-H66</f>
        <v>14370625</v>
      </c>
      <c r="J66" s="480">
        <f>I66</f>
        <v>14370625</v>
      </c>
      <c r="K66" s="281"/>
    </row>
    <row r="67" spans="1:11" ht="22.5" customHeight="1">
      <c r="A67" s="443" t="s">
        <v>505</v>
      </c>
      <c r="B67" s="481" t="s">
        <v>539</v>
      </c>
      <c r="C67" s="474"/>
      <c r="D67" s="474">
        <v>75803</v>
      </c>
      <c r="E67" s="496"/>
      <c r="F67" s="251">
        <f aca="true" t="shared" si="24" ref="F67:K67">F68</f>
        <v>2489885</v>
      </c>
      <c r="G67" s="251">
        <f t="shared" si="24"/>
        <v>0</v>
      </c>
      <c r="H67" s="251">
        <f t="shared" si="24"/>
        <v>0</v>
      </c>
      <c r="I67" s="251">
        <f t="shared" si="24"/>
        <v>2489885</v>
      </c>
      <c r="J67" s="251">
        <f t="shared" si="24"/>
        <v>2489885</v>
      </c>
      <c r="K67" s="252">
        <f t="shared" si="24"/>
        <v>0</v>
      </c>
    </row>
    <row r="68" spans="1:11" ht="22.5" customHeight="1">
      <c r="A68" s="280"/>
      <c r="B68" s="44" t="s">
        <v>393</v>
      </c>
      <c r="C68" s="479"/>
      <c r="D68" s="479"/>
      <c r="E68" s="478" t="s">
        <v>580</v>
      </c>
      <c r="F68" s="480">
        <v>2489885</v>
      </c>
      <c r="G68" s="480"/>
      <c r="H68" s="480"/>
      <c r="I68" s="480">
        <f>F68+G68-H68</f>
        <v>2489885</v>
      </c>
      <c r="J68" s="480">
        <f>I68</f>
        <v>2489885</v>
      </c>
      <c r="K68" s="281"/>
    </row>
    <row r="69" spans="1:11" ht="17.25" customHeight="1">
      <c r="A69" s="443" t="s">
        <v>507</v>
      </c>
      <c r="B69" s="481" t="s">
        <v>503</v>
      </c>
      <c r="C69" s="474"/>
      <c r="D69" s="474">
        <v>75814</v>
      </c>
      <c r="E69" s="482"/>
      <c r="F69" s="251">
        <f aca="true" t="shared" si="25" ref="F69:K69">F70</f>
        <v>30000</v>
      </c>
      <c r="G69" s="251">
        <f t="shared" si="25"/>
        <v>0</v>
      </c>
      <c r="H69" s="251">
        <f t="shared" si="25"/>
        <v>0</v>
      </c>
      <c r="I69" s="251">
        <f t="shared" si="25"/>
        <v>30000</v>
      </c>
      <c r="J69" s="251">
        <f t="shared" si="25"/>
        <v>30000</v>
      </c>
      <c r="K69" s="252">
        <f t="shared" si="25"/>
        <v>0</v>
      </c>
    </row>
    <row r="70" spans="1:11" ht="18.75" customHeight="1">
      <c r="A70" s="71"/>
      <c r="B70" s="44" t="s">
        <v>464</v>
      </c>
      <c r="C70" s="479"/>
      <c r="D70" s="479"/>
      <c r="E70" s="478" t="s">
        <v>571</v>
      </c>
      <c r="F70" s="480">
        <v>30000</v>
      </c>
      <c r="G70" s="480"/>
      <c r="H70" s="480"/>
      <c r="I70" s="480">
        <f>F70+G70-H70</f>
        <v>30000</v>
      </c>
      <c r="J70" s="480">
        <f>I70</f>
        <v>30000</v>
      </c>
      <c r="K70" s="281"/>
    </row>
    <row r="71" spans="1:11" ht="23.25" customHeight="1">
      <c r="A71" s="443" t="s">
        <v>508</v>
      </c>
      <c r="B71" s="481" t="s">
        <v>608</v>
      </c>
      <c r="C71" s="474"/>
      <c r="D71" s="474">
        <v>75832</v>
      </c>
      <c r="E71" s="482"/>
      <c r="F71" s="251">
        <f aca="true" t="shared" si="26" ref="F71:K71">F72</f>
        <v>1750625</v>
      </c>
      <c r="G71" s="251">
        <f t="shared" si="26"/>
        <v>0</v>
      </c>
      <c r="H71" s="251">
        <f t="shared" si="26"/>
        <v>0</v>
      </c>
      <c r="I71" s="251">
        <f t="shared" si="26"/>
        <v>1750625</v>
      </c>
      <c r="J71" s="251">
        <f t="shared" si="26"/>
        <v>1750625</v>
      </c>
      <c r="K71" s="252">
        <f t="shared" si="26"/>
        <v>0</v>
      </c>
    </row>
    <row r="72" spans="1:11" ht="21.75" customHeight="1">
      <c r="A72" s="74"/>
      <c r="B72" s="44" t="s">
        <v>394</v>
      </c>
      <c r="C72" s="488"/>
      <c r="D72" s="488"/>
      <c r="E72" s="478" t="s">
        <v>580</v>
      </c>
      <c r="F72" s="480">
        <v>1750625</v>
      </c>
      <c r="G72" s="480"/>
      <c r="H72" s="480"/>
      <c r="I72" s="480">
        <f>F72+G72-H72</f>
        <v>1750625</v>
      </c>
      <c r="J72" s="480">
        <f>I72</f>
        <v>1750625</v>
      </c>
      <c r="K72" s="281"/>
    </row>
    <row r="73" spans="1:11" ht="18.75" customHeight="1">
      <c r="A73" s="72" t="s">
        <v>596</v>
      </c>
      <c r="B73" s="69" t="s">
        <v>504</v>
      </c>
      <c r="C73" s="483" t="s">
        <v>174</v>
      </c>
      <c r="D73" s="489"/>
      <c r="E73" s="489"/>
      <c r="F73" s="484">
        <f aca="true" t="shared" si="27" ref="F73:K73">F74+F78+F83</f>
        <v>285264</v>
      </c>
      <c r="G73" s="484">
        <f t="shared" si="27"/>
        <v>0</v>
      </c>
      <c r="H73" s="484">
        <f t="shared" si="27"/>
        <v>0</v>
      </c>
      <c r="I73" s="484">
        <f t="shared" si="27"/>
        <v>285264</v>
      </c>
      <c r="J73" s="484">
        <f t="shared" si="27"/>
        <v>285264</v>
      </c>
      <c r="K73" s="285">
        <f t="shared" si="27"/>
        <v>0</v>
      </c>
    </row>
    <row r="74" spans="1:11" ht="15.75" customHeight="1">
      <c r="A74" s="443" t="s">
        <v>462</v>
      </c>
      <c r="B74" s="481" t="s">
        <v>187</v>
      </c>
      <c r="C74" s="475"/>
      <c r="D74" s="475" t="s">
        <v>186</v>
      </c>
      <c r="E74" s="475"/>
      <c r="F74" s="251">
        <f aca="true" t="shared" si="28" ref="F74:K74">F75+F76+F77</f>
        <v>17878</v>
      </c>
      <c r="G74" s="251">
        <f t="shared" si="28"/>
        <v>0</v>
      </c>
      <c r="H74" s="251">
        <f t="shared" si="28"/>
        <v>0</v>
      </c>
      <c r="I74" s="251">
        <f t="shared" si="28"/>
        <v>17878</v>
      </c>
      <c r="J74" s="251">
        <f t="shared" si="28"/>
        <v>17878</v>
      </c>
      <c r="K74" s="252">
        <f t="shared" si="28"/>
        <v>0</v>
      </c>
    </row>
    <row r="75" spans="1:11" ht="14.25" customHeight="1">
      <c r="A75" s="71"/>
      <c r="B75" s="44" t="s">
        <v>467</v>
      </c>
      <c r="C75" s="478"/>
      <c r="D75" s="478"/>
      <c r="E75" s="478" t="s">
        <v>572</v>
      </c>
      <c r="F75" s="480">
        <v>624</v>
      </c>
      <c r="G75" s="480"/>
      <c r="H75" s="480"/>
      <c r="I75" s="480">
        <f>F75+G75-H75</f>
        <v>624</v>
      </c>
      <c r="J75" s="480">
        <f>I75</f>
        <v>624</v>
      </c>
      <c r="K75" s="281"/>
    </row>
    <row r="76" spans="1:11" ht="18.75" customHeight="1">
      <c r="A76" s="71"/>
      <c r="B76" s="44" t="s">
        <v>593</v>
      </c>
      <c r="C76" s="478"/>
      <c r="D76" s="478"/>
      <c r="E76" s="478" t="s">
        <v>573</v>
      </c>
      <c r="F76" s="480">
        <v>16810</v>
      </c>
      <c r="G76" s="480"/>
      <c r="H76" s="480"/>
      <c r="I76" s="480">
        <f>F76+G76-H76</f>
        <v>16810</v>
      </c>
      <c r="J76" s="480">
        <f>I76</f>
        <v>16810</v>
      </c>
      <c r="K76" s="281"/>
    </row>
    <row r="77" spans="1:11" ht="16.5" customHeight="1">
      <c r="A77" s="74"/>
      <c r="B77" s="44" t="s">
        <v>464</v>
      </c>
      <c r="C77" s="479"/>
      <c r="D77" s="488"/>
      <c r="E77" s="478" t="s">
        <v>571</v>
      </c>
      <c r="F77" s="480">
        <v>444</v>
      </c>
      <c r="G77" s="480"/>
      <c r="H77" s="480"/>
      <c r="I77" s="480">
        <f>F77+G77-H77</f>
        <v>444</v>
      </c>
      <c r="J77" s="480">
        <f>I77</f>
        <v>444</v>
      </c>
      <c r="K77" s="281"/>
    </row>
    <row r="78" spans="1:11" ht="20.25" customHeight="1">
      <c r="A78" s="443" t="s">
        <v>465</v>
      </c>
      <c r="B78" s="481" t="s">
        <v>217</v>
      </c>
      <c r="C78" s="474"/>
      <c r="D78" s="474">
        <v>80130</v>
      </c>
      <c r="E78" s="494"/>
      <c r="F78" s="251">
        <f aca="true" t="shared" si="29" ref="F78:K78">F79+F80+F81+F82</f>
        <v>83126</v>
      </c>
      <c r="G78" s="251">
        <f t="shared" si="29"/>
        <v>0</v>
      </c>
      <c r="H78" s="251">
        <f t="shared" si="29"/>
        <v>0</v>
      </c>
      <c r="I78" s="251">
        <f t="shared" si="29"/>
        <v>83126</v>
      </c>
      <c r="J78" s="251">
        <f t="shared" si="29"/>
        <v>83126</v>
      </c>
      <c r="K78" s="252">
        <f t="shared" si="29"/>
        <v>0</v>
      </c>
    </row>
    <row r="79" spans="1:11" ht="17.25" customHeight="1">
      <c r="A79" s="74"/>
      <c r="B79" s="44" t="s">
        <v>593</v>
      </c>
      <c r="C79" s="479"/>
      <c r="D79" s="488"/>
      <c r="E79" s="478" t="s">
        <v>573</v>
      </c>
      <c r="F79" s="480">
        <v>31410</v>
      </c>
      <c r="G79" s="480"/>
      <c r="H79" s="480"/>
      <c r="I79" s="480">
        <f>F79+G79-H79</f>
        <v>31410</v>
      </c>
      <c r="J79" s="480">
        <f>I79</f>
        <v>31410</v>
      </c>
      <c r="K79" s="281"/>
    </row>
    <row r="80" spans="1:11" ht="14.25" customHeight="1">
      <c r="A80" s="74"/>
      <c r="B80" s="44" t="s">
        <v>470</v>
      </c>
      <c r="C80" s="479"/>
      <c r="D80" s="488"/>
      <c r="E80" s="478" t="s">
        <v>574</v>
      </c>
      <c r="F80" s="480">
        <v>45348</v>
      </c>
      <c r="G80" s="480"/>
      <c r="H80" s="480"/>
      <c r="I80" s="480">
        <f>F80+G80-H80</f>
        <v>45348</v>
      </c>
      <c r="J80" s="480">
        <f>I80</f>
        <v>45348</v>
      </c>
      <c r="K80" s="281"/>
    </row>
    <row r="81" spans="1:11" ht="15" customHeight="1">
      <c r="A81" s="74"/>
      <c r="B81" s="44" t="s">
        <v>464</v>
      </c>
      <c r="C81" s="479"/>
      <c r="D81" s="488"/>
      <c r="E81" s="478" t="s">
        <v>571</v>
      </c>
      <c r="F81" s="480">
        <v>368</v>
      </c>
      <c r="G81" s="480"/>
      <c r="H81" s="480"/>
      <c r="I81" s="480">
        <f>F81+G81-H81</f>
        <v>368</v>
      </c>
      <c r="J81" s="480">
        <f>I81</f>
        <v>368</v>
      </c>
      <c r="K81" s="281"/>
    </row>
    <row r="82" spans="1:11" ht="14.25" customHeight="1">
      <c r="A82" s="74"/>
      <c r="B82" s="44" t="s">
        <v>498</v>
      </c>
      <c r="C82" s="479"/>
      <c r="D82" s="488"/>
      <c r="E82" s="478" t="s">
        <v>575</v>
      </c>
      <c r="F82" s="480">
        <v>6000</v>
      </c>
      <c r="G82" s="480"/>
      <c r="H82" s="480"/>
      <c r="I82" s="480">
        <f>F82+G82-H82</f>
        <v>6000</v>
      </c>
      <c r="J82" s="480">
        <f>I82</f>
        <v>6000</v>
      </c>
      <c r="K82" s="281"/>
    </row>
    <row r="83" spans="1:11" ht="18" customHeight="1">
      <c r="A83" s="443" t="s">
        <v>505</v>
      </c>
      <c r="B83" s="498" t="s">
        <v>129</v>
      </c>
      <c r="C83" s="497"/>
      <c r="D83" s="497">
        <v>80195</v>
      </c>
      <c r="E83" s="497"/>
      <c r="F83" s="513">
        <f aca="true" t="shared" si="30" ref="F83:K83">SUM(F84:F86)</f>
        <v>184260</v>
      </c>
      <c r="G83" s="513">
        <f t="shared" si="30"/>
        <v>0</v>
      </c>
      <c r="H83" s="513">
        <f t="shared" si="30"/>
        <v>0</v>
      </c>
      <c r="I83" s="513">
        <f t="shared" si="30"/>
        <v>184260</v>
      </c>
      <c r="J83" s="513">
        <f t="shared" si="30"/>
        <v>184260</v>
      </c>
      <c r="K83" s="514">
        <f t="shared" si="30"/>
        <v>0</v>
      </c>
    </row>
    <row r="84" spans="1:11" ht="23.25" customHeight="1">
      <c r="A84" s="74"/>
      <c r="B84" s="44" t="s">
        <v>593</v>
      </c>
      <c r="C84" s="479"/>
      <c r="D84" s="488"/>
      <c r="E84" s="478" t="s">
        <v>573</v>
      </c>
      <c r="F84" s="480">
        <v>80000</v>
      </c>
      <c r="G84" s="480"/>
      <c r="H84" s="480"/>
      <c r="I84" s="480">
        <f>F84+G84-H84</f>
        <v>80000</v>
      </c>
      <c r="J84" s="480">
        <f>I84</f>
        <v>80000</v>
      </c>
      <c r="K84" s="281"/>
    </row>
    <row r="85" spans="1:11" ht="16.5" customHeight="1">
      <c r="A85" s="74"/>
      <c r="B85" s="44" t="s">
        <v>470</v>
      </c>
      <c r="C85" s="479"/>
      <c r="D85" s="488"/>
      <c r="E85" s="478" t="s">
        <v>574</v>
      </c>
      <c r="F85" s="480">
        <v>94660</v>
      </c>
      <c r="G85" s="480"/>
      <c r="H85" s="480"/>
      <c r="I85" s="480">
        <f>F85+G85-H85</f>
        <v>94660</v>
      </c>
      <c r="J85" s="480">
        <f>I85</f>
        <v>94660</v>
      </c>
      <c r="K85" s="281"/>
    </row>
    <row r="86" spans="1:11" ht="16.5" customHeight="1">
      <c r="A86" s="74"/>
      <c r="B86" s="44" t="s">
        <v>498</v>
      </c>
      <c r="C86" s="479"/>
      <c r="D86" s="488"/>
      <c r="E86" s="478" t="s">
        <v>575</v>
      </c>
      <c r="F86" s="480">
        <v>9600</v>
      </c>
      <c r="G86" s="480"/>
      <c r="H86" s="480"/>
      <c r="I86" s="480">
        <f>F86+G86-H86</f>
        <v>9600</v>
      </c>
      <c r="J86" s="480">
        <f>I86</f>
        <v>9600</v>
      </c>
      <c r="K86" s="281"/>
    </row>
    <row r="87" spans="1:11" s="8" customFormat="1" ht="20.25" customHeight="1">
      <c r="A87" s="72" t="s">
        <v>479</v>
      </c>
      <c r="B87" s="69" t="s">
        <v>506</v>
      </c>
      <c r="C87" s="490">
        <v>851</v>
      </c>
      <c r="D87" s="490"/>
      <c r="E87" s="483"/>
      <c r="F87" s="484">
        <f aca="true" t="shared" si="31" ref="F87:K87">F88+F94+F96</f>
        <v>2092901</v>
      </c>
      <c r="G87" s="484">
        <f t="shared" si="31"/>
        <v>150980</v>
      </c>
      <c r="H87" s="484">
        <f t="shared" si="31"/>
        <v>115247</v>
      </c>
      <c r="I87" s="484">
        <f t="shared" si="31"/>
        <v>2128634</v>
      </c>
      <c r="J87" s="484">
        <f t="shared" si="31"/>
        <v>1087120</v>
      </c>
      <c r="K87" s="285">
        <f t="shared" si="31"/>
        <v>1041514</v>
      </c>
    </row>
    <row r="88" spans="1:11" ht="20.25" customHeight="1">
      <c r="A88" s="443" t="s">
        <v>462</v>
      </c>
      <c r="B88" s="481" t="s">
        <v>249</v>
      </c>
      <c r="C88" s="474"/>
      <c r="D88" s="474">
        <v>85111</v>
      </c>
      <c r="E88" s="496"/>
      <c r="F88" s="251">
        <f aca="true" t="shared" si="32" ref="F88:K88">SUM(F89:F93)</f>
        <v>909901</v>
      </c>
      <c r="G88" s="251">
        <f t="shared" si="32"/>
        <v>150980</v>
      </c>
      <c r="H88" s="251">
        <f t="shared" si="32"/>
        <v>115247</v>
      </c>
      <c r="I88" s="251">
        <f t="shared" si="32"/>
        <v>945634</v>
      </c>
      <c r="J88" s="251">
        <f t="shared" si="32"/>
        <v>54120</v>
      </c>
      <c r="K88" s="252">
        <f t="shared" si="32"/>
        <v>891514</v>
      </c>
    </row>
    <row r="89" spans="1:11" ht="21.75" customHeight="1">
      <c r="A89" s="74"/>
      <c r="B89" s="44" t="s">
        <v>593</v>
      </c>
      <c r="C89" s="479"/>
      <c r="D89" s="479"/>
      <c r="E89" s="478" t="s">
        <v>573</v>
      </c>
      <c r="F89" s="480">
        <v>54120</v>
      </c>
      <c r="G89" s="480"/>
      <c r="H89" s="480"/>
      <c r="I89" s="480">
        <f>F89+G89-H89</f>
        <v>54120</v>
      </c>
      <c r="J89" s="480">
        <f>I89</f>
        <v>54120</v>
      </c>
      <c r="K89" s="281"/>
    </row>
    <row r="90" spans="1:11" ht="23.25" customHeight="1">
      <c r="A90" s="74"/>
      <c r="B90" s="44" t="s">
        <v>364</v>
      </c>
      <c r="C90" s="479"/>
      <c r="D90" s="479"/>
      <c r="E90" s="478" t="s">
        <v>363</v>
      </c>
      <c r="F90" s="480">
        <v>115247</v>
      </c>
      <c r="G90" s="480"/>
      <c r="H90" s="480">
        <v>115247</v>
      </c>
      <c r="I90" s="480">
        <f>F90+G90-H90</f>
        <v>0</v>
      </c>
      <c r="J90" s="480"/>
      <c r="K90" s="281">
        <f>I90</f>
        <v>0</v>
      </c>
    </row>
    <row r="91" spans="1:11" ht="21.75" customHeight="1">
      <c r="A91" s="74"/>
      <c r="B91" s="44" t="s">
        <v>594</v>
      </c>
      <c r="C91" s="479"/>
      <c r="D91" s="479"/>
      <c r="E91" s="478" t="s">
        <v>390</v>
      </c>
      <c r="F91" s="480">
        <v>334592</v>
      </c>
      <c r="G91" s="480">
        <v>135544</v>
      </c>
      <c r="H91" s="480"/>
      <c r="I91" s="480">
        <f>F91+G91-H91</f>
        <v>470136</v>
      </c>
      <c r="J91" s="480"/>
      <c r="K91" s="281">
        <f>I91</f>
        <v>470136</v>
      </c>
    </row>
    <row r="92" spans="1:11" ht="24.75" customHeight="1">
      <c r="A92" s="74"/>
      <c r="B92" s="44" t="s">
        <v>721</v>
      </c>
      <c r="C92" s="479"/>
      <c r="D92" s="488"/>
      <c r="E92" s="478" t="s">
        <v>548</v>
      </c>
      <c r="F92" s="480">
        <v>86476</v>
      </c>
      <c r="G92" s="480">
        <v>15436</v>
      </c>
      <c r="H92" s="480"/>
      <c r="I92" s="480">
        <f>F92+G92-H92</f>
        <v>101912</v>
      </c>
      <c r="J92" s="480"/>
      <c r="K92" s="281">
        <f>I92</f>
        <v>101912</v>
      </c>
    </row>
    <row r="93" spans="1:11" ht="19.5" customHeight="1">
      <c r="A93" s="74"/>
      <c r="B93" s="44" t="s">
        <v>477</v>
      </c>
      <c r="C93" s="479"/>
      <c r="D93" s="488"/>
      <c r="E93" s="478" t="s">
        <v>362</v>
      </c>
      <c r="F93" s="480">
        <v>319466</v>
      </c>
      <c r="G93" s="480"/>
      <c r="H93" s="480"/>
      <c r="I93" s="480">
        <f>F93+G93-H93</f>
        <v>319466</v>
      </c>
      <c r="J93" s="480"/>
      <c r="K93" s="281">
        <f>I93</f>
        <v>319466</v>
      </c>
    </row>
    <row r="94" spans="1:11" ht="24.75" customHeight="1">
      <c r="A94" s="443" t="s">
        <v>465</v>
      </c>
      <c r="B94" s="474" t="s">
        <v>687</v>
      </c>
      <c r="C94" s="497"/>
      <c r="D94" s="498">
        <v>85117</v>
      </c>
      <c r="E94" s="499"/>
      <c r="F94" s="500">
        <f aca="true" t="shared" si="33" ref="F94:K94">F95</f>
        <v>150000</v>
      </c>
      <c r="G94" s="500">
        <f t="shared" si="33"/>
        <v>0</v>
      </c>
      <c r="H94" s="500">
        <f t="shared" si="33"/>
        <v>0</v>
      </c>
      <c r="I94" s="500">
        <f t="shared" si="33"/>
        <v>150000</v>
      </c>
      <c r="J94" s="500">
        <f t="shared" si="33"/>
        <v>0</v>
      </c>
      <c r="K94" s="501">
        <f t="shared" si="33"/>
        <v>150000</v>
      </c>
    </row>
    <row r="95" spans="1:11" ht="16.5" customHeight="1">
      <c r="A95" s="74"/>
      <c r="B95" s="44" t="s">
        <v>477</v>
      </c>
      <c r="C95" s="479"/>
      <c r="D95" s="488"/>
      <c r="E95" s="478" t="s">
        <v>686</v>
      </c>
      <c r="F95" s="480">
        <v>150000</v>
      </c>
      <c r="G95" s="480"/>
      <c r="H95" s="480"/>
      <c r="I95" s="480">
        <f>F95+G95-H95</f>
        <v>150000</v>
      </c>
      <c r="J95" s="480"/>
      <c r="K95" s="281">
        <f>I95</f>
        <v>150000</v>
      </c>
    </row>
    <row r="96" spans="1:11" ht="24" customHeight="1">
      <c r="A96" s="443" t="s">
        <v>505</v>
      </c>
      <c r="B96" s="481" t="s">
        <v>513</v>
      </c>
      <c r="C96" s="474"/>
      <c r="D96" s="474">
        <v>85156</v>
      </c>
      <c r="E96" s="79"/>
      <c r="F96" s="251">
        <f aca="true" t="shared" si="34" ref="F96:K96">F97</f>
        <v>1033000</v>
      </c>
      <c r="G96" s="251">
        <f t="shared" si="34"/>
        <v>0</v>
      </c>
      <c r="H96" s="251">
        <f t="shared" si="34"/>
        <v>0</v>
      </c>
      <c r="I96" s="251">
        <f t="shared" si="34"/>
        <v>1033000</v>
      </c>
      <c r="J96" s="251">
        <f t="shared" si="34"/>
        <v>1033000</v>
      </c>
      <c r="K96" s="252">
        <f t="shared" si="34"/>
        <v>0</v>
      </c>
    </row>
    <row r="97" spans="1:11" ht="23.25" customHeight="1">
      <c r="A97" s="71"/>
      <c r="B97" s="477" t="s">
        <v>480</v>
      </c>
      <c r="C97" s="479"/>
      <c r="D97" s="479"/>
      <c r="E97" s="479">
        <v>2110</v>
      </c>
      <c r="F97" s="480">
        <v>1033000</v>
      </c>
      <c r="G97" s="480"/>
      <c r="H97" s="480"/>
      <c r="I97" s="480">
        <f>F97+G97-H97</f>
        <v>1033000</v>
      </c>
      <c r="J97" s="480">
        <f>I97</f>
        <v>1033000</v>
      </c>
      <c r="K97" s="281"/>
    </row>
    <row r="98" spans="1:11" ht="20.25" customHeight="1">
      <c r="A98" s="72" t="s">
        <v>481</v>
      </c>
      <c r="B98" s="69" t="s">
        <v>154</v>
      </c>
      <c r="C98" s="490">
        <v>852</v>
      </c>
      <c r="D98" s="490"/>
      <c r="E98" s="490"/>
      <c r="F98" s="484">
        <f aca="true" t="shared" si="35" ref="F98:K98">F99+F103+F107+F109+F113+F116</f>
        <v>1338783</v>
      </c>
      <c r="G98" s="484">
        <f t="shared" si="35"/>
        <v>12540</v>
      </c>
      <c r="H98" s="484">
        <f t="shared" si="35"/>
        <v>17928</v>
      </c>
      <c r="I98" s="484">
        <f t="shared" si="35"/>
        <v>1333395</v>
      </c>
      <c r="J98" s="484">
        <f t="shared" si="35"/>
        <v>1333395</v>
      </c>
      <c r="K98" s="285">
        <f t="shared" si="35"/>
        <v>0</v>
      </c>
    </row>
    <row r="99" spans="1:11" ht="19.5" customHeight="1">
      <c r="A99" s="443" t="s">
        <v>462</v>
      </c>
      <c r="B99" s="481" t="s">
        <v>359</v>
      </c>
      <c r="C99" s="475"/>
      <c r="D99" s="475" t="s">
        <v>155</v>
      </c>
      <c r="E99" s="496"/>
      <c r="F99" s="251">
        <f aca="true" t="shared" si="36" ref="F99:K99">F100+F101+F102</f>
        <v>90342</v>
      </c>
      <c r="G99" s="251">
        <f t="shared" si="36"/>
        <v>0</v>
      </c>
      <c r="H99" s="251">
        <f t="shared" si="36"/>
        <v>17928</v>
      </c>
      <c r="I99" s="251">
        <f t="shared" si="36"/>
        <v>72414</v>
      </c>
      <c r="J99" s="251">
        <f t="shared" si="36"/>
        <v>72414</v>
      </c>
      <c r="K99" s="252">
        <f t="shared" si="36"/>
        <v>0</v>
      </c>
    </row>
    <row r="100" spans="1:11" ht="24.75" customHeight="1">
      <c r="A100" s="74"/>
      <c r="B100" s="44" t="s">
        <v>335</v>
      </c>
      <c r="C100" s="487"/>
      <c r="D100" s="487"/>
      <c r="E100" s="478" t="s">
        <v>336</v>
      </c>
      <c r="F100" s="480">
        <v>500</v>
      </c>
      <c r="G100" s="480"/>
      <c r="H100" s="480"/>
      <c r="I100" s="480">
        <f>F100+G100-H100</f>
        <v>500</v>
      </c>
      <c r="J100" s="480">
        <f>I100</f>
        <v>500</v>
      </c>
      <c r="K100" s="281"/>
    </row>
    <row r="101" spans="1:11" ht="17.25" customHeight="1">
      <c r="A101" s="74"/>
      <c r="B101" s="44" t="s">
        <v>464</v>
      </c>
      <c r="C101" s="478"/>
      <c r="D101" s="478"/>
      <c r="E101" s="478" t="s">
        <v>571</v>
      </c>
      <c r="F101" s="480">
        <v>200</v>
      </c>
      <c r="G101" s="480"/>
      <c r="H101" s="480"/>
      <c r="I101" s="480">
        <f>F101+G101-H101</f>
        <v>200</v>
      </c>
      <c r="J101" s="480">
        <f>I101</f>
        <v>200</v>
      </c>
      <c r="K101" s="281"/>
    </row>
    <row r="102" spans="1:11" ht="17.25" customHeight="1">
      <c r="A102" s="74"/>
      <c r="B102" s="44" t="s">
        <v>482</v>
      </c>
      <c r="C102" s="488"/>
      <c r="D102" s="479"/>
      <c r="E102" s="479">
        <v>2320</v>
      </c>
      <c r="F102" s="480">
        <v>89642</v>
      </c>
      <c r="G102" s="480"/>
      <c r="H102" s="480">
        <v>17928</v>
      </c>
      <c r="I102" s="480">
        <f>F102+G102-H102</f>
        <v>71714</v>
      </c>
      <c r="J102" s="480">
        <f>I102</f>
        <v>71714</v>
      </c>
      <c r="K102" s="281"/>
    </row>
    <row r="103" spans="1:11" ht="21" customHeight="1">
      <c r="A103" s="443" t="s">
        <v>465</v>
      </c>
      <c r="B103" s="481" t="s">
        <v>260</v>
      </c>
      <c r="C103" s="475"/>
      <c r="D103" s="475" t="s">
        <v>156</v>
      </c>
      <c r="E103" s="496"/>
      <c r="F103" s="251">
        <f aca="true" t="shared" si="37" ref="F103:K103">F104+F105+F106</f>
        <v>861800</v>
      </c>
      <c r="G103" s="251">
        <f t="shared" si="37"/>
        <v>0</v>
      </c>
      <c r="H103" s="251">
        <f t="shared" si="37"/>
        <v>0</v>
      </c>
      <c r="I103" s="251">
        <f t="shared" si="37"/>
        <v>861800</v>
      </c>
      <c r="J103" s="251">
        <f t="shared" si="37"/>
        <v>861800</v>
      </c>
      <c r="K103" s="252">
        <f t="shared" si="37"/>
        <v>0</v>
      </c>
    </row>
    <row r="104" spans="1:11" ht="19.5" customHeight="1">
      <c r="A104" s="71"/>
      <c r="B104" s="44" t="s">
        <v>470</v>
      </c>
      <c r="C104" s="478"/>
      <c r="D104" s="478"/>
      <c r="E104" s="478" t="s">
        <v>574</v>
      </c>
      <c r="F104" s="480">
        <v>495600</v>
      </c>
      <c r="G104" s="480"/>
      <c r="H104" s="480"/>
      <c r="I104" s="480">
        <f>F104+G104-H104</f>
        <v>495600</v>
      </c>
      <c r="J104" s="480">
        <f>I104</f>
        <v>495600</v>
      </c>
      <c r="K104" s="281"/>
    </row>
    <row r="105" spans="1:11" ht="15.75" customHeight="1">
      <c r="A105" s="71"/>
      <c r="B105" s="44" t="s">
        <v>464</v>
      </c>
      <c r="C105" s="478"/>
      <c r="D105" s="478"/>
      <c r="E105" s="478" t="s">
        <v>571</v>
      </c>
      <c r="F105" s="480">
        <v>200</v>
      </c>
      <c r="G105" s="480"/>
      <c r="H105" s="480"/>
      <c r="I105" s="480">
        <f>F105+G105-H105</f>
        <v>200</v>
      </c>
      <c r="J105" s="480">
        <f>I105</f>
        <v>200</v>
      </c>
      <c r="K105" s="281"/>
    </row>
    <row r="106" spans="1:11" ht="20.25" customHeight="1">
      <c r="A106" s="71"/>
      <c r="B106" s="44" t="s">
        <v>483</v>
      </c>
      <c r="C106" s="479"/>
      <c r="D106" s="488"/>
      <c r="E106" s="479">
        <v>2130</v>
      </c>
      <c r="F106" s="480">
        <v>366000</v>
      </c>
      <c r="G106" s="480"/>
      <c r="H106" s="480"/>
      <c r="I106" s="480">
        <f>F106+G106-H106</f>
        <v>366000</v>
      </c>
      <c r="J106" s="480">
        <f>I106</f>
        <v>366000</v>
      </c>
      <c r="K106" s="281"/>
    </row>
    <row r="107" spans="1:11" ht="19.5" customHeight="1">
      <c r="A107" s="443" t="s">
        <v>505</v>
      </c>
      <c r="B107" s="481" t="s">
        <v>484</v>
      </c>
      <c r="C107" s="474"/>
      <c r="D107" s="474">
        <v>85203</v>
      </c>
      <c r="E107" s="502"/>
      <c r="F107" s="251">
        <f aca="true" t="shared" si="38" ref="F107:K107">F108</f>
        <v>307000</v>
      </c>
      <c r="G107" s="251">
        <f t="shared" si="38"/>
        <v>0</v>
      </c>
      <c r="H107" s="251">
        <f t="shared" si="38"/>
        <v>0</v>
      </c>
      <c r="I107" s="251">
        <f t="shared" si="38"/>
        <v>307000</v>
      </c>
      <c r="J107" s="251">
        <f t="shared" si="38"/>
        <v>307000</v>
      </c>
      <c r="K107" s="252">
        <f t="shared" si="38"/>
        <v>0</v>
      </c>
    </row>
    <row r="108" spans="1:11" ht="24" customHeight="1">
      <c r="A108" s="71"/>
      <c r="B108" s="44" t="s">
        <v>480</v>
      </c>
      <c r="C108" s="479"/>
      <c r="D108" s="488"/>
      <c r="E108" s="479">
        <v>2110</v>
      </c>
      <c r="F108" s="480">
        <v>307000</v>
      </c>
      <c r="G108" s="480"/>
      <c r="H108" s="480"/>
      <c r="I108" s="480">
        <f>F108+G108-H108</f>
        <v>307000</v>
      </c>
      <c r="J108" s="480">
        <f>I108</f>
        <v>307000</v>
      </c>
      <c r="K108" s="281"/>
    </row>
    <row r="109" spans="1:11" ht="16.5" customHeight="1">
      <c r="A109" s="443" t="s">
        <v>507</v>
      </c>
      <c r="B109" s="481" t="s">
        <v>360</v>
      </c>
      <c r="C109" s="475"/>
      <c r="D109" s="475" t="s">
        <v>161</v>
      </c>
      <c r="E109" s="496"/>
      <c r="F109" s="251">
        <f aca="true" t="shared" si="39" ref="F109:K109">F110+F111+F112</f>
        <v>65541</v>
      </c>
      <c r="G109" s="251">
        <f t="shared" si="39"/>
        <v>12540</v>
      </c>
      <c r="H109" s="251">
        <f t="shared" si="39"/>
        <v>0</v>
      </c>
      <c r="I109" s="251">
        <f t="shared" si="39"/>
        <v>78081</v>
      </c>
      <c r="J109" s="251">
        <f t="shared" si="39"/>
        <v>78081</v>
      </c>
      <c r="K109" s="252">
        <f t="shared" si="39"/>
        <v>0</v>
      </c>
    </row>
    <row r="110" spans="1:11" ht="22.5" customHeight="1">
      <c r="A110" s="71"/>
      <c r="B110" s="44" t="s">
        <v>335</v>
      </c>
      <c r="C110" s="478"/>
      <c r="D110" s="478"/>
      <c r="E110" s="478" t="s">
        <v>336</v>
      </c>
      <c r="F110" s="480">
        <v>500</v>
      </c>
      <c r="G110" s="480"/>
      <c r="H110" s="480"/>
      <c r="I110" s="480">
        <f>F110+G110-H110</f>
        <v>500</v>
      </c>
      <c r="J110" s="480">
        <f>I110</f>
        <v>500</v>
      </c>
      <c r="K110" s="281"/>
    </row>
    <row r="111" spans="1:11" ht="19.5" customHeight="1">
      <c r="A111" s="71"/>
      <c r="B111" s="512" t="s">
        <v>615</v>
      </c>
      <c r="C111" s="478"/>
      <c r="D111" s="478"/>
      <c r="E111" s="478" t="s">
        <v>119</v>
      </c>
      <c r="F111" s="480">
        <v>28035</v>
      </c>
      <c r="G111" s="480"/>
      <c r="H111" s="480"/>
      <c r="I111" s="480">
        <f>F111+G111-H111</f>
        <v>28035</v>
      </c>
      <c r="J111" s="480">
        <f>I111</f>
        <v>28035</v>
      </c>
      <c r="K111" s="281"/>
    </row>
    <row r="112" spans="1:11" ht="19.5" customHeight="1">
      <c r="A112" s="71"/>
      <c r="B112" s="44" t="s">
        <v>482</v>
      </c>
      <c r="C112" s="478"/>
      <c r="D112" s="478"/>
      <c r="E112" s="478" t="s">
        <v>236</v>
      </c>
      <c r="F112" s="480">
        <v>37006</v>
      </c>
      <c r="G112" s="480">
        <v>12540</v>
      </c>
      <c r="H112" s="480"/>
      <c r="I112" s="480">
        <f>F112+G112-H112</f>
        <v>49546</v>
      </c>
      <c r="J112" s="480">
        <f>I112</f>
        <v>49546</v>
      </c>
      <c r="K112" s="281"/>
    </row>
    <row r="113" spans="1:11" ht="18.75" customHeight="1">
      <c r="A113" s="443" t="s">
        <v>508</v>
      </c>
      <c r="B113" s="481" t="s">
        <v>389</v>
      </c>
      <c r="C113" s="475"/>
      <c r="D113" s="475" t="s">
        <v>157</v>
      </c>
      <c r="E113" s="482"/>
      <c r="F113" s="251">
        <f aca="true" t="shared" si="40" ref="F113:K113">F114+F115</f>
        <v>10500</v>
      </c>
      <c r="G113" s="251">
        <f t="shared" si="40"/>
        <v>0</v>
      </c>
      <c r="H113" s="251">
        <f t="shared" si="40"/>
        <v>0</v>
      </c>
      <c r="I113" s="251">
        <f t="shared" si="40"/>
        <v>10500</v>
      </c>
      <c r="J113" s="251">
        <f t="shared" si="40"/>
        <v>10500</v>
      </c>
      <c r="K113" s="252">
        <f t="shared" si="40"/>
        <v>0</v>
      </c>
    </row>
    <row r="114" spans="1:11" ht="16.5" customHeight="1">
      <c r="A114" s="71"/>
      <c r="B114" s="44" t="s">
        <v>464</v>
      </c>
      <c r="C114" s="478"/>
      <c r="D114" s="478"/>
      <c r="E114" s="478" t="s">
        <v>571</v>
      </c>
      <c r="F114" s="480">
        <v>500</v>
      </c>
      <c r="G114" s="480"/>
      <c r="H114" s="480"/>
      <c r="I114" s="480">
        <f>F114+G114-H114</f>
        <v>500</v>
      </c>
      <c r="J114" s="480">
        <f>I114</f>
        <v>500</v>
      </c>
      <c r="K114" s="281"/>
    </row>
    <row r="115" spans="1:11" ht="22.5" customHeight="1">
      <c r="A115" s="71"/>
      <c r="B115" s="44" t="s">
        <v>480</v>
      </c>
      <c r="C115" s="478"/>
      <c r="D115" s="478"/>
      <c r="E115" s="478" t="s">
        <v>224</v>
      </c>
      <c r="F115" s="480">
        <v>10000</v>
      </c>
      <c r="G115" s="480"/>
      <c r="H115" s="480"/>
      <c r="I115" s="480">
        <f>F115+G115-H115</f>
        <v>10000</v>
      </c>
      <c r="J115" s="480">
        <f>I115</f>
        <v>10000</v>
      </c>
      <c r="K115" s="281"/>
    </row>
    <row r="116" spans="1:11" ht="36" customHeight="1">
      <c r="A116" s="443" t="s">
        <v>536</v>
      </c>
      <c r="B116" s="481" t="s">
        <v>329</v>
      </c>
      <c r="C116" s="475"/>
      <c r="D116" s="475" t="s">
        <v>327</v>
      </c>
      <c r="E116" s="496"/>
      <c r="F116" s="251">
        <f aca="true" t="shared" si="41" ref="F116:K116">F117</f>
        <v>3600</v>
      </c>
      <c r="G116" s="251">
        <f t="shared" si="41"/>
        <v>0</v>
      </c>
      <c r="H116" s="251">
        <f t="shared" si="41"/>
        <v>0</v>
      </c>
      <c r="I116" s="251">
        <f t="shared" si="41"/>
        <v>3600</v>
      </c>
      <c r="J116" s="251">
        <f t="shared" si="41"/>
        <v>3600</v>
      </c>
      <c r="K116" s="252">
        <f t="shared" si="41"/>
        <v>0</v>
      </c>
    </row>
    <row r="117" spans="1:11" ht="18" customHeight="1">
      <c r="A117" s="444"/>
      <c r="B117" s="44" t="s">
        <v>498</v>
      </c>
      <c r="C117" s="495"/>
      <c r="D117" s="495"/>
      <c r="E117" s="495" t="s">
        <v>575</v>
      </c>
      <c r="F117" s="480">
        <v>3600</v>
      </c>
      <c r="G117" s="480"/>
      <c r="H117" s="480"/>
      <c r="I117" s="480">
        <f>F117+G117-H117</f>
        <v>3600</v>
      </c>
      <c r="J117" s="480">
        <f>I117</f>
        <v>3600</v>
      </c>
      <c r="K117" s="281"/>
    </row>
    <row r="118" spans="1:12" ht="27.75" customHeight="1">
      <c r="A118" s="72" t="s">
        <v>485</v>
      </c>
      <c r="B118" s="69" t="s">
        <v>158</v>
      </c>
      <c r="C118" s="483" t="s">
        <v>255</v>
      </c>
      <c r="D118" s="483"/>
      <c r="E118" s="483"/>
      <c r="F118" s="484">
        <f aca="true" t="shared" si="42" ref="F118:K118">F119+F121</f>
        <v>362612</v>
      </c>
      <c r="G118" s="484">
        <f t="shared" si="42"/>
        <v>0</v>
      </c>
      <c r="H118" s="484">
        <f t="shared" si="42"/>
        <v>0</v>
      </c>
      <c r="I118" s="484">
        <f t="shared" si="42"/>
        <v>362612</v>
      </c>
      <c r="J118" s="484">
        <f t="shared" si="42"/>
        <v>362612</v>
      </c>
      <c r="K118" s="285">
        <f t="shared" si="42"/>
        <v>0</v>
      </c>
      <c r="L118" s="58"/>
    </row>
    <row r="119" spans="1:11" s="56" customFormat="1" ht="15.75" customHeight="1">
      <c r="A119" s="443" t="s">
        <v>462</v>
      </c>
      <c r="B119" s="481" t="s">
        <v>509</v>
      </c>
      <c r="C119" s="475"/>
      <c r="D119" s="475" t="s">
        <v>265</v>
      </c>
      <c r="E119" s="482"/>
      <c r="F119" s="251">
        <f aca="true" t="shared" si="43" ref="F119:K119">F120</f>
        <v>47251</v>
      </c>
      <c r="G119" s="251">
        <f t="shared" si="43"/>
        <v>0</v>
      </c>
      <c r="H119" s="251">
        <f t="shared" si="43"/>
        <v>0</v>
      </c>
      <c r="I119" s="251">
        <f t="shared" si="43"/>
        <v>47251</v>
      </c>
      <c r="J119" s="251">
        <f t="shared" si="43"/>
        <v>47251</v>
      </c>
      <c r="K119" s="252">
        <f t="shared" si="43"/>
        <v>0</v>
      </c>
    </row>
    <row r="120" spans="1:11" s="56" customFormat="1" ht="15.75" customHeight="1">
      <c r="A120" s="71"/>
      <c r="B120" s="44" t="s">
        <v>498</v>
      </c>
      <c r="C120" s="478"/>
      <c r="D120" s="478"/>
      <c r="E120" s="478" t="s">
        <v>575</v>
      </c>
      <c r="F120" s="503">
        <v>47251</v>
      </c>
      <c r="G120" s="503"/>
      <c r="H120" s="503"/>
      <c r="I120" s="503">
        <f>F120+G120-H120</f>
        <v>47251</v>
      </c>
      <c r="J120" s="503">
        <f>I120</f>
        <v>47251</v>
      </c>
      <c r="K120" s="504"/>
    </row>
    <row r="121" spans="1:11" s="8" customFormat="1" ht="17.25" customHeight="1">
      <c r="A121" s="443" t="s">
        <v>465</v>
      </c>
      <c r="B121" s="505" t="s">
        <v>292</v>
      </c>
      <c r="C121" s="475"/>
      <c r="D121" s="475" t="s">
        <v>291</v>
      </c>
      <c r="E121" s="475"/>
      <c r="F121" s="251">
        <f aca="true" t="shared" si="44" ref="F121:K121">F122+F123+F124</f>
        <v>315361</v>
      </c>
      <c r="G121" s="251">
        <f t="shared" si="44"/>
        <v>0</v>
      </c>
      <c r="H121" s="251">
        <f t="shared" si="44"/>
        <v>0</v>
      </c>
      <c r="I121" s="251">
        <f t="shared" si="44"/>
        <v>315361</v>
      </c>
      <c r="J121" s="251">
        <f t="shared" si="44"/>
        <v>315361</v>
      </c>
      <c r="K121" s="252">
        <f t="shared" si="44"/>
        <v>0</v>
      </c>
    </row>
    <row r="122" spans="1:11" s="8" customFormat="1" ht="19.5" customHeight="1">
      <c r="A122" s="444"/>
      <c r="B122" s="44" t="s">
        <v>593</v>
      </c>
      <c r="C122" s="495"/>
      <c r="D122" s="495"/>
      <c r="E122" s="495" t="s">
        <v>573</v>
      </c>
      <c r="F122" s="506">
        <v>20331</v>
      </c>
      <c r="G122" s="506"/>
      <c r="H122" s="506"/>
      <c r="I122" s="506">
        <f>F122+G122-H122</f>
        <v>20331</v>
      </c>
      <c r="J122" s="506">
        <f>I122</f>
        <v>20331</v>
      </c>
      <c r="K122" s="507"/>
    </row>
    <row r="123" spans="1:11" ht="16.5" customHeight="1">
      <c r="A123" s="71"/>
      <c r="B123" s="44" t="s">
        <v>464</v>
      </c>
      <c r="C123" s="478"/>
      <c r="D123" s="478"/>
      <c r="E123" s="478" t="s">
        <v>571</v>
      </c>
      <c r="F123" s="480">
        <v>530</v>
      </c>
      <c r="G123" s="480"/>
      <c r="H123" s="480"/>
      <c r="I123" s="506">
        <f>F123+G123-H123</f>
        <v>530</v>
      </c>
      <c r="J123" s="506">
        <f>I123</f>
        <v>530</v>
      </c>
      <c r="K123" s="281"/>
    </row>
    <row r="124" spans="1:11" s="8" customFormat="1" ht="18" customHeight="1">
      <c r="A124" s="74"/>
      <c r="B124" s="44" t="s">
        <v>361</v>
      </c>
      <c r="C124" s="479"/>
      <c r="D124" s="479"/>
      <c r="E124" s="479">
        <v>2690</v>
      </c>
      <c r="F124" s="480">
        <v>294500</v>
      </c>
      <c r="G124" s="480"/>
      <c r="H124" s="480"/>
      <c r="I124" s="506">
        <f>F124+G124-H124</f>
        <v>294500</v>
      </c>
      <c r="J124" s="506">
        <f>I124</f>
        <v>294500</v>
      </c>
      <c r="K124" s="281"/>
    </row>
    <row r="125" spans="1:11" s="8" customFormat="1" ht="18.75" customHeight="1">
      <c r="A125" s="72" t="s">
        <v>486</v>
      </c>
      <c r="B125" s="69" t="s">
        <v>510</v>
      </c>
      <c r="C125" s="483" t="s">
        <v>294</v>
      </c>
      <c r="D125" s="489"/>
      <c r="E125" s="489"/>
      <c r="F125" s="484">
        <f aca="true" t="shared" si="45" ref="F125:K125">F126+F131+F134+F136</f>
        <v>177535</v>
      </c>
      <c r="G125" s="484">
        <f t="shared" si="45"/>
        <v>0</v>
      </c>
      <c r="H125" s="484">
        <f t="shared" si="45"/>
        <v>1866</v>
      </c>
      <c r="I125" s="484">
        <f t="shared" si="45"/>
        <v>175669</v>
      </c>
      <c r="J125" s="484">
        <f t="shared" si="45"/>
        <v>175669</v>
      </c>
      <c r="K125" s="285">
        <f t="shared" si="45"/>
        <v>0</v>
      </c>
    </row>
    <row r="126" spans="1:11" s="8" customFormat="1" ht="19.5" customHeight="1">
      <c r="A126" s="443" t="s">
        <v>462</v>
      </c>
      <c r="B126" s="481" t="s">
        <v>297</v>
      </c>
      <c r="C126" s="475"/>
      <c r="D126" s="475" t="s">
        <v>296</v>
      </c>
      <c r="E126" s="482"/>
      <c r="F126" s="251">
        <f aca="true" t="shared" si="46" ref="F126:K126">F127+F128+F129+F130</f>
        <v>55548</v>
      </c>
      <c r="G126" s="251">
        <f t="shared" si="46"/>
        <v>0</v>
      </c>
      <c r="H126" s="251">
        <f t="shared" si="46"/>
        <v>0</v>
      </c>
      <c r="I126" s="251">
        <f t="shared" si="46"/>
        <v>55548</v>
      </c>
      <c r="J126" s="251">
        <f t="shared" si="46"/>
        <v>55548</v>
      </c>
      <c r="K126" s="252">
        <f t="shared" si="46"/>
        <v>0</v>
      </c>
    </row>
    <row r="127" spans="1:11" ht="17.25" customHeight="1">
      <c r="A127" s="71"/>
      <c r="B127" s="44" t="s">
        <v>337</v>
      </c>
      <c r="C127" s="478"/>
      <c r="D127" s="478"/>
      <c r="E127" s="478" t="s">
        <v>336</v>
      </c>
      <c r="F127" s="480">
        <v>32848</v>
      </c>
      <c r="G127" s="480"/>
      <c r="H127" s="480"/>
      <c r="I127" s="480">
        <f>F127+G127-H127</f>
        <v>32848</v>
      </c>
      <c r="J127" s="480">
        <f>I127</f>
        <v>32848</v>
      </c>
      <c r="K127" s="281"/>
    </row>
    <row r="128" spans="1:11" ht="18" customHeight="1">
      <c r="A128" s="71"/>
      <c r="B128" s="44" t="s">
        <v>593</v>
      </c>
      <c r="C128" s="478"/>
      <c r="D128" s="478"/>
      <c r="E128" s="495" t="s">
        <v>573</v>
      </c>
      <c r="F128" s="506">
        <v>15000</v>
      </c>
      <c r="G128" s="506"/>
      <c r="H128" s="506"/>
      <c r="I128" s="480">
        <f>F128+G128-H128</f>
        <v>15000</v>
      </c>
      <c r="J128" s="480">
        <f>I128</f>
        <v>15000</v>
      </c>
      <c r="K128" s="507"/>
    </row>
    <row r="129" spans="1:11" ht="14.25" customHeight="1">
      <c r="A129" s="71"/>
      <c r="B129" s="44" t="s">
        <v>464</v>
      </c>
      <c r="C129" s="478"/>
      <c r="D129" s="478"/>
      <c r="E129" s="478" t="s">
        <v>571</v>
      </c>
      <c r="F129" s="506">
        <v>700</v>
      </c>
      <c r="G129" s="506"/>
      <c r="H129" s="506"/>
      <c r="I129" s="480">
        <f>F129+G129-H129</f>
        <v>700</v>
      </c>
      <c r="J129" s="480">
        <f>I129</f>
        <v>700</v>
      </c>
      <c r="K129" s="507"/>
    </row>
    <row r="130" spans="1:11" ht="15.75" customHeight="1">
      <c r="A130" s="71"/>
      <c r="B130" s="44" t="s">
        <v>498</v>
      </c>
      <c r="C130" s="478"/>
      <c r="D130" s="478"/>
      <c r="E130" s="478" t="s">
        <v>575</v>
      </c>
      <c r="F130" s="506">
        <v>7000</v>
      </c>
      <c r="G130" s="506"/>
      <c r="H130" s="506"/>
      <c r="I130" s="480">
        <f>F130+G130-H130</f>
        <v>7000</v>
      </c>
      <c r="J130" s="480">
        <f>I130</f>
        <v>7000</v>
      </c>
      <c r="K130" s="507"/>
    </row>
    <row r="131" spans="1:11" ht="18.75" customHeight="1">
      <c r="A131" s="443" t="s">
        <v>465</v>
      </c>
      <c r="B131" s="481" t="s">
        <v>586</v>
      </c>
      <c r="C131" s="475"/>
      <c r="D131" s="475" t="s">
        <v>298</v>
      </c>
      <c r="E131" s="482"/>
      <c r="F131" s="251">
        <f aca="true" t="shared" si="47" ref="F131:K131">F132+F133</f>
        <v>187</v>
      </c>
      <c r="G131" s="251">
        <f t="shared" si="47"/>
        <v>0</v>
      </c>
      <c r="H131" s="251">
        <f t="shared" si="47"/>
        <v>0</v>
      </c>
      <c r="I131" s="251">
        <f t="shared" si="47"/>
        <v>187</v>
      </c>
      <c r="J131" s="251">
        <f t="shared" si="47"/>
        <v>187</v>
      </c>
      <c r="K131" s="252">
        <f t="shared" si="47"/>
        <v>0</v>
      </c>
    </row>
    <row r="132" spans="1:11" ht="18.75" customHeight="1">
      <c r="A132" s="444"/>
      <c r="B132" s="44" t="s">
        <v>470</v>
      </c>
      <c r="C132" s="495"/>
      <c r="D132" s="495"/>
      <c r="E132" s="495" t="s">
        <v>574</v>
      </c>
      <c r="F132" s="506">
        <v>152</v>
      </c>
      <c r="G132" s="506"/>
      <c r="H132" s="506"/>
      <c r="I132" s="506">
        <f>F132+G132-H132</f>
        <v>152</v>
      </c>
      <c r="J132" s="506">
        <f>I132</f>
        <v>152</v>
      </c>
      <c r="K132" s="507"/>
    </row>
    <row r="133" spans="1:11" ht="21" customHeight="1">
      <c r="A133" s="71"/>
      <c r="B133" s="44" t="s">
        <v>464</v>
      </c>
      <c r="C133" s="478"/>
      <c r="D133" s="478"/>
      <c r="E133" s="478" t="s">
        <v>571</v>
      </c>
      <c r="F133" s="506">
        <v>35</v>
      </c>
      <c r="G133" s="506"/>
      <c r="H133" s="506"/>
      <c r="I133" s="506">
        <f>F133+G133-H133</f>
        <v>35</v>
      </c>
      <c r="J133" s="506">
        <f>I133</f>
        <v>35</v>
      </c>
      <c r="K133" s="507"/>
    </row>
    <row r="134" spans="1:11" ht="18" customHeight="1">
      <c r="A134" s="443" t="s">
        <v>505</v>
      </c>
      <c r="B134" s="481" t="s">
        <v>301</v>
      </c>
      <c r="C134" s="475"/>
      <c r="D134" s="475" t="s">
        <v>300</v>
      </c>
      <c r="E134" s="482"/>
      <c r="F134" s="251">
        <f aca="true" t="shared" si="48" ref="F134:K134">F135</f>
        <v>75000</v>
      </c>
      <c r="G134" s="251">
        <f t="shared" si="48"/>
        <v>0</v>
      </c>
      <c r="H134" s="251">
        <f t="shared" si="48"/>
        <v>0</v>
      </c>
      <c r="I134" s="251">
        <f t="shared" si="48"/>
        <v>75000</v>
      </c>
      <c r="J134" s="251">
        <f t="shared" si="48"/>
        <v>75000</v>
      </c>
      <c r="K134" s="251">
        <f t="shared" si="48"/>
        <v>0</v>
      </c>
    </row>
    <row r="135" spans="1:11" ht="21.75" customHeight="1">
      <c r="A135" s="71"/>
      <c r="B135" s="44" t="s">
        <v>469</v>
      </c>
      <c r="C135" s="478"/>
      <c r="D135" s="478"/>
      <c r="E135" s="478" t="s">
        <v>573</v>
      </c>
      <c r="F135" s="506">
        <v>75000</v>
      </c>
      <c r="G135" s="506"/>
      <c r="H135" s="506"/>
      <c r="I135" s="506">
        <f>F135+G135-H135</f>
        <v>75000</v>
      </c>
      <c r="J135" s="506">
        <f>I135</f>
        <v>75000</v>
      </c>
      <c r="K135" s="507"/>
    </row>
    <row r="136" spans="1:11" ht="17.25" customHeight="1">
      <c r="A136" s="443" t="s">
        <v>507</v>
      </c>
      <c r="B136" s="481" t="s">
        <v>129</v>
      </c>
      <c r="C136" s="482"/>
      <c r="D136" s="475" t="s">
        <v>306</v>
      </c>
      <c r="E136" s="482"/>
      <c r="F136" s="251">
        <f aca="true" t="shared" si="49" ref="F136:K136">F137</f>
        <v>46800</v>
      </c>
      <c r="G136" s="251">
        <f t="shared" si="49"/>
        <v>0</v>
      </c>
      <c r="H136" s="251">
        <f t="shared" si="49"/>
        <v>1866</v>
      </c>
      <c r="I136" s="251">
        <f t="shared" si="49"/>
        <v>44934</v>
      </c>
      <c r="J136" s="251">
        <f t="shared" si="49"/>
        <v>44934</v>
      </c>
      <c r="K136" s="252">
        <f t="shared" si="49"/>
        <v>0</v>
      </c>
    </row>
    <row r="137" spans="1:11" ht="24" customHeight="1">
      <c r="A137" s="71"/>
      <c r="B137" s="44" t="s">
        <v>685</v>
      </c>
      <c r="C137" s="478"/>
      <c r="D137" s="478"/>
      <c r="E137" s="478" t="s">
        <v>735</v>
      </c>
      <c r="F137" s="480">
        <v>46800</v>
      </c>
      <c r="G137" s="480"/>
      <c r="H137" s="480">
        <v>1866</v>
      </c>
      <c r="I137" s="506">
        <f>F137+G137-H137</f>
        <v>44934</v>
      </c>
      <c r="J137" s="506">
        <f>I137</f>
        <v>44934</v>
      </c>
      <c r="K137" s="281"/>
    </row>
    <row r="138" spans="1:11" ht="24.75" customHeight="1">
      <c r="A138" s="72" t="s">
        <v>487</v>
      </c>
      <c r="B138" s="69" t="s">
        <v>619</v>
      </c>
      <c r="C138" s="490">
        <v>900</v>
      </c>
      <c r="D138" s="490"/>
      <c r="E138" s="490"/>
      <c r="F138" s="484">
        <f aca="true" t="shared" si="50" ref="F138:K139">F139</f>
        <v>50000</v>
      </c>
      <c r="G138" s="484">
        <f t="shared" si="50"/>
        <v>0</v>
      </c>
      <c r="H138" s="484">
        <f t="shared" si="50"/>
        <v>0</v>
      </c>
      <c r="I138" s="484">
        <f t="shared" si="50"/>
        <v>50000</v>
      </c>
      <c r="J138" s="484">
        <f t="shared" si="50"/>
        <v>50000</v>
      </c>
      <c r="K138" s="285">
        <f t="shared" si="50"/>
        <v>0</v>
      </c>
    </row>
    <row r="139" spans="1:11" s="8" customFormat="1" ht="25.5" customHeight="1">
      <c r="A139" s="443" t="s">
        <v>462</v>
      </c>
      <c r="B139" s="481" t="s">
        <v>620</v>
      </c>
      <c r="C139" s="474"/>
      <c r="D139" s="474">
        <v>90011</v>
      </c>
      <c r="E139" s="476"/>
      <c r="F139" s="251">
        <f t="shared" si="50"/>
        <v>50000</v>
      </c>
      <c r="G139" s="251">
        <f t="shared" si="50"/>
        <v>0</v>
      </c>
      <c r="H139" s="251">
        <f t="shared" si="50"/>
        <v>0</v>
      </c>
      <c r="I139" s="251">
        <f t="shared" si="50"/>
        <v>50000</v>
      </c>
      <c r="J139" s="251">
        <f t="shared" si="50"/>
        <v>50000</v>
      </c>
      <c r="K139" s="252">
        <f t="shared" si="50"/>
        <v>0</v>
      </c>
    </row>
    <row r="140" spans="1:11" s="8" customFormat="1" ht="21.75" customHeight="1">
      <c r="A140" s="71"/>
      <c r="B140" s="44" t="s">
        <v>391</v>
      </c>
      <c r="C140" s="479"/>
      <c r="D140" s="479"/>
      <c r="E140" s="479">
        <v>2440</v>
      </c>
      <c r="F140" s="480">
        <v>50000</v>
      </c>
      <c r="G140" s="480"/>
      <c r="H140" s="480"/>
      <c r="I140" s="480">
        <f>F140+G140-H140</f>
        <v>50000</v>
      </c>
      <c r="J140" s="480">
        <f>I140</f>
        <v>50000</v>
      </c>
      <c r="K140" s="281"/>
    </row>
    <row r="141" spans="1:12" ht="18.75" customHeight="1" thickBot="1">
      <c r="A141" s="445"/>
      <c r="B141" s="508" t="s">
        <v>540</v>
      </c>
      <c r="C141" s="509"/>
      <c r="D141" s="509"/>
      <c r="E141" s="509"/>
      <c r="F141" s="510">
        <f aca="true" t="shared" si="51" ref="F141:K141">F8+F13+F16+F25+F33+F41+F55+F60+F64+F73+F87+F98+F118+F125+F138</f>
        <v>33552733</v>
      </c>
      <c r="G141" s="510">
        <f t="shared" si="51"/>
        <v>231964</v>
      </c>
      <c r="H141" s="510">
        <f t="shared" si="51"/>
        <v>135041</v>
      </c>
      <c r="I141" s="510">
        <f t="shared" si="51"/>
        <v>33649656</v>
      </c>
      <c r="J141" s="510">
        <f t="shared" si="51"/>
        <v>29081518</v>
      </c>
      <c r="K141" s="511">
        <f t="shared" si="51"/>
        <v>4568138</v>
      </c>
      <c r="L141" s="58"/>
    </row>
    <row r="142" ht="18" customHeight="1"/>
    <row r="143" spans="10:11" ht="14.25" customHeight="1">
      <c r="J143" s="597" t="s">
        <v>603</v>
      </c>
      <c r="K143" s="597"/>
    </row>
    <row r="144" spans="2:11" ht="14.25" customHeight="1">
      <c r="B144" t="s">
        <v>621</v>
      </c>
      <c r="J144" s="194"/>
      <c r="K144" s="194"/>
    </row>
    <row r="145" spans="10:12" ht="14.25" customHeight="1">
      <c r="J145" s="597" t="s">
        <v>622</v>
      </c>
      <c r="K145" s="597"/>
      <c r="L145" s="9"/>
    </row>
  </sheetData>
  <mergeCells count="10">
    <mergeCell ref="H2:K2"/>
    <mergeCell ref="J145:K145"/>
    <mergeCell ref="J143:K143"/>
    <mergeCell ref="B3:K3"/>
    <mergeCell ref="J5:K5"/>
    <mergeCell ref="I5:I6"/>
    <mergeCell ref="A5:A6"/>
    <mergeCell ref="C5:E5"/>
    <mergeCell ref="F5:F6"/>
    <mergeCell ref="G5:H5"/>
  </mergeCells>
  <printOptions/>
  <pageMargins left="0.5118110236220472" right="0.1968503937007874" top="0.4330708661417323" bottom="0.3937007874015748" header="0.4330708661417323" footer="0.3937007874015748"/>
  <pageSetup horizontalDpi="600" verticalDpi="600" orientation="landscape" paperSize="9" scale="83" r:id="rId1"/>
  <headerFooter alignWithMargins="0">
    <oddFooter>&amp;CStrona &amp;P</oddFooter>
  </headerFooter>
  <rowBreaks count="4" manualBreakCount="4">
    <brk id="35" max="10" man="1"/>
    <brk id="63" max="10" man="1"/>
    <brk id="93" max="10" man="1"/>
    <brk id="117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37"/>
  <sheetViews>
    <sheetView tabSelected="1" workbookViewId="0" topLeftCell="H1">
      <selection activeCell="T1" sqref="T1"/>
    </sheetView>
  </sheetViews>
  <sheetFormatPr defaultColWidth="9.00390625" defaultRowHeight="12.75"/>
  <cols>
    <col min="1" max="1" width="5.00390625" style="0" customWidth="1"/>
    <col min="2" max="2" width="37.125" style="0" customWidth="1"/>
    <col min="3" max="3" width="14.125" style="0" customWidth="1"/>
    <col min="4" max="4" width="11.125" style="0" customWidth="1"/>
    <col min="5" max="5" width="10.125" style="0" customWidth="1"/>
    <col min="6" max="6" width="10.75390625" style="0" customWidth="1"/>
    <col min="7" max="7" width="10.375" style="0" customWidth="1"/>
    <col min="8" max="8" width="10.625" style="0" customWidth="1"/>
    <col min="9" max="9" width="10.125" style="0" customWidth="1"/>
    <col min="10" max="10" width="10.75390625" style="0" customWidth="1"/>
    <col min="11" max="11" width="11.375" style="0" customWidth="1"/>
    <col min="12" max="12" width="10.125" style="0" customWidth="1"/>
    <col min="13" max="18" width="10.00390625" style="0" customWidth="1"/>
  </cols>
  <sheetData>
    <row r="1" spans="12:18" ht="12.75" customHeight="1">
      <c r="L1" s="626" t="s">
        <v>768</v>
      </c>
      <c r="M1" s="626"/>
      <c r="N1" s="626"/>
      <c r="O1" s="626"/>
      <c r="P1" s="626"/>
      <c r="Q1" s="626"/>
      <c r="R1" s="626"/>
    </row>
    <row r="2" spans="15:17" ht="12" customHeight="1">
      <c r="O2" s="626"/>
      <c r="P2" s="626"/>
      <c r="Q2" s="626"/>
    </row>
    <row r="3" spans="1:18" ht="12.75">
      <c r="A3" s="731" t="s">
        <v>515</v>
      </c>
      <c r="B3" s="731"/>
      <c r="C3" s="731"/>
      <c r="D3" s="731"/>
      <c r="E3" s="731"/>
      <c r="F3" s="731"/>
      <c r="G3" s="731"/>
      <c r="H3" s="731"/>
      <c r="I3" s="731"/>
      <c r="J3" s="731"/>
      <c r="K3" s="731"/>
      <c r="L3" s="731"/>
      <c r="M3" s="731"/>
      <c r="N3" s="731"/>
      <c r="O3" s="731"/>
      <c r="P3" s="731"/>
      <c r="Q3" s="731"/>
      <c r="R3" s="731"/>
    </row>
    <row r="4" ht="18" customHeight="1" thickBot="1"/>
    <row r="5" spans="1:18" ht="20.25" customHeight="1" thickBot="1">
      <c r="A5" s="734" t="s">
        <v>348</v>
      </c>
      <c r="B5" s="726" t="s">
        <v>546</v>
      </c>
      <c r="C5" s="732" t="s">
        <v>679</v>
      </c>
      <c r="D5" s="732" t="s">
        <v>678</v>
      </c>
      <c r="E5" s="728" t="s">
        <v>516</v>
      </c>
      <c r="F5" s="729"/>
      <c r="G5" s="729"/>
      <c r="H5" s="729"/>
      <c r="I5" s="729"/>
      <c r="J5" s="729"/>
      <c r="K5" s="729"/>
      <c r="L5" s="729"/>
      <c r="M5" s="729"/>
      <c r="N5" s="729"/>
      <c r="O5" s="729"/>
      <c r="P5" s="729"/>
      <c r="Q5" s="729"/>
      <c r="R5" s="730"/>
    </row>
    <row r="6" spans="1:18" ht="35.25" customHeight="1" thickBot="1">
      <c r="A6" s="735"/>
      <c r="B6" s="727"/>
      <c r="C6" s="733"/>
      <c r="D6" s="733"/>
      <c r="E6" s="319">
        <v>2009</v>
      </c>
      <c r="F6" s="320">
        <v>2010</v>
      </c>
      <c r="G6" s="320">
        <v>2011</v>
      </c>
      <c r="H6" s="320">
        <v>2012</v>
      </c>
      <c r="I6" s="320">
        <v>2013</v>
      </c>
      <c r="J6" s="320">
        <v>2014</v>
      </c>
      <c r="K6" s="320">
        <v>2015</v>
      </c>
      <c r="L6" s="320">
        <v>2016</v>
      </c>
      <c r="M6" s="321">
        <v>2017</v>
      </c>
      <c r="N6" s="121">
        <v>2018</v>
      </c>
      <c r="O6" s="121">
        <v>2019</v>
      </c>
      <c r="P6" s="121">
        <v>2020</v>
      </c>
      <c r="Q6" s="121">
        <v>2021</v>
      </c>
      <c r="R6" s="122">
        <v>2022</v>
      </c>
    </row>
    <row r="7" spans="1:18" ht="11.25" customHeight="1">
      <c r="A7" s="123">
        <v>1</v>
      </c>
      <c r="B7" s="120">
        <v>2</v>
      </c>
      <c r="C7" s="119">
        <v>3</v>
      </c>
      <c r="D7" s="119">
        <v>4</v>
      </c>
      <c r="E7" s="119">
        <v>5</v>
      </c>
      <c r="F7" s="120">
        <v>6</v>
      </c>
      <c r="G7" s="120">
        <v>7</v>
      </c>
      <c r="H7" s="120">
        <v>8</v>
      </c>
      <c r="I7" s="120">
        <v>9</v>
      </c>
      <c r="J7" s="120">
        <v>10</v>
      </c>
      <c r="K7" s="120">
        <v>11</v>
      </c>
      <c r="L7" s="120">
        <v>12</v>
      </c>
      <c r="M7" s="315">
        <v>13</v>
      </c>
      <c r="N7" s="120">
        <v>14</v>
      </c>
      <c r="O7" s="120">
        <v>15</v>
      </c>
      <c r="P7" s="120">
        <v>16</v>
      </c>
      <c r="Q7" s="120">
        <v>17</v>
      </c>
      <c r="R7" s="336">
        <v>18</v>
      </c>
    </row>
    <row r="8" spans="1:18" ht="21.75" customHeight="1">
      <c r="A8" s="110" t="s">
        <v>371</v>
      </c>
      <c r="B8" s="111" t="s">
        <v>517</v>
      </c>
      <c r="C8" s="112">
        <f>C9+C13+C14+C15</f>
        <v>38515411</v>
      </c>
      <c r="D8" s="112">
        <f aca="true" t="shared" si="0" ref="D8:R8">D9+D13+D14+D15</f>
        <v>33649656</v>
      </c>
      <c r="E8" s="112">
        <f t="shared" si="0"/>
        <v>32337391</v>
      </c>
      <c r="F8" s="112">
        <f t="shared" si="0"/>
        <v>29600000</v>
      </c>
      <c r="G8" s="112">
        <f t="shared" si="0"/>
        <v>29200000</v>
      </c>
      <c r="H8" s="112">
        <f t="shared" si="0"/>
        <v>29400000</v>
      </c>
      <c r="I8" s="112">
        <f t="shared" si="0"/>
        <v>29500000</v>
      </c>
      <c r="J8" s="112">
        <f t="shared" si="0"/>
        <v>29600000</v>
      </c>
      <c r="K8" s="112">
        <f t="shared" si="0"/>
        <v>29700000</v>
      </c>
      <c r="L8" s="112">
        <f t="shared" si="0"/>
        <v>30000000</v>
      </c>
      <c r="M8" s="112">
        <f t="shared" si="0"/>
        <v>30100000</v>
      </c>
      <c r="N8" s="112">
        <f t="shared" si="0"/>
        <v>33415000</v>
      </c>
      <c r="O8" s="112">
        <f t="shared" si="0"/>
        <v>33510000</v>
      </c>
      <c r="P8" s="112">
        <f t="shared" si="0"/>
        <v>33520000</v>
      </c>
      <c r="Q8" s="112">
        <f t="shared" si="0"/>
        <v>33565000</v>
      </c>
      <c r="R8" s="193">
        <f t="shared" si="0"/>
        <v>33615000</v>
      </c>
    </row>
    <row r="9" spans="1:18" ht="12.75">
      <c r="A9" s="39" t="s">
        <v>349</v>
      </c>
      <c r="B9" s="45" t="s">
        <v>350</v>
      </c>
      <c r="C9" s="100">
        <f>C10+C11+C12</f>
        <v>6331467</v>
      </c>
      <c r="D9" s="100">
        <f aca="true" t="shared" si="1" ref="D9:R9">D10+D11+D12</f>
        <v>6649949</v>
      </c>
      <c r="E9" s="100">
        <f t="shared" si="1"/>
        <v>6511000</v>
      </c>
      <c r="F9" s="100">
        <f t="shared" si="1"/>
        <v>4692000</v>
      </c>
      <c r="G9" s="100">
        <f t="shared" si="1"/>
        <v>4600000</v>
      </c>
      <c r="H9" s="100">
        <f t="shared" si="1"/>
        <v>4708000</v>
      </c>
      <c r="I9" s="100">
        <f t="shared" si="1"/>
        <v>4716000</v>
      </c>
      <c r="J9" s="100">
        <f t="shared" si="1"/>
        <v>4674000</v>
      </c>
      <c r="K9" s="100">
        <f t="shared" si="1"/>
        <v>4633000</v>
      </c>
      <c r="L9" s="100">
        <f t="shared" si="1"/>
        <v>4600000</v>
      </c>
      <c r="M9" s="316">
        <f t="shared" si="1"/>
        <v>4650000</v>
      </c>
      <c r="N9" s="316">
        <f t="shared" si="1"/>
        <v>7865000</v>
      </c>
      <c r="O9" s="316">
        <f t="shared" si="1"/>
        <v>7830000</v>
      </c>
      <c r="P9" s="316">
        <f t="shared" si="1"/>
        <v>7830000</v>
      </c>
      <c r="Q9" s="316">
        <f t="shared" si="1"/>
        <v>7765000</v>
      </c>
      <c r="R9" s="101">
        <f t="shared" si="1"/>
        <v>7865000</v>
      </c>
    </row>
    <row r="10" spans="1:18" ht="12.75">
      <c r="A10" s="39" t="s">
        <v>379</v>
      </c>
      <c r="B10" s="45" t="s">
        <v>566</v>
      </c>
      <c r="C10" s="100">
        <v>2001663</v>
      </c>
      <c r="D10" s="100">
        <v>1800888</v>
      </c>
      <c r="E10" s="100">
        <v>1721000</v>
      </c>
      <c r="F10" s="100">
        <v>1592000</v>
      </c>
      <c r="G10" s="100">
        <v>1600000</v>
      </c>
      <c r="H10" s="100">
        <v>1608000</v>
      </c>
      <c r="I10" s="100">
        <v>1616000</v>
      </c>
      <c r="J10" s="100">
        <v>1624000</v>
      </c>
      <c r="K10" s="100">
        <v>1633000</v>
      </c>
      <c r="L10" s="100">
        <v>1650000</v>
      </c>
      <c r="M10" s="316">
        <v>1650000</v>
      </c>
      <c r="N10" s="100">
        <v>1665000</v>
      </c>
      <c r="O10" s="100">
        <v>1680000</v>
      </c>
      <c r="P10" s="100">
        <v>1630000</v>
      </c>
      <c r="Q10" s="100">
        <v>1665000</v>
      </c>
      <c r="R10" s="101">
        <v>1715000</v>
      </c>
    </row>
    <row r="11" spans="1:18" ht="12.75">
      <c r="A11" s="39" t="s">
        <v>380</v>
      </c>
      <c r="B11" s="45" t="s">
        <v>567</v>
      </c>
      <c r="C11" s="100">
        <v>1651948</v>
      </c>
      <c r="D11" s="100">
        <f>'Z 1'!F29</f>
        <v>2150700</v>
      </c>
      <c r="E11" s="100">
        <v>2000000</v>
      </c>
      <c r="F11" s="100">
        <v>900000</v>
      </c>
      <c r="G11" s="100">
        <v>700000</v>
      </c>
      <c r="H11" s="100">
        <v>700000</v>
      </c>
      <c r="I11" s="100">
        <v>600000</v>
      </c>
      <c r="J11" s="100">
        <v>550000</v>
      </c>
      <c r="K11" s="100">
        <v>400000</v>
      </c>
      <c r="L11" s="100">
        <v>350000</v>
      </c>
      <c r="M11" s="316">
        <v>350000</v>
      </c>
      <c r="N11" s="100">
        <v>3500000</v>
      </c>
      <c r="O11" s="100">
        <v>3400000</v>
      </c>
      <c r="P11" s="100">
        <v>3400000</v>
      </c>
      <c r="Q11" s="100">
        <v>3300000</v>
      </c>
      <c r="R11" s="101">
        <v>3300000</v>
      </c>
    </row>
    <row r="12" spans="1:18" ht="12.75">
      <c r="A12" s="39" t="s">
        <v>382</v>
      </c>
      <c r="B12" s="45" t="s">
        <v>568</v>
      </c>
      <c r="C12" s="100">
        <v>2677856</v>
      </c>
      <c r="D12" s="100">
        <f>'Z 1'!F61</f>
        <v>2698361</v>
      </c>
      <c r="E12" s="100">
        <v>2790000</v>
      </c>
      <c r="F12" s="100">
        <v>2200000</v>
      </c>
      <c r="G12" s="100">
        <v>2300000</v>
      </c>
      <c r="H12" s="100">
        <v>2400000</v>
      </c>
      <c r="I12" s="100">
        <v>2500000</v>
      </c>
      <c r="J12" s="100">
        <v>2500000</v>
      </c>
      <c r="K12" s="100">
        <v>2600000</v>
      </c>
      <c r="L12" s="100">
        <v>2600000</v>
      </c>
      <c r="M12" s="316">
        <v>2650000</v>
      </c>
      <c r="N12" s="100">
        <v>2700000</v>
      </c>
      <c r="O12" s="100">
        <v>2750000</v>
      </c>
      <c r="P12" s="100">
        <v>2800000</v>
      </c>
      <c r="Q12" s="100">
        <v>2800000</v>
      </c>
      <c r="R12" s="101">
        <v>2850000</v>
      </c>
    </row>
    <row r="13" spans="1:18" ht="12.75">
      <c r="A13" s="39" t="s">
        <v>351</v>
      </c>
      <c r="B13" s="45" t="s">
        <v>352</v>
      </c>
      <c r="C13" s="100">
        <v>18645090</v>
      </c>
      <c r="D13" s="100">
        <f>'Z 1'!F65++'Z 1'!F67+'Z 1'!F71</f>
        <v>18611135</v>
      </c>
      <c r="E13" s="100">
        <v>18911135</v>
      </c>
      <c r="F13" s="100">
        <v>18200000</v>
      </c>
      <c r="G13" s="100">
        <v>18100000</v>
      </c>
      <c r="H13" s="100">
        <v>18200000</v>
      </c>
      <c r="I13" s="100">
        <v>18300000</v>
      </c>
      <c r="J13" s="100">
        <v>18400000</v>
      </c>
      <c r="K13" s="100">
        <v>18500000</v>
      </c>
      <c r="L13" s="100">
        <v>18600000</v>
      </c>
      <c r="M13" s="316">
        <v>18600000</v>
      </c>
      <c r="N13" s="100">
        <v>18650000</v>
      </c>
      <c r="O13" s="100">
        <v>18700000</v>
      </c>
      <c r="P13" s="100">
        <v>18700000</v>
      </c>
      <c r="Q13" s="100">
        <v>18800000</v>
      </c>
      <c r="R13" s="101">
        <v>18800000</v>
      </c>
    </row>
    <row r="14" spans="1:18" ht="12.75">
      <c r="A14" s="39" t="s">
        <v>353</v>
      </c>
      <c r="B14" s="44" t="s">
        <v>518</v>
      </c>
      <c r="C14" s="100">
        <v>8338277</v>
      </c>
      <c r="D14" s="100">
        <v>6021486</v>
      </c>
      <c r="E14" s="100">
        <v>6369182</v>
      </c>
      <c r="F14" s="100">
        <v>6708000</v>
      </c>
      <c r="G14" s="100">
        <v>6500000</v>
      </c>
      <c r="H14" s="100">
        <v>6492000</v>
      </c>
      <c r="I14" s="100">
        <v>6484000</v>
      </c>
      <c r="J14" s="100">
        <v>6526000</v>
      </c>
      <c r="K14" s="100">
        <v>6567000</v>
      </c>
      <c r="L14" s="100">
        <v>6800000</v>
      </c>
      <c r="M14" s="316">
        <v>6850000</v>
      </c>
      <c r="N14" s="100">
        <v>6900000</v>
      </c>
      <c r="O14" s="100">
        <v>6980000</v>
      </c>
      <c r="P14" s="100">
        <v>6990000</v>
      </c>
      <c r="Q14" s="100">
        <v>7000000</v>
      </c>
      <c r="R14" s="101">
        <v>6950000</v>
      </c>
    </row>
    <row r="15" spans="1:18" ht="12.75">
      <c r="A15" s="39" t="s">
        <v>570</v>
      </c>
      <c r="B15" s="44" t="s">
        <v>758</v>
      </c>
      <c r="C15" s="100">
        <v>5200577</v>
      </c>
      <c r="D15" s="100">
        <v>2367086</v>
      </c>
      <c r="E15" s="100">
        <v>546074</v>
      </c>
      <c r="F15" s="100"/>
      <c r="G15" s="100"/>
      <c r="H15" s="100"/>
      <c r="I15" s="100"/>
      <c r="J15" s="100"/>
      <c r="K15" s="100"/>
      <c r="L15" s="100"/>
      <c r="M15" s="316"/>
      <c r="N15" s="100"/>
      <c r="O15" s="100"/>
      <c r="P15" s="100"/>
      <c r="Q15" s="100"/>
      <c r="R15" s="101"/>
    </row>
    <row r="16" spans="1:18" ht="24" customHeight="1">
      <c r="A16" s="113" t="s">
        <v>373</v>
      </c>
      <c r="B16" s="47" t="s">
        <v>355</v>
      </c>
      <c r="C16" s="114">
        <v>38446219</v>
      </c>
      <c r="D16" s="114">
        <f>'Z 2 '!G620</f>
        <v>34116946</v>
      </c>
      <c r="E16" s="114">
        <v>31903524</v>
      </c>
      <c r="F16" s="114">
        <v>28096000</v>
      </c>
      <c r="G16" s="114">
        <v>27950000</v>
      </c>
      <c r="H16" s="114">
        <v>28142000</v>
      </c>
      <c r="I16" s="114">
        <v>28252000</v>
      </c>
      <c r="J16" s="114">
        <v>28475000</v>
      </c>
      <c r="K16" s="114">
        <v>28512000</v>
      </c>
      <c r="L16" s="114">
        <v>28800000</v>
      </c>
      <c r="M16" s="317">
        <v>28850000</v>
      </c>
      <c r="N16" s="114">
        <v>28950000</v>
      </c>
      <c r="O16" s="114">
        <v>29050000</v>
      </c>
      <c r="P16" s="114">
        <v>29250000</v>
      </c>
      <c r="Q16" s="114">
        <v>29350000</v>
      </c>
      <c r="R16" s="115">
        <v>29550000</v>
      </c>
    </row>
    <row r="17" spans="1:18" ht="22.5" customHeight="1">
      <c r="A17" s="113" t="s">
        <v>377</v>
      </c>
      <c r="B17" s="47" t="s">
        <v>6</v>
      </c>
      <c r="C17" s="114">
        <f>C18+C22+C27</f>
        <v>2505592</v>
      </c>
      <c r="D17" s="114">
        <f aca="true" t="shared" si="2" ref="D17:R17">D18+D22+D27</f>
        <v>4509097</v>
      </c>
      <c r="E17" s="114">
        <f t="shared" si="2"/>
        <v>4748515</v>
      </c>
      <c r="F17" s="114">
        <f t="shared" si="2"/>
        <v>1512076</v>
      </c>
      <c r="G17" s="114">
        <f t="shared" si="2"/>
        <v>1502304</v>
      </c>
      <c r="H17" s="114">
        <f t="shared" si="2"/>
        <v>1469304</v>
      </c>
      <c r="I17" s="114">
        <f t="shared" si="2"/>
        <v>1882404</v>
      </c>
      <c r="J17" s="114">
        <f t="shared" si="2"/>
        <v>1696418</v>
      </c>
      <c r="K17" s="114">
        <f t="shared" si="2"/>
        <v>1480000</v>
      </c>
      <c r="L17" s="114">
        <f t="shared" si="2"/>
        <v>1030000</v>
      </c>
      <c r="M17" s="114">
        <f t="shared" si="2"/>
        <v>990000</v>
      </c>
      <c r="N17" s="114">
        <f t="shared" si="2"/>
        <v>970000</v>
      </c>
      <c r="O17" s="114">
        <f t="shared" si="2"/>
        <v>940000</v>
      </c>
      <c r="P17" s="114">
        <f t="shared" si="2"/>
        <v>910000</v>
      </c>
      <c r="Q17" s="114">
        <f t="shared" si="2"/>
        <v>880000</v>
      </c>
      <c r="R17" s="114">
        <f t="shared" si="2"/>
        <v>830000</v>
      </c>
    </row>
    <row r="18" spans="1:18" ht="12.75">
      <c r="A18" s="39" t="s">
        <v>349</v>
      </c>
      <c r="B18" s="45" t="s">
        <v>569</v>
      </c>
      <c r="C18" s="100">
        <f aca="true" t="shared" si="3" ref="C18:R18">C19+C20+C21</f>
        <v>1793424</v>
      </c>
      <c r="D18" s="100">
        <f t="shared" si="3"/>
        <v>3677167</v>
      </c>
      <c r="E18" s="100">
        <f t="shared" si="3"/>
        <v>4552198</v>
      </c>
      <c r="F18" s="100">
        <f t="shared" si="3"/>
        <v>1325676</v>
      </c>
      <c r="G18" s="100">
        <f t="shared" si="3"/>
        <v>1326404</v>
      </c>
      <c r="H18" s="100">
        <f t="shared" si="3"/>
        <v>1303804</v>
      </c>
      <c r="I18" s="100">
        <f t="shared" si="3"/>
        <v>1202404</v>
      </c>
      <c r="J18" s="100">
        <f t="shared" si="3"/>
        <v>1016418</v>
      </c>
      <c r="K18" s="100">
        <f t="shared" si="3"/>
        <v>800000</v>
      </c>
      <c r="L18" s="100">
        <f t="shared" si="3"/>
        <v>350000</v>
      </c>
      <c r="M18" s="316">
        <f t="shared" si="3"/>
        <v>310000</v>
      </c>
      <c r="N18" s="316">
        <f t="shared" si="3"/>
        <v>290000</v>
      </c>
      <c r="O18" s="316">
        <f t="shared" si="3"/>
        <v>260000</v>
      </c>
      <c r="P18" s="316">
        <f t="shared" si="3"/>
        <v>230000</v>
      </c>
      <c r="Q18" s="316">
        <f t="shared" si="3"/>
        <v>200000</v>
      </c>
      <c r="R18" s="101">
        <f t="shared" si="3"/>
        <v>150000</v>
      </c>
    </row>
    <row r="19" spans="1:18" ht="12.75">
      <c r="A19" s="39" t="s">
        <v>379</v>
      </c>
      <c r="B19" s="44" t="s">
        <v>526</v>
      </c>
      <c r="C19" s="100">
        <v>1267094</v>
      </c>
      <c r="D19" s="100">
        <f>'Z5'!E23+'Z5'!E24+'Z5'!E26</f>
        <v>3172397</v>
      </c>
      <c r="E19" s="100">
        <v>3891828</v>
      </c>
      <c r="F19" s="100">
        <v>564676</v>
      </c>
      <c r="G19" s="100">
        <v>658404</v>
      </c>
      <c r="H19" s="100">
        <v>653804</v>
      </c>
      <c r="I19" s="100">
        <v>646404</v>
      </c>
      <c r="J19" s="100">
        <v>596418</v>
      </c>
      <c r="K19" s="100">
        <v>420000</v>
      </c>
      <c r="L19" s="45">
        <v>0</v>
      </c>
      <c r="M19" s="318">
        <v>0</v>
      </c>
      <c r="N19" s="45">
        <v>0</v>
      </c>
      <c r="O19" s="45">
        <v>0</v>
      </c>
      <c r="P19" s="45">
        <v>0</v>
      </c>
      <c r="Q19" s="45">
        <v>0</v>
      </c>
      <c r="R19" s="102">
        <v>0</v>
      </c>
    </row>
    <row r="20" spans="1:18" ht="45">
      <c r="A20" s="39" t="s">
        <v>380</v>
      </c>
      <c r="B20" s="44" t="s">
        <v>519</v>
      </c>
      <c r="C20" s="100">
        <v>0</v>
      </c>
      <c r="D20" s="100">
        <v>0</v>
      </c>
      <c r="E20" s="100">
        <v>0</v>
      </c>
      <c r="F20" s="100">
        <v>0</v>
      </c>
      <c r="G20" s="100">
        <v>0</v>
      </c>
      <c r="H20" s="100">
        <v>0</v>
      </c>
      <c r="I20" s="100">
        <v>0</v>
      </c>
      <c r="J20" s="100">
        <v>0</v>
      </c>
      <c r="K20" s="100">
        <v>0</v>
      </c>
      <c r="L20" s="100">
        <v>0</v>
      </c>
      <c r="M20" s="316">
        <v>0</v>
      </c>
      <c r="N20" s="100"/>
      <c r="O20" s="100">
        <v>0</v>
      </c>
      <c r="P20" s="100">
        <v>0</v>
      </c>
      <c r="Q20" s="100">
        <v>0</v>
      </c>
      <c r="R20" s="101">
        <v>0</v>
      </c>
    </row>
    <row r="21" spans="1:18" ht="12.75">
      <c r="A21" s="39" t="s">
        <v>382</v>
      </c>
      <c r="B21" s="44" t="s">
        <v>356</v>
      </c>
      <c r="C21" s="100">
        <v>526330</v>
      </c>
      <c r="D21" s="100">
        <f>'Z 2 '!D212</f>
        <v>504770</v>
      </c>
      <c r="E21" s="100">
        <v>660370</v>
      </c>
      <c r="F21" s="100">
        <v>761000</v>
      </c>
      <c r="G21" s="100">
        <v>668000</v>
      </c>
      <c r="H21" s="100">
        <v>650000</v>
      </c>
      <c r="I21" s="100">
        <v>556000</v>
      </c>
      <c r="J21" s="100">
        <v>420000</v>
      </c>
      <c r="K21" s="100">
        <v>380000</v>
      </c>
      <c r="L21" s="45">
        <v>350000</v>
      </c>
      <c r="M21" s="318">
        <v>310000</v>
      </c>
      <c r="N21" s="45">
        <v>290000</v>
      </c>
      <c r="O21" s="45">
        <v>260000</v>
      </c>
      <c r="P21" s="45">
        <v>230000</v>
      </c>
      <c r="Q21" s="45">
        <v>200000</v>
      </c>
      <c r="R21" s="102">
        <v>150000</v>
      </c>
    </row>
    <row r="22" spans="1:18" ht="22.5">
      <c r="A22" s="39" t="s">
        <v>351</v>
      </c>
      <c r="B22" s="44" t="s">
        <v>525</v>
      </c>
      <c r="C22" s="100">
        <f>C23+C24+C25</f>
        <v>712168</v>
      </c>
      <c r="D22" s="100">
        <f aca="true" t="shared" si="4" ref="D22:R22">D23+D24+D25</f>
        <v>831930</v>
      </c>
      <c r="E22" s="100">
        <f t="shared" si="4"/>
        <v>196317</v>
      </c>
      <c r="F22" s="100">
        <f t="shared" si="4"/>
        <v>186400</v>
      </c>
      <c r="G22" s="100">
        <f t="shared" si="4"/>
        <v>175900</v>
      </c>
      <c r="H22" s="100">
        <f t="shared" si="4"/>
        <v>165500</v>
      </c>
      <c r="I22" s="100">
        <f t="shared" si="4"/>
        <v>0</v>
      </c>
      <c r="J22" s="100">
        <f t="shared" si="4"/>
        <v>0</v>
      </c>
      <c r="K22" s="100">
        <f t="shared" si="4"/>
        <v>0</v>
      </c>
      <c r="L22" s="100">
        <f t="shared" si="4"/>
        <v>0</v>
      </c>
      <c r="M22" s="316">
        <f t="shared" si="4"/>
        <v>0</v>
      </c>
      <c r="N22" s="316">
        <f t="shared" si="4"/>
        <v>0</v>
      </c>
      <c r="O22" s="316">
        <f t="shared" si="4"/>
        <v>0</v>
      </c>
      <c r="P22" s="316">
        <f t="shared" si="4"/>
        <v>0</v>
      </c>
      <c r="Q22" s="316">
        <f t="shared" si="4"/>
        <v>0</v>
      </c>
      <c r="R22" s="101">
        <f t="shared" si="4"/>
        <v>0</v>
      </c>
    </row>
    <row r="23" spans="1:18" ht="12.75">
      <c r="A23" s="39" t="s">
        <v>379</v>
      </c>
      <c r="B23" s="45" t="s">
        <v>526</v>
      </c>
      <c r="C23" s="45"/>
      <c r="D23" s="45">
        <v>0</v>
      </c>
      <c r="E23" s="100">
        <v>154017</v>
      </c>
      <c r="F23" s="100">
        <v>154000</v>
      </c>
      <c r="G23" s="100">
        <v>154000</v>
      </c>
      <c r="H23" s="100">
        <v>154000</v>
      </c>
      <c r="I23" s="100">
        <v>0</v>
      </c>
      <c r="J23" s="100">
        <v>0</v>
      </c>
      <c r="K23" s="100">
        <v>0</v>
      </c>
      <c r="L23" s="100">
        <v>0</v>
      </c>
      <c r="M23" s="318">
        <v>0</v>
      </c>
      <c r="N23" s="45">
        <v>0</v>
      </c>
      <c r="O23" s="45">
        <v>0</v>
      </c>
      <c r="P23" s="45">
        <v>0</v>
      </c>
      <c r="Q23" s="45">
        <v>0</v>
      </c>
      <c r="R23" s="102">
        <v>0</v>
      </c>
    </row>
    <row r="24" spans="1:18" ht="45">
      <c r="A24" s="39" t="s">
        <v>380</v>
      </c>
      <c r="B24" s="44" t="s">
        <v>519</v>
      </c>
      <c r="C24" s="100">
        <v>712168</v>
      </c>
      <c r="D24" s="100">
        <f>'Z5'!E27</f>
        <v>776330</v>
      </c>
      <c r="E24" s="9"/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318">
        <v>0</v>
      </c>
      <c r="N24" s="45">
        <v>0</v>
      </c>
      <c r="O24" s="45">
        <v>0</v>
      </c>
      <c r="P24" s="45">
        <v>0</v>
      </c>
      <c r="Q24" s="45">
        <v>0</v>
      </c>
      <c r="R24" s="102">
        <v>0</v>
      </c>
    </row>
    <row r="25" spans="1:18" ht="12.75">
      <c r="A25" s="39" t="s">
        <v>382</v>
      </c>
      <c r="B25" s="45" t="s">
        <v>356</v>
      </c>
      <c r="C25" s="100">
        <v>0</v>
      </c>
      <c r="D25" s="100">
        <f>'Z 2 '!D211</f>
        <v>55600</v>
      </c>
      <c r="E25" s="100">
        <v>42300</v>
      </c>
      <c r="F25" s="100">
        <v>32400</v>
      </c>
      <c r="G25" s="100">
        <v>21900</v>
      </c>
      <c r="H25" s="100">
        <v>11500</v>
      </c>
      <c r="I25" s="100">
        <v>0</v>
      </c>
      <c r="J25" s="100">
        <v>0</v>
      </c>
      <c r="K25" s="100">
        <v>0</v>
      </c>
      <c r="L25" s="100">
        <v>0</v>
      </c>
      <c r="M25" s="318">
        <v>0</v>
      </c>
      <c r="N25" s="45">
        <v>0</v>
      </c>
      <c r="O25" s="45">
        <v>0</v>
      </c>
      <c r="P25" s="45">
        <v>0</v>
      </c>
      <c r="Q25" s="45">
        <v>0</v>
      </c>
      <c r="R25" s="102">
        <v>0</v>
      </c>
    </row>
    <row r="26" spans="1:18" ht="12.75">
      <c r="A26" s="39" t="s">
        <v>353</v>
      </c>
      <c r="B26" s="45" t="s">
        <v>527</v>
      </c>
      <c r="C26" s="45">
        <v>0</v>
      </c>
      <c r="D26" s="100">
        <f>'Z 2 '!G214</f>
        <v>372371</v>
      </c>
      <c r="E26" s="100">
        <v>191985</v>
      </c>
      <c r="F26" s="100">
        <v>214251</v>
      </c>
      <c r="G26" s="100">
        <v>280968</v>
      </c>
      <c r="H26" s="100">
        <v>1099598</v>
      </c>
      <c r="I26" s="100">
        <v>105398</v>
      </c>
      <c r="J26" s="100">
        <v>102446</v>
      </c>
      <c r="K26" s="100">
        <v>36982</v>
      </c>
      <c r="L26" s="338">
        <v>0</v>
      </c>
      <c r="M26" s="318">
        <v>0</v>
      </c>
      <c r="N26" s="45">
        <v>0</v>
      </c>
      <c r="O26" s="45">
        <v>0</v>
      </c>
      <c r="P26" s="45">
        <v>0</v>
      </c>
      <c r="Q26" s="45">
        <v>0</v>
      </c>
      <c r="R26" s="102">
        <v>0</v>
      </c>
    </row>
    <row r="27" spans="1:18" ht="18.75" customHeight="1">
      <c r="A27" s="39" t="s">
        <v>570</v>
      </c>
      <c r="B27" s="44" t="s">
        <v>404</v>
      </c>
      <c r="C27" s="100">
        <v>0</v>
      </c>
      <c r="D27" s="100">
        <v>0</v>
      </c>
      <c r="E27" s="100">
        <v>0</v>
      </c>
      <c r="F27" s="100">
        <v>0</v>
      </c>
      <c r="G27" s="100">
        <v>0</v>
      </c>
      <c r="H27" s="100">
        <v>0</v>
      </c>
      <c r="I27" s="100">
        <v>680000</v>
      </c>
      <c r="J27" s="100">
        <v>680000</v>
      </c>
      <c r="K27" s="100">
        <v>680000</v>
      </c>
      <c r="L27" s="100">
        <v>680000</v>
      </c>
      <c r="M27" s="316">
        <v>680000</v>
      </c>
      <c r="N27" s="100">
        <v>680000</v>
      </c>
      <c r="O27" s="100">
        <v>680000</v>
      </c>
      <c r="P27" s="100">
        <v>680000</v>
      </c>
      <c r="Q27" s="100">
        <v>680000</v>
      </c>
      <c r="R27" s="101">
        <v>680000</v>
      </c>
    </row>
    <row r="28" spans="1:18" ht="21" customHeight="1">
      <c r="A28" s="113" t="s">
        <v>399</v>
      </c>
      <c r="B28" s="47" t="s">
        <v>357</v>
      </c>
      <c r="C28" s="114">
        <f>C8-C16</f>
        <v>69192</v>
      </c>
      <c r="D28" s="114">
        <f aca="true" t="shared" si="5" ref="D28:R28">D8-D16</f>
        <v>-467290</v>
      </c>
      <c r="E28" s="114">
        <f t="shared" si="5"/>
        <v>433867</v>
      </c>
      <c r="F28" s="114">
        <f t="shared" si="5"/>
        <v>1504000</v>
      </c>
      <c r="G28" s="114">
        <f t="shared" si="5"/>
        <v>1250000</v>
      </c>
      <c r="H28" s="114">
        <f t="shared" si="5"/>
        <v>1258000</v>
      </c>
      <c r="I28" s="114">
        <f t="shared" si="5"/>
        <v>1248000</v>
      </c>
      <c r="J28" s="114">
        <f t="shared" si="5"/>
        <v>1125000</v>
      </c>
      <c r="K28" s="114">
        <f t="shared" si="5"/>
        <v>1188000</v>
      </c>
      <c r="L28" s="114">
        <f t="shared" si="5"/>
        <v>1200000</v>
      </c>
      <c r="M28" s="317">
        <f t="shared" si="5"/>
        <v>1250000</v>
      </c>
      <c r="N28" s="317">
        <f t="shared" si="5"/>
        <v>4465000</v>
      </c>
      <c r="O28" s="317">
        <f t="shared" si="5"/>
        <v>4460000</v>
      </c>
      <c r="P28" s="317">
        <f t="shared" si="5"/>
        <v>4270000</v>
      </c>
      <c r="Q28" s="317">
        <f t="shared" si="5"/>
        <v>4215000</v>
      </c>
      <c r="R28" s="115">
        <f t="shared" si="5"/>
        <v>4065000</v>
      </c>
    </row>
    <row r="29" spans="1:18" ht="21" customHeight="1">
      <c r="A29" s="113" t="s">
        <v>406</v>
      </c>
      <c r="B29" s="47" t="s">
        <v>520</v>
      </c>
      <c r="C29" s="114">
        <f>'Z7'!C23</f>
        <v>11380261</v>
      </c>
      <c r="D29" s="114">
        <f>'Z7'!D23</f>
        <v>11847551</v>
      </c>
      <c r="E29" s="114">
        <f>'Z7'!E23</f>
        <v>10801706</v>
      </c>
      <c r="F29" s="114">
        <f>'Z7'!F23</f>
        <v>10083030</v>
      </c>
      <c r="G29" s="114">
        <f>'Z7'!G23</f>
        <v>9270626</v>
      </c>
      <c r="H29" s="114">
        <f>'Z7'!H23</f>
        <v>8462822</v>
      </c>
      <c r="I29" s="114">
        <f>'Z7'!I23</f>
        <v>7136418</v>
      </c>
      <c r="J29" s="114">
        <f>'Z7'!J23</f>
        <v>5860000</v>
      </c>
      <c r="K29" s="114">
        <f>'Z7'!K23</f>
        <v>4760000</v>
      </c>
      <c r="L29" s="114">
        <f>'Z7'!L23</f>
        <v>4080000</v>
      </c>
      <c r="M29" s="317">
        <f>'Z7'!M23</f>
        <v>3400000</v>
      </c>
      <c r="N29" s="317">
        <f>'Z7'!N23</f>
        <v>2720000</v>
      </c>
      <c r="O29" s="317">
        <f>'Z7'!O23</f>
        <v>2040000</v>
      </c>
      <c r="P29" s="317">
        <f>'Z7'!P23</f>
        <v>1360000</v>
      </c>
      <c r="Q29" s="317">
        <f>'Z7'!Q23</f>
        <v>680000</v>
      </c>
      <c r="R29" s="115">
        <f>'Z7'!R23</f>
        <v>0</v>
      </c>
    </row>
    <row r="30" spans="1:18" ht="24.75" customHeight="1">
      <c r="A30" s="113" t="s">
        <v>528</v>
      </c>
      <c r="B30" s="47" t="s">
        <v>521</v>
      </c>
      <c r="C30" s="116">
        <f aca="true" t="shared" si="6" ref="C30:R30">C29/C8</f>
        <v>0.2954729212158738</v>
      </c>
      <c r="D30" s="116">
        <f t="shared" si="6"/>
        <v>0.3520853526704701</v>
      </c>
      <c r="E30" s="116">
        <f t="shared" si="6"/>
        <v>0.33403146221660246</v>
      </c>
      <c r="F30" s="116">
        <f t="shared" si="6"/>
        <v>0.3406429054054054</v>
      </c>
      <c r="G30" s="116">
        <f t="shared" si="6"/>
        <v>0.3174871917808219</v>
      </c>
      <c r="H30" s="116">
        <f t="shared" si="6"/>
        <v>0.28785108843537416</v>
      </c>
      <c r="I30" s="116">
        <f t="shared" si="6"/>
        <v>0.24191247457627119</v>
      </c>
      <c r="J30" s="116">
        <f t="shared" si="6"/>
        <v>0.19797297297297298</v>
      </c>
      <c r="K30" s="116">
        <f t="shared" si="6"/>
        <v>0.16026936026936026</v>
      </c>
      <c r="L30" s="116">
        <f t="shared" si="6"/>
        <v>0.136</v>
      </c>
      <c r="M30" s="116">
        <f t="shared" si="6"/>
        <v>0.11295681063122924</v>
      </c>
      <c r="N30" s="116">
        <f t="shared" si="6"/>
        <v>0.08140056860691307</v>
      </c>
      <c r="O30" s="116">
        <f t="shared" si="6"/>
        <v>0.06087735004476276</v>
      </c>
      <c r="P30" s="116">
        <f t="shared" si="6"/>
        <v>0.0405727923627685</v>
      </c>
      <c r="Q30" s="116">
        <f t="shared" si="6"/>
        <v>0.020259198569938925</v>
      </c>
      <c r="R30" s="337">
        <f t="shared" si="6"/>
        <v>0</v>
      </c>
    </row>
    <row r="31" spans="1:18" ht="22.5">
      <c r="A31" s="113" t="s">
        <v>529</v>
      </c>
      <c r="B31" s="43" t="s">
        <v>522</v>
      </c>
      <c r="C31" s="116">
        <f>C17/C8</f>
        <v>0.06505427139281987</v>
      </c>
      <c r="D31" s="116">
        <f>D17/D8</f>
        <v>0.1340012807263171</v>
      </c>
      <c r="E31" s="116">
        <f aca="true" t="shared" si="7" ref="E31:R31">E17/E8</f>
        <v>0.14684286063770574</v>
      </c>
      <c r="F31" s="116">
        <f t="shared" si="7"/>
        <v>0.05108364864864865</v>
      </c>
      <c r="G31" s="116">
        <f t="shared" si="7"/>
        <v>0.05144876712328767</v>
      </c>
      <c r="H31" s="116">
        <f t="shared" si="7"/>
        <v>0.04997632653061224</v>
      </c>
      <c r="I31" s="116">
        <f t="shared" si="7"/>
        <v>0.06381030508474576</v>
      </c>
      <c r="J31" s="116">
        <f t="shared" si="7"/>
        <v>0.057311418918918916</v>
      </c>
      <c r="K31" s="116">
        <f t="shared" si="7"/>
        <v>0.04983164983164983</v>
      </c>
      <c r="L31" s="116">
        <f t="shared" si="7"/>
        <v>0.034333333333333334</v>
      </c>
      <c r="M31" s="116">
        <f t="shared" si="7"/>
        <v>0.03289036544850498</v>
      </c>
      <c r="N31" s="116">
        <f t="shared" si="7"/>
        <v>0.029028879245847673</v>
      </c>
      <c r="O31" s="116">
        <f t="shared" si="7"/>
        <v>0.028051327961802448</v>
      </c>
      <c r="P31" s="116">
        <f t="shared" si="7"/>
        <v>0.027147971360381863</v>
      </c>
      <c r="Q31" s="116">
        <f t="shared" si="7"/>
        <v>0.026217786384626844</v>
      </c>
      <c r="R31" s="337">
        <f t="shared" si="7"/>
        <v>0.024691358024691357</v>
      </c>
    </row>
    <row r="32" spans="1:18" ht="22.5">
      <c r="A32" s="113" t="s">
        <v>530</v>
      </c>
      <c r="B32" s="43" t="s">
        <v>523</v>
      </c>
      <c r="C32" s="116">
        <f>(C29-C24)/C8</f>
        <v>0.2769824525564585</v>
      </c>
      <c r="D32" s="116">
        <f aca="true" t="shared" si="8" ref="D32:R32">(D29-D24)/D8</f>
        <v>0.3290143887355045</v>
      </c>
      <c r="E32" s="116">
        <f t="shared" si="8"/>
        <v>0.33403146221660246</v>
      </c>
      <c r="F32" s="116">
        <f t="shared" si="8"/>
        <v>0.3406429054054054</v>
      </c>
      <c r="G32" s="116">
        <f t="shared" si="8"/>
        <v>0.3174871917808219</v>
      </c>
      <c r="H32" s="116">
        <f t="shared" si="8"/>
        <v>0.28785108843537416</v>
      </c>
      <c r="I32" s="116">
        <f t="shared" si="8"/>
        <v>0.24191247457627119</v>
      </c>
      <c r="J32" s="116">
        <f t="shared" si="8"/>
        <v>0.19797297297297298</v>
      </c>
      <c r="K32" s="116">
        <f t="shared" si="8"/>
        <v>0.16026936026936026</v>
      </c>
      <c r="L32" s="116">
        <f t="shared" si="8"/>
        <v>0.136</v>
      </c>
      <c r="M32" s="116">
        <f t="shared" si="8"/>
        <v>0.11295681063122924</v>
      </c>
      <c r="N32" s="116">
        <f t="shared" si="8"/>
        <v>0.08140056860691307</v>
      </c>
      <c r="O32" s="116">
        <f t="shared" si="8"/>
        <v>0.06087735004476276</v>
      </c>
      <c r="P32" s="116">
        <f t="shared" si="8"/>
        <v>0.0405727923627685</v>
      </c>
      <c r="Q32" s="116">
        <f t="shared" si="8"/>
        <v>0.020259198569938925</v>
      </c>
      <c r="R32" s="337">
        <f t="shared" si="8"/>
        <v>0</v>
      </c>
    </row>
    <row r="33" spans="1:18" ht="23.25" thickBot="1">
      <c r="A33" s="117" t="s">
        <v>531</v>
      </c>
      <c r="B33" s="118" t="s">
        <v>524</v>
      </c>
      <c r="C33" s="343">
        <f>C18/C8</f>
        <v>0.04656380273340456</v>
      </c>
      <c r="D33" s="343">
        <f aca="true" t="shared" si="9" ref="D33:R33">D18/D8</f>
        <v>0.10927799677952131</v>
      </c>
      <c r="E33" s="343">
        <f t="shared" si="9"/>
        <v>0.1407719627102879</v>
      </c>
      <c r="F33" s="343">
        <f t="shared" si="9"/>
        <v>0.04478635135135135</v>
      </c>
      <c r="G33" s="343">
        <f t="shared" si="9"/>
        <v>0.04542479452054794</v>
      </c>
      <c r="H33" s="343">
        <f t="shared" si="9"/>
        <v>0.04434707482993197</v>
      </c>
      <c r="I33" s="343">
        <f t="shared" si="9"/>
        <v>0.04075945762711864</v>
      </c>
      <c r="J33" s="343">
        <f t="shared" si="9"/>
        <v>0.03433844594594595</v>
      </c>
      <c r="K33" s="343">
        <f t="shared" si="9"/>
        <v>0.026936026936026935</v>
      </c>
      <c r="L33" s="343">
        <f t="shared" si="9"/>
        <v>0.011666666666666667</v>
      </c>
      <c r="M33" s="343">
        <f t="shared" si="9"/>
        <v>0.010299003322259137</v>
      </c>
      <c r="N33" s="343">
        <f t="shared" si="9"/>
        <v>0.008678737094119407</v>
      </c>
      <c r="O33" s="343">
        <f t="shared" si="9"/>
        <v>0.007758877946881528</v>
      </c>
      <c r="P33" s="343">
        <f t="shared" si="9"/>
        <v>0.006861575178997614</v>
      </c>
      <c r="Q33" s="343">
        <f t="shared" si="9"/>
        <v>0.005958587814687919</v>
      </c>
      <c r="R33" s="404">
        <f t="shared" si="9"/>
        <v>0.004462293618920125</v>
      </c>
    </row>
    <row r="34" spans="1:18" ht="15.75" customHeight="1">
      <c r="A34" s="31"/>
      <c r="B34" s="287"/>
      <c r="C34" s="288"/>
      <c r="D34" s="288"/>
      <c r="E34" s="288"/>
      <c r="F34" s="288"/>
      <c r="G34" s="288"/>
      <c r="H34" s="288"/>
      <c r="I34" s="288"/>
      <c r="J34" s="288"/>
      <c r="K34" s="288"/>
      <c r="L34" s="288"/>
      <c r="M34" s="288"/>
      <c r="N34" s="288"/>
      <c r="O34" s="288"/>
      <c r="P34" s="288"/>
      <c r="Q34" s="288"/>
      <c r="R34" s="288"/>
    </row>
    <row r="35" spans="9:18" ht="13.5" customHeight="1">
      <c r="I35" s="9"/>
      <c r="N35" s="725" t="s">
        <v>603</v>
      </c>
      <c r="O35" s="725"/>
      <c r="P35" s="725"/>
      <c r="Q35" s="725"/>
      <c r="R35" s="309"/>
    </row>
    <row r="37" spans="15:16" ht="12.75">
      <c r="O37" s="597" t="s">
        <v>622</v>
      </c>
      <c r="P37" s="597"/>
    </row>
  </sheetData>
  <mergeCells count="10">
    <mergeCell ref="O37:P37"/>
    <mergeCell ref="C5:C6"/>
    <mergeCell ref="D5:D6"/>
    <mergeCell ref="A5:A6"/>
    <mergeCell ref="O2:Q2"/>
    <mergeCell ref="N35:Q35"/>
    <mergeCell ref="L1:R1"/>
    <mergeCell ref="B5:B6"/>
    <mergeCell ref="E5:R5"/>
    <mergeCell ref="A3:R3"/>
  </mergeCells>
  <printOptions/>
  <pageMargins left="0" right="0" top="0.5905511811023623" bottom="0.5905511811023623" header="0.5118110236220472" footer="0.5118110236220472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I2069"/>
  <sheetViews>
    <sheetView zoomScaleSheetLayoutView="75" workbookViewId="0" topLeftCell="A503">
      <selection activeCell="F486" sqref="F486"/>
    </sheetView>
  </sheetViews>
  <sheetFormatPr defaultColWidth="9.00390625" defaultRowHeight="12.75"/>
  <cols>
    <col min="1" max="1" width="5.375" style="0" customWidth="1"/>
    <col min="2" max="2" width="5.00390625" style="0" customWidth="1"/>
    <col min="3" max="3" width="25.25390625" style="0" customWidth="1"/>
    <col min="4" max="4" width="12.875" style="0" customWidth="1"/>
    <col min="5" max="5" width="11.125" style="0" customWidth="1"/>
    <col min="6" max="6" width="11.375" style="0" customWidth="1"/>
    <col min="7" max="7" width="12.00390625" style="0" customWidth="1"/>
    <col min="8" max="8" width="11.00390625" style="0" customWidth="1"/>
    <col min="9" max="9" width="10.875" style="0" customWidth="1"/>
    <col min="10" max="10" width="10.75390625" style="0" customWidth="1"/>
    <col min="11" max="11" width="9.625" style="0" customWidth="1"/>
    <col min="12" max="12" width="9.25390625" style="0" customWidth="1"/>
    <col min="13" max="13" width="9.00390625" style="0" customWidth="1"/>
    <col min="14" max="14" width="11.75390625" style="0" customWidth="1"/>
  </cols>
  <sheetData>
    <row r="1" spans="4:14" ht="30.75" customHeight="1">
      <c r="D1" s="446"/>
      <c r="E1" s="446"/>
      <c r="F1" s="446"/>
      <c r="G1" s="446"/>
      <c r="H1" s="446"/>
      <c r="I1" s="586" t="s">
        <v>760</v>
      </c>
      <c r="J1" s="586"/>
      <c r="K1" s="586"/>
      <c r="L1" s="586"/>
      <c r="M1" s="586"/>
      <c r="N1" s="586"/>
    </row>
    <row r="2" spans="2:18" ht="21.75" customHeight="1" thickBot="1">
      <c r="B2" s="572" t="s">
        <v>624</v>
      </c>
      <c r="C2" s="572"/>
      <c r="D2" s="572"/>
      <c r="E2" s="572"/>
      <c r="F2" s="572"/>
      <c r="G2" s="572"/>
      <c r="H2" s="572"/>
      <c r="I2" s="572"/>
      <c r="J2" s="572"/>
      <c r="K2" s="572"/>
      <c r="L2" s="588"/>
      <c r="M2" s="588"/>
      <c r="N2" s="588"/>
      <c r="O2" s="588"/>
      <c r="P2" s="588"/>
      <c r="Q2" s="588"/>
      <c r="R2" s="588"/>
    </row>
    <row r="3" spans="1:87" ht="18" customHeight="1">
      <c r="A3" s="575" t="s">
        <v>605</v>
      </c>
      <c r="B3" s="578" t="s">
        <v>606</v>
      </c>
      <c r="C3" s="602" t="s">
        <v>339</v>
      </c>
      <c r="D3" s="602" t="s">
        <v>642</v>
      </c>
      <c r="E3" s="581" t="s">
        <v>723</v>
      </c>
      <c r="F3" s="582"/>
      <c r="G3" s="608" t="s">
        <v>722</v>
      </c>
      <c r="H3" s="602" t="s">
        <v>315</v>
      </c>
      <c r="I3" s="602"/>
      <c r="J3" s="602"/>
      <c r="K3" s="602"/>
      <c r="L3" s="602"/>
      <c r="M3" s="602"/>
      <c r="N3" s="603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</row>
    <row r="4" spans="1:87" ht="14.25" customHeight="1">
      <c r="A4" s="569"/>
      <c r="B4" s="579"/>
      <c r="C4" s="606"/>
      <c r="D4" s="606"/>
      <c r="E4" s="583"/>
      <c r="F4" s="584"/>
      <c r="G4" s="576"/>
      <c r="H4" s="606" t="s">
        <v>547</v>
      </c>
      <c r="I4" s="606" t="s">
        <v>365</v>
      </c>
      <c r="J4" s="606"/>
      <c r="K4" s="606"/>
      <c r="L4" s="606"/>
      <c r="M4" s="606"/>
      <c r="N4" s="573" t="s">
        <v>587</v>
      </c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</row>
    <row r="5" spans="1:87" ht="13.5" customHeight="1">
      <c r="A5" s="569"/>
      <c r="B5" s="579"/>
      <c r="C5" s="606"/>
      <c r="D5" s="606"/>
      <c r="E5" s="585" t="s">
        <v>724</v>
      </c>
      <c r="F5" s="585" t="s">
        <v>725</v>
      </c>
      <c r="G5" s="576"/>
      <c r="H5" s="606"/>
      <c r="I5" s="604" t="s">
        <v>194</v>
      </c>
      <c r="J5" s="604" t="s">
        <v>193</v>
      </c>
      <c r="K5" s="604" t="s">
        <v>354</v>
      </c>
      <c r="L5" s="604" t="s">
        <v>192</v>
      </c>
      <c r="M5" s="604" t="s">
        <v>319</v>
      </c>
      <c r="N5" s="573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</row>
    <row r="6" spans="1:87" ht="14.25" customHeight="1" thickBot="1">
      <c r="A6" s="570"/>
      <c r="B6" s="580"/>
      <c r="C6" s="607"/>
      <c r="D6" s="607"/>
      <c r="E6" s="577"/>
      <c r="F6" s="577"/>
      <c r="G6" s="577"/>
      <c r="H6" s="607"/>
      <c r="I6" s="605"/>
      <c r="J6" s="605"/>
      <c r="K6" s="605"/>
      <c r="L6" s="605"/>
      <c r="M6" s="605"/>
      <c r="N6" s="574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</row>
    <row r="7" spans="1:87" ht="12" customHeight="1">
      <c r="A7" s="407">
        <v>1</v>
      </c>
      <c r="B7" s="408">
        <v>2</v>
      </c>
      <c r="C7" s="409">
        <v>3</v>
      </c>
      <c r="D7" s="409">
        <v>4</v>
      </c>
      <c r="E7" s="409"/>
      <c r="F7" s="409"/>
      <c r="G7" s="409"/>
      <c r="H7" s="409">
        <v>6</v>
      </c>
      <c r="I7" s="409">
        <v>7</v>
      </c>
      <c r="J7" s="409">
        <v>8</v>
      </c>
      <c r="K7" s="409">
        <v>9</v>
      </c>
      <c r="L7" s="409">
        <v>10</v>
      </c>
      <c r="M7" s="409">
        <v>11</v>
      </c>
      <c r="N7" s="410">
        <v>12</v>
      </c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</row>
    <row r="8" spans="1:87" ht="18" customHeight="1">
      <c r="A8" s="140" t="s">
        <v>607</v>
      </c>
      <c r="B8" s="141"/>
      <c r="C8" s="78" t="s">
        <v>609</v>
      </c>
      <c r="D8" s="206">
        <f aca="true" t="shared" si="0" ref="D8:N8">D9+D11</f>
        <v>46700</v>
      </c>
      <c r="E8" s="206">
        <f t="shared" si="0"/>
        <v>0</v>
      </c>
      <c r="F8" s="206">
        <f t="shared" si="0"/>
        <v>0</v>
      </c>
      <c r="G8" s="206">
        <f t="shared" si="0"/>
        <v>46700</v>
      </c>
      <c r="H8" s="206">
        <f t="shared" si="0"/>
        <v>46700</v>
      </c>
      <c r="I8" s="206">
        <f t="shared" si="0"/>
        <v>0</v>
      </c>
      <c r="J8" s="206">
        <f t="shared" si="0"/>
        <v>0</v>
      </c>
      <c r="K8" s="206">
        <f t="shared" si="0"/>
        <v>1700</v>
      </c>
      <c r="L8" s="206">
        <f t="shared" si="0"/>
        <v>0</v>
      </c>
      <c r="M8" s="206">
        <f t="shared" si="0"/>
        <v>0</v>
      </c>
      <c r="N8" s="208">
        <f t="shared" si="0"/>
        <v>0</v>
      </c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</row>
    <row r="9" spans="1:87" ht="23.25" customHeight="1">
      <c r="A9" s="142" t="s">
        <v>82</v>
      </c>
      <c r="B9" s="143"/>
      <c r="C9" s="81" t="s">
        <v>452</v>
      </c>
      <c r="D9" s="209">
        <f>D10</f>
        <v>45000</v>
      </c>
      <c r="E9" s="209">
        <f aca="true" t="shared" si="1" ref="E9:N9">E10</f>
        <v>0</v>
      </c>
      <c r="F9" s="209">
        <f t="shared" si="1"/>
        <v>0</v>
      </c>
      <c r="G9" s="209">
        <f t="shared" si="1"/>
        <v>45000</v>
      </c>
      <c r="H9" s="209">
        <f t="shared" si="1"/>
        <v>45000</v>
      </c>
      <c r="I9" s="209">
        <f t="shared" si="1"/>
        <v>0</v>
      </c>
      <c r="J9" s="209">
        <f t="shared" si="1"/>
        <v>0</v>
      </c>
      <c r="K9" s="209">
        <f t="shared" si="1"/>
        <v>0</v>
      </c>
      <c r="L9" s="209">
        <f t="shared" si="1"/>
        <v>0</v>
      </c>
      <c r="M9" s="209">
        <f t="shared" si="1"/>
        <v>0</v>
      </c>
      <c r="N9" s="210">
        <f t="shared" si="1"/>
        <v>0</v>
      </c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</row>
    <row r="10" spans="1:87" ht="15.75" customHeight="1">
      <c r="A10" s="144"/>
      <c r="B10" s="50" t="s">
        <v>74</v>
      </c>
      <c r="C10" s="44" t="s">
        <v>148</v>
      </c>
      <c r="D10" s="217">
        <v>45000</v>
      </c>
      <c r="E10" s="217"/>
      <c r="F10" s="217"/>
      <c r="G10" s="217">
        <f>D10+E10-F10</f>
        <v>45000</v>
      </c>
      <c r="H10" s="217">
        <f>G10</f>
        <v>45000</v>
      </c>
      <c r="I10" s="100"/>
      <c r="J10" s="212">
        <v>0</v>
      </c>
      <c r="K10" s="213">
        <v>0</v>
      </c>
      <c r="L10" s="211"/>
      <c r="M10" s="211"/>
      <c r="N10" s="214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</row>
    <row r="11" spans="1:87" ht="15.75" customHeight="1">
      <c r="A11" s="142" t="s">
        <v>466</v>
      </c>
      <c r="B11" s="143"/>
      <c r="C11" s="81" t="s">
        <v>129</v>
      </c>
      <c r="D11" s="209">
        <f>D12</f>
        <v>1700</v>
      </c>
      <c r="E11" s="209">
        <f aca="true" t="shared" si="2" ref="E11:N11">E12</f>
        <v>0</v>
      </c>
      <c r="F11" s="209">
        <f t="shared" si="2"/>
        <v>0</v>
      </c>
      <c r="G11" s="209">
        <f t="shared" si="2"/>
        <v>1700</v>
      </c>
      <c r="H11" s="209">
        <f t="shared" si="2"/>
        <v>1700</v>
      </c>
      <c r="I11" s="209">
        <f t="shared" si="2"/>
        <v>0</v>
      </c>
      <c r="J11" s="209">
        <f t="shared" si="2"/>
        <v>0</v>
      </c>
      <c r="K11" s="209">
        <f t="shared" si="2"/>
        <v>1700</v>
      </c>
      <c r="L11" s="209">
        <f t="shared" si="2"/>
        <v>0</v>
      </c>
      <c r="M11" s="209">
        <f t="shared" si="2"/>
        <v>0</v>
      </c>
      <c r="N11" s="210">
        <f t="shared" si="2"/>
        <v>0</v>
      </c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</row>
    <row r="12" spans="1:14" s="58" customFormat="1" ht="24" customHeight="1">
      <c r="A12" s="144"/>
      <c r="B12" s="50" t="s">
        <v>119</v>
      </c>
      <c r="C12" s="44" t="s">
        <v>269</v>
      </c>
      <c r="D12" s="217">
        <v>1700</v>
      </c>
      <c r="E12" s="217"/>
      <c r="F12" s="217"/>
      <c r="G12" s="217">
        <f>D12+E12-F12</f>
        <v>1700</v>
      </c>
      <c r="H12" s="217">
        <f>G12</f>
        <v>1700</v>
      </c>
      <c r="I12" s="100">
        <v>0</v>
      </c>
      <c r="J12" s="212">
        <v>0</v>
      </c>
      <c r="K12" s="212">
        <f>H12</f>
        <v>1700</v>
      </c>
      <c r="L12" s="211"/>
      <c r="M12" s="211"/>
      <c r="N12" s="214"/>
    </row>
    <row r="13" spans="1:14" s="58" customFormat="1" ht="17.25" customHeight="1">
      <c r="A13" s="145" t="s">
        <v>83</v>
      </c>
      <c r="B13" s="146"/>
      <c r="C13" s="65" t="s">
        <v>84</v>
      </c>
      <c r="D13" s="215">
        <f>D14+D16</f>
        <v>159925</v>
      </c>
      <c r="E13" s="215">
        <f aca="true" t="shared" si="3" ref="E13:N13">E14+E16</f>
        <v>0</v>
      </c>
      <c r="F13" s="215">
        <f t="shared" si="3"/>
        <v>0</v>
      </c>
      <c r="G13" s="215">
        <f t="shared" si="3"/>
        <v>159925</v>
      </c>
      <c r="H13" s="215">
        <f t="shared" si="3"/>
        <v>159925</v>
      </c>
      <c r="I13" s="215">
        <f t="shared" si="3"/>
        <v>0</v>
      </c>
      <c r="J13" s="215">
        <f t="shared" si="3"/>
        <v>0</v>
      </c>
      <c r="K13" s="215">
        <f t="shared" si="3"/>
        <v>0</v>
      </c>
      <c r="L13" s="215">
        <f t="shared" si="3"/>
        <v>0</v>
      </c>
      <c r="M13" s="215">
        <f t="shared" si="3"/>
        <v>0</v>
      </c>
      <c r="N13" s="216">
        <f t="shared" si="3"/>
        <v>0</v>
      </c>
    </row>
    <row r="14" spans="1:14" s="58" customFormat="1" ht="18" customHeight="1">
      <c r="A14" s="147" t="s">
        <v>552</v>
      </c>
      <c r="B14" s="148"/>
      <c r="C14" s="517" t="s">
        <v>551</v>
      </c>
      <c r="D14" s="209">
        <f>D15</f>
        <v>142700</v>
      </c>
      <c r="E14" s="209">
        <f aca="true" t="shared" si="4" ref="E14:N14">E15</f>
        <v>0</v>
      </c>
      <c r="F14" s="209">
        <f t="shared" si="4"/>
        <v>0</v>
      </c>
      <c r="G14" s="209">
        <f t="shared" si="4"/>
        <v>142700</v>
      </c>
      <c r="H14" s="209">
        <f t="shared" si="4"/>
        <v>142700</v>
      </c>
      <c r="I14" s="209">
        <f t="shared" si="4"/>
        <v>0</v>
      </c>
      <c r="J14" s="209">
        <f t="shared" si="4"/>
        <v>0</v>
      </c>
      <c r="K14" s="209">
        <f t="shared" si="4"/>
        <v>0</v>
      </c>
      <c r="L14" s="209">
        <f t="shared" si="4"/>
        <v>0</v>
      </c>
      <c r="M14" s="209">
        <f t="shared" si="4"/>
        <v>0</v>
      </c>
      <c r="N14" s="210">
        <f t="shared" si="4"/>
        <v>0</v>
      </c>
    </row>
    <row r="15" spans="1:14" s="58" customFormat="1" ht="16.5" customHeight="1">
      <c r="A15" s="149"/>
      <c r="B15" s="48">
        <v>3030</v>
      </c>
      <c r="C15" s="45" t="s">
        <v>122</v>
      </c>
      <c r="D15" s="217">
        <v>142700</v>
      </c>
      <c r="E15" s="217"/>
      <c r="F15" s="217"/>
      <c r="G15" s="217">
        <f>D15+E15-F15</f>
        <v>142700</v>
      </c>
      <c r="H15" s="217">
        <f>G15</f>
        <v>142700</v>
      </c>
      <c r="I15" s="100">
        <v>0</v>
      </c>
      <c r="J15" s="212">
        <v>0</v>
      </c>
      <c r="K15" s="213">
        <v>0</v>
      </c>
      <c r="L15" s="211"/>
      <c r="M15" s="211"/>
      <c r="N15" s="214"/>
    </row>
    <row r="16" spans="1:14" s="58" customFormat="1" ht="16.5" customHeight="1">
      <c r="A16" s="147" t="s">
        <v>85</v>
      </c>
      <c r="B16" s="148"/>
      <c r="C16" s="517" t="s">
        <v>86</v>
      </c>
      <c r="D16" s="209">
        <f>D18+D17</f>
        <v>17225</v>
      </c>
      <c r="E16" s="209">
        <f aca="true" t="shared" si="5" ref="E16:N16">E18+E17</f>
        <v>0</v>
      </c>
      <c r="F16" s="209">
        <f t="shared" si="5"/>
        <v>0</v>
      </c>
      <c r="G16" s="209">
        <f t="shared" si="5"/>
        <v>17225</v>
      </c>
      <c r="H16" s="209">
        <f t="shared" si="5"/>
        <v>17225</v>
      </c>
      <c r="I16" s="209">
        <f t="shared" si="5"/>
        <v>0</v>
      </c>
      <c r="J16" s="209">
        <f t="shared" si="5"/>
        <v>0</v>
      </c>
      <c r="K16" s="209">
        <f t="shared" si="5"/>
        <v>0</v>
      </c>
      <c r="L16" s="209">
        <f t="shared" si="5"/>
        <v>0</v>
      </c>
      <c r="M16" s="209">
        <f t="shared" si="5"/>
        <v>0</v>
      </c>
      <c r="N16" s="210">
        <f t="shared" si="5"/>
        <v>0</v>
      </c>
    </row>
    <row r="17" spans="1:14" s="58" customFormat="1" ht="16.5" customHeight="1">
      <c r="A17" s="150"/>
      <c r="B17" s="50" t="s">
        <v>68</v>
      </c>
      <c r="C17" s="45" t="s">
        <v>69</v>
      </c>
      <c r="D17" s="217">
        <v>600</v>
      </c>
      <c r="E17" s="217"/>
      <c r="F17" s="217"/>
      <c r="G17" s="217">
        <f>D17+E17-F17</f>
        <v>600</v>
      </c>
      <c r="H17" s="217">
        <f>G17</f>
        <v>600</v>
      </c>
      <c r="I17" s="100">
        <v>0</v>
      </c>
      <c r="J17" s="100"/>
      <c r="K17" s="217">
        <v>0</v>
      </c>
      <c r="L17" s="211"/>
      <c r="M17" s="211"/>
      <c r="N17" s="214"/>
    </row>
    <row r="18" spans="1:14" s="58" customFormat="1" ht="16.5" customHeight="1">
      <c r="A18" s="149"/>
      <c r="B18" s="50" t="s">
        <v>74</v>
      </c>
      <c r="C18" s="45" t="s">
        <v>148</v>
      </c>
      <c r="D18" s="217">
        <v>16625</v>
      </c>
      <c r="E18" s="217"/>
      <c r="F18" s="217"/>
      <c r="G18" s="217">
        <f>D18+E18-F18</f>
        <v>16625</v>
      </c>
      <c r="H18" s="217">
        <f>G18</f>
        <v>16625</v>
      </c>
      <c r="I18" s="100">
        <v>0</v>
      </c>
      <c r="J18" s="212"/>
      <c r="K18" s="213">
        <v>0</v>
      </c>
      <c r="L18" s="211"/>
      <c r="M18" s="211"/>
      <c r="N18" s="214"/>
    </row>
    <row r="19" spans="1:14" s="58" customFormat="1" ht="17.25" customHeight="1">
      <c r="A19" s="145" t="s">
        <v>87</v>
      </c>
      <c r="B19" s="146"/>
      <c r="C19" s="65" t="s">
        <v>88</v>
      </c>
      <c r="D19" s="215">
        <f aca="true" t="shared" si="6" ref="D19:N19">D20</f>
        <v>2930913</v>
      </c>
      <c r="E19" s="215">
        <f t="shared" si="6"/>
        <v>0</v>
      </c>
      <c r="F19" s="215">
        <f t="shared" si="6"/>
        <v>0</v>
      </c>
      <c r="G19" s="215">
        <f t="shared" si="6"/>
        <v>2930913</v>
      </c>
      <c r="H19" s="215">
        <f t="shared" si="6"/>
        <v>1864551</v>
      </c>
      <c r="I19" s="215">
        <f t="shared" si="6"/>
        <v>462660</v>
      </c>
      <c r="J19" s="215">
        <f t="shared" si="6"/>
        <v>81142</v>
      </c>
      <c r="K19" s="215">
        <f t="shared" si="6"/>
        <v>0</v>
      </c>
      <c r="L19" s="215">
        <f t="shared" si="6"/>
        <v>0</v>
      </c>
      <c r="M19" s="215">
        <f t="shared" si="6"/>
        <v>0</v>
      </c>
      <c r="N19" s="216">
        <f t="shared" si="6"/>
        <v>1066362</v>
      </c>
    </row>
    <row r="20" spans="1:14" s="58" customFormat="1" ht="19.5" customHeight="1">
      <c r="A20" s="147" t="s">
        <v>89</v>
      </c>
      <c r="B20" s="148"/>
      <c r="C20" s="517" t="s">
        <v>90</v>
      </c>
      <c r="D20" s="209">
        <f aca="true" t="shared" si="7" ref="D20:N20">SUM(D21:D41)</f>
        <v>2930913</v>
      </c>
      <c r="E20" s="209">
        <f t="shared" si="7"/>
        <v>0</v>
      </c>
      <c r="F20" s="209">
        <f t="shared" si="7"/>
        <v>0</v>
      </c>
      <c r="G20" s="209">
        <f t="shared" si="7"/>
        <v>2930913</v>
      </c>
      <c r="H20" s="209">
        <f t="shared" si="7"/>
        <v>1864551</v>
      </c>
      <c r="I20" s="209">
        <f t="shared" si="7"/>
        <v>462660</v>
      </c>
      <c r="J20" s="209">
        <f t="shared" si="7"/>
        <v>81142</v>
      </c>
      <c r="K20" s="209">
        <f t="shared" si="7"/>
        <v>0</v>
      </c>
      <c r="L20" s="209">
        <f t="shared" si="7"/>
        <v>0</v>
      </c>
      <c r="M20" s="209">
        <f t="shared" si="7"/>
        <v>0</v>
      </c>
      <c r="N20" s="210">
        <f t="shared" si="7"/>
        <v>1066362</v>
      </c>
    </row>
    <row r="21" spans="1:14" s="85" customFormat="1" ht="15.75" customHeight="1">
      <c r="A21" s="144"/>
      <c r="B21" s="50" t="s">
        <v>610</v>
      </c>
      <c r="C21" s="80" t="s">
        <v>541</v>
      </c>
      <c r="D21" s="411">
        <v>5000</v>
      </c>
      <c r="E21" s="411"/>
      <c r="F21" s="411"/>
      <c r="G21" s="411">
        <f>D21+E21-F21</f>
        <v>5000</v>
      </c>
      <c r="H21" s="217">
        <f>G21</f>
        <v>5000</v>
      </c>
      <c r="I21" s="218">
        <v>0</v>
      </c>
      <c r="J21" s="212"/>
      <c r="K21" s="213">
        <v>0</v>
      </c>
      <c r="L21" s="211"/>
      <c r="M21" s="211"/>
      <c r="N21" s="214"/>
    </row>
    <row r="22" spans="1:14" s="58" customFormat="1" ht="20.25" customHeight="1">
      <c r="A22" s="144"/>
      <c r="B22" s="50" t="s">
        <v>61</v>
      </c>
      <c r="C22" s="44" t="s">
        <v>62</v>
      </c>
      <c r="D22" s="217">
        <v>431860</v>
      </c>
      <c r="E22" s="217"/>
      <c r="F22" s="217"/>
      <c r="G22" s="411">
        <f aca="true" t="shared" si="8" ref="G22:G41">D22+E22-F22</f>
        <v>431860</v>
      </c>
      <c r="H22" s="217">
        <f aca="true" t="shared" si="9" ref="H22:H40">G22</f>
        <v>431860</v>
      </c>
      <c r="I22" s="100">
        <f>H22</f>
        <v>431860</v>
      </c>
      <c r="J22" s="212"/>
      <c r="K22" s="213">
        <v>0</v>
      </c>
      <c r="L22" s="211"/>
      <c r="M22" s="211"/>
      <c r="N22" s="214"/>
    </row>
    <row r="23" spans="1:14" s="58" customFormat="1" ht="15.75" customHeight="1">
      <c r="A23" s="144"/>
      <c r="B23" s="50" t="s">
        <v>64</v>
      </c>
      <c r="C23" s="44" t="s">
        <v>65</v>
      </c>
      <c r="D23" s="217">
        <v>30800</v>
      </c>
      <c r="E23" s="217"/>
      <c r="F23" s="217"/>
      <c r="G23" s="411">
        <f t="shared" si="8"/>
        <v>30800</v>
      </c>
      <c r="H23" s="217">
        <f t="shared" si="9"/>
        <v>30800</v>
      </c>
      <c r="I23" s="100">
        <f>H23</f>
        <v>30800</v>
      </c>
      <c r="J23" s="212"/>
      <c r="K23" s="213">
        <v>0</v>
      </c>
      <c r="L23" s="211"/>
      <c r="M23" s="211"/>
      <c r="N23" s="214"/>
    </row>
    <row r="24" spans="1:14" s="58" customFormat="1" ht="15" customHeight="1">
      <c r="A24" s="144"/>
      <c r="B24" s="153" t="s">
        <v>91</v>
      </c>
      <c r="C24" s="44" t="s">
        <v>92</v>
      </c>
      <c r="D24" s="217">
        <v>69862</v>
      </c>
      <c r="E24" s="217"/>
      <c r="F24" s="217"/>
      <c r="G24" s="411">
        <f t="shared" si="8"/>
        <v>69862</v>
      </c>
      <c r="H24" s="217">
        <f t="shared" si="9"/>
        <v>69862</v>
      </c>
      <c r="I24" s="100">
        <v>0</v>
      </c>
      <c r="J24" s="212">
        <f>H24</f>
        <v>69862</v>
      </c>
      <c r="K24" s="213">
        <v>0</v>
      </c>
      <c r="L24" s="211"/>
      <c r="M24" s="211"/>
      <c r="N24" s="214"/>
    </row>
    <row r="25" spans="1:14" s="58" customFormat="1" ht="14.25" customHeight="1">
      <c r="A25" s="144"/>
      <c r="B25" s="153" t="s">
        <v>66</v>
      </c>
      <c r="C25" s="44" t="s">
        <v>67</v>
      </c>
      <c r="D25" s="217">
        <v>11280</v>
      </c>
      <c r="E25" s="217"/>
      <c r="F25" s="217"/>
      <c r="G25" s="411">
        <f t="shared" si="8"/>
        <v>11280</v>
      </c>
      <c r="H25" s="217">
        <f t="shared" si="9"/>
        <v>11280</v>
      </c>
      <c r="I25" s="100">
        <v>0</v>
      </c>
      <c r="J25" s="212">
        <f>H25</f>
        <v>11280</v>
      </c>
      <c r="K25" s="213">
        <v>0</v>
      </c>
      <c r="L25" s="211"/>
      <c r="M25" s="211"/>
      <c r="N25" s="214"/>
    </row>
    <row r="26" spans="1:14" s="58" customFormat="1" ht="12.75" customHeight="1">
      <c r="A26" s="144"/>
      <c r="B26" s="50" t="s">
        <v>68</v>
      </c>
      <c r="C26" s="44" t="s">
        <v>69</v>
      </c>
      <c r="D26" s="217">
        <v>448000</v>
      </c>
      <c r="E26" s="217"/>
      <c r="F26" s="217"/>
      <c r="G26" s="411">
        <f t="shared" si="8"/>
        <v>448000</v>
      </c>
      <c r="H26" s="217">
        <f t="shared" si="9"/>
        <v>448000</v>
      </c>
      <c r="I26" s="100">
        <v>0</v>
      </c>
      <c r="J26" s="212"/>
      <c r="K26" s="213">
        <v>0</v>
      </c>
      <c r="L26" s="211"/>
      <c r="M26" s="211"/>
      <c r="N26" s="214"/>
    </row>
    <row r="27" spans="1:14" s="58" customFormat="1" ht="13.5" customHeight="1">
      <c r="A27" s="144"/>
      <c r="B27" s="50" t="s">
        <v>70</v>
      </c>
      <c r="C27" s="44" t="s">
        <v>146</v>
      </c>
      <c r="D27" s="217">
        <v>38500</v>
      </c>
      <c r="E27" s="217"/>
      <c r="F27" s="217"/>
      <c r="G27" s="411">
        <f t="shared" si="8"/>
        <v>38500</v>
      </c>
      <c r="H27" s="217">
        <f t="shared" si="9"/>
        <v>38500</v>
      </c>
      <c r="I27" s="100">
        <v>0</v>
      </c>
      <c r="J27" s="212"/>
      <c r="K27" s="213">
        <v>0</v>
      </c>
      <c r="L27" s="211"/>
      <c r="M27" s="211"/>
      <c r="N27" s="214"/>
    </row>
    <row r="28" spans="1:14" s="58" customFormat="1" ht="13.5" customHeight="1">
      <c r="A28" s="144"/>
      <c r="B28" s="50" t="s">
        <v>72</v>
      </c>
      <c r="C28" s="44" t="s">
        <v>147</v>
      </c>
      <c r="D28" s="217">
        <v>180000</v>
      </c>
      <c r="E28" s="217"/>
      <c r="F28" s="217"/>
      <c r="G28" s="411">
        <f t="shared" si="8"/>
        <v>180000</v>
      </c>
      <c r="H28" s="217">
        <f t="shared" si="9"/>
        <v>180000</v>
      </c>
      <c r="I28" s="100">
        <v>0</v>
      </c>
      <c r="J28" s="212"/>
      <c r="K28" s="213">
        <v>0</v>
      </c>
      <c r="L28" s="211"/>
      <c r="M28" s="211"/>
      <c r="N28" s="214"/>
    </row>
    <row r="29" spans="1:14" s="58" customFormat="1" ht="13.5" customHeight="1">
      <c r="A29" s="144"/>
      <c r="B29" s="50" t="s">
        <v>133</v>
      </c>
      <c r="C29" s="44" t="s">
        <v>134</v>
      </c>
      <c r="D29" s="217">
        <v>500</v>
      </c>
      <c r="E29" s="217"/>
      <c r="F29" s="217"/>
      <c r="G29" s="411">
        <f t="shared" si="8"/>
        <v>500</v>
      </c>
      <c r="H29" s="217">
        <f t="shared" si="9"/>
        <v>500</v>
      </c>
      <c r="I29" s="100">
        <v>0</v>
      </c>
      <c r="J29" s="212"/>
      <c r="K29" s="213"/>
      <c r="L29" s="211"/>
      <c r="M29" s="211"/>
      <c r="N29" s="214"/>
    </row>
    <row r="30" spans="1:14" s="58" customFormat="1" ht="14.25" customHeight="1">
      <c r="A30" s="144"/>
      <c r="B30" s="50" t="s">
        <v>74</v>
      </c>
      <c r="C30" s="44" t="s">
        <v>148</v>
      </c>
      <c r="D30" s="217">
        <v>602000</v>
      </c>
      <c r="E30" s="217"/>
      <c r="F30" s="217"/>
      <c r="G30" s="411">
        <f t="shared" si="8"/>
        <v>602000</v>
      </c>
      <c r="H30" s="217">
        <f t="shared" si="9"/>
        <v>602000</v>
      </c>
      <c r="I30" s="100">
        <v>0</v>
      </c>
      <c r="J30" s="212"/>
      <c r="K30" s="213">
        <v>0</v>
      </c>
      <c r="L30" s="211"/>
      <c r="M30" s="211"/>
      <c r="N30" s="214"/>
    </row>
    <row r="31" spans="1:14" s="58" customFormat="1" ht="14.25" customHeight="1">
      <c r="A31" s="144"/>
      <c r="B31" s="50" t="s">
        <v>544</v>
      </c>
      <c r="C31" s="44" t="s">
        <v>545</v>
      </c>
      <c r="D31" s="217">
        <v>3500</v>
      </c>
      <c r="E31" s="217"/>
      <c r="F31" s="217"/>
      <c r="G31" s="411">
        <f t="shared" si="8"/>
        <v>3500</v>
      </c>
      <c r="H31" s="217">
        <f t="shared" si="9"/>
        <v>3500</v>
      </c>
      <c r="I31" s="100">
        <v>0</v>
      </c>
      <c r="J31" s="212"/>
      <c r="K31" s="213">
        <v>0</v>
      </c>
      <c r="L31" s="211"/>
      <c r="M31" s="211"/>
      <c r="N31" s="214"/>
    </row>
    <row r="32" spans="1:14" s="58" customFormat="1" ht="14.25" customHeight="1">
      <c r="A32" s="144"/>
      <c r="B32" s="50" t="s">
        <v>282</v>
      </c>
      <c r="C32" s="44" t="s">
        <v>284</v>
      </c>
      <c r="D32" s="217">
        <v>5700</v>
      </c>
      <c r="E32" s="217"/>
      <c r="F32" s="217"/>
      <c r="G32" s="411">
        <f t="shared" si="8"/>
        <v>5700</v>
      </c>
      <c r="H32" s="217">
        <f t="shared" si="9"/>
        <v>5700</v>
      </c>
      <c r="I32" s="100">
        <v>0</v>
      </c>
      <c r="J32" s="212"/>
      <c r="K32" s="213"/>
      <c r="L32" s="211"/>
      <c r="M32" s="211"/>
      <c r="N32" s="214"/>
    </row>
    <row r="33" spans="1:14" s="58" customFormat="1" ht="14.25" customHeight="1">
      <c r="A33" s="144"/>
      <c r="B33" s="50" t="s">
        <v>274</v>
      </c>
      <c r="C33" s="44" t="s">
        <v>278</v>
      </c>
      <c r="D33" s="217">
        <v>4300</v>
      </c>
      <c r="E33" s="217"/>
      <c r="F33" s="217"/>
      <c r="G33" s="411">
        <f t="shared" si="8"/>
        <v>4300</v>
      </c>
      <c r="H33" s="217">
        <f t="shared" si="9"/>
        <v>4300</v>
      </c>
      <c r="I33" s="100">
        <v>0</v>
      </c>
      <c r="J33" s="212"/>
      <c r="K33" s="213"/>
      <c r="L33" s="211"/>
      <c r="M33" s="211"/>
      <c r="N33" s="214"/>
    </row>
    <row r="34" spans="1:14" s="58" customFormat="1" ht="14.25" customHeight="1">
      <c r="A34" s="144"/>
      <c r="B34" s="50" t="s">
        <v>76</v>
      </c>
      <c r="C34" s="44" t="s">
        <v>77</v>
      </c>
      <c r="D34" s="217">
        <v>1300</v>
      </c>
      <c r="E34" s="217"/>
      <c r="F34" s="217"/>
      <c r="G34" s="411">
        <f t="shared" si="8"/>
        <v>1300</v>
      </c>
      <c r="H34" s="217">
        <f t="shared" si="9"/>
        <v>1300</v>
      </c>
      <c r="I34" s="100">
        <v>0</v>
      </c>
      <c r="J34" s="212"/>
      <c r="K34" s="213">
        <v>0</v>
      </c>
      <c r="L34" s="211"/>
      <c r="M34" s="211"/>
      <c r="N34" s="214"/>
    </row>
    <row r="35" spans="1:14" s="58" customFormat="1" ht="13.5" customHeight="1">
      <c r="A35" s="144"/>
      <c r="B35" s="50" t="s">
        <v>80</v>
      </c>
      <c r="C35" s="44" t="s">
        <v>81</v>
      </c>
      <c r="D35" s="217">
        <v>11520</v>
      </c>
      <c r="E35" s="217"/>
      <c r="F35" s="217"/>
      <c r="G35" s="411">
        <f t="shared" si="8"/>
        <v>11520</v>
      </c>
      <c r="H35" s="217">
        <f t="shared" si="9"/>
        <v>11520</v>
      </c>
      <c r="I35" s="100">
        <v>0</v>
      </c>
      <c r="J35" s="212"/>
      <c r="K35" s="213">
        <v>0</v>
      </c>
      <c r="L35" s="211"/>
      <c r="M35" s="211"/>
      <c r="N35" s="214"/>
    </row>
    <row r="36" spans="1:14" s="58" customFormat="1" ht="16.5" customHeight="1">
      <c r="A36" s="144"/>
      <c r="B36" s="50" t="s">
        <v>96</v>
      </c>
      <c r="C36" s="44" t="s">
        <v>97</v>
      </c>
      <c r="D36" s="217">
        <v>9500</v>
      </c>
      <c r="E36" s="217"/>
      <c r="F36" s="217"/>
      <c r="G36" s="411">
        <f t="shared" si="8"/>
        <v>9500</v>
      </c>
      <c r="H36" s="217">
        <f t="shared" si="9"/>
        <v>9500</v>
      </c>
      <c r="I36" s="100">
        <v>0</v>
      </c>
      <c r="J36" s="212"/>
      <c r="K36" s="213">
        <v>0</v>
      </c>
      <c r="L36" s="211"/>
      <c r="M36" s="211"/>
      <c r="N36" s="214"/>
    </row>
    <row r="37" spans="1:14" s="58" customFormat="1" ht="16.5" customHeight="1">
      <c r="A37" s="144"/>
      <c r="B37" s="50" t="s">
        <v>285</v>
      </c>
      <c r="C37" s="44" t="s">
        <v>286</v>
      </c>
      <c r="D37" s="217">
        <v>829</v>
      </c>
      <c r="E37" s="217"/>
      <c r="F37" s="217"/>
      <c r="G37" s="411">
        <f t="shared" si="8"/>
        <v>829</v>
      </c>
      <c r="H37" s="217">
        <f t="shared" si="9"/>
        <v>829</v>
      </c>
      <c r="I37" s="100">
        <v>0</v>
      </c>
      <c r="J37" s="212"/>
      <c r="K37" s="213"/>
      <c r="L37" s="211"/>
      <c r="M37" s="211"/>
      <c r="N37" s="214"/>
    </row>
    <row r="38" spans="1:14" s="58" customFormat="1" ht="21.75" customHeight="1">
      <c r="A38" s="144"/>
      <c r="B38" s="50" t="s">
        <v>275</v>
      </c>
      <c r="C38" s="44" t="s">
        <v>279</v>
      </c>
      <c r="D38" s="217">
        <v>3600</v>
      </c>
      <c r="E38" s="217"/>
      <c r="F38" s="217"/>
      <c r="G38" s="411">
        <f t="shared" si="8"/>
        <v>3600</v>
      </c>
      <c r="H38" s="217">
        <f t="shared" si="9"/>
        <v>3600</v>
      </c>
      <c r="I38" s="100">
        <v>0</v>
      </c>
      <c r="J38" s="212"/>
      <c r="K38" s="213"/>
      <c r="L38" s="211"/>
      <c r="M38" s="211"/>
      <c r="N38" s="214"/>
    </row>
    <row r="39" spans="1:14" s="58" customFormat="1" ht="16.5" customHeight="1">
      <c r="A39" s="144"/>
      <c r="B39" s="50" t="s">
        <v>276</v>
      </c>
      <c r="C39" s="44" t="s">
        <v>280</v>
      </c>
      <c r="D39" s="217">
        <v>1500</v>
      </c>
      <c r="E39" s="217"/>
      <c r="F39" s="217"/>
      <c r="G39" s="411">
        <f t="shared" si="8"/>
        <v>1500</v>
      </c>
      <c r="H39" s="217">
        <f t="shared" si="9"/>
        <v>1500</v>
      </c>
      <c r="I39" s="100">
        <v>0</v>
      </c>
      <c r="J39" s="212"/>
      <c r="K39" s="213"/>
      <c r="L39" s="211"/>
      <c r="M39" s="211"/>
      <c r="N39" s="214"/>
    </row>
    <row r="40" spans="1:14" s="58" customFormat="1" ht="16.5" customHeight="1">
      <c r="A40" s="144"/>
      <c r="B40" s="50" t="s">
        <v>277</v>
      </c>
      <c r="C40" s="44" t="s">
        <v>281</v>
      </c>
      <c r="D40" s="217">
        <v>5000</v>
      </c>
      <c r="E40" s="217"/>
      <c r="F40" s="217"/>
      <c r="G40" s="411">
        <f t="shared" si="8"/>
        <v>5000</v>
      </c>
      <c r="H40" s="217">
        <f t="shared" si="9"/>
        <v>5000</v>
      </c>
      <c r="I40" s="100">
        <v>0</v>
      </c>
      <c r="J40" s="212"/>
      <c r="K40" s="213"/>
      <c r="L40" s="211"/>
      <c r="M40" s="211"/>
      <c r="N40" s="214"/>
    </row>
    <row r="41" spans="1:14" s="58" customFormat="1" ht="17.25" customHeight="1">
      <c r="A41" s="144"/>
      <c r="B41" s="50" t="s">
        <v>98</v>
      </c>
      <c r="C41" s="44" t="s">
        <v>99</v>
      </c>
      <c r="D41" s="217">
        <v>1066362</v>
      </c>
      <c r="E41" s="217"/>
      <c r="F41" s="217"/>
      <c r="G41" s="411">
        <f t="shared" si="8"/>
        <v>1066362</v>
      </c>
      <c r="H41" s="217"/>
      <c r="I41" s="100">
        <v>0</v>
      </c>
      <c r="J41" s="212"/>
      <c r="K41" s="213">
        <v>0</v>
      </c>
      <c r="L41" s="211"/>
      <c r="M41" s="211"/>
      <c r="N41" s="272">
        <f>G41</f>
        <v>1066362</v>
      </c>
    </row>
    <row r="42" spans="1:14" s="58" customFormat="1" ht="38.25" customHeight="1">
      <c r="A42" s="145" t="s">
        <v>101</v>
      </c>
      <c r="B42" s="154"/>
      <c r="C42" s="69" t="s">
        <v>745</v>
      </c>
      <c r="D42" s="215">
        <f>D43</f>
        <v>354985</v>
      </c>
      <c r="E42" s="215">
        <f aca="true" t="shared" si="10" ref="E42:N42">E43</f>
        <v>1323</v>
      </c>
      <c r="F42" s="215">
        <f t="shared" si="10"/>
        <v>1455</v>
      </c>
      <c r="G42" s="215">
        <f t="shared" si="10"/>
        <v>354853</v>
      </c>
      <c r="H42" s="215">
        <f t="shared" si="10"/>
        <v>354853</v>
      </c>
      <c r="I42" s="215">
        <f t="shared" si="10"/>
        <v>10000</v>
      </c>
      <c r="J42" s="215">
        <f t="shared" si="10"/>
        <v>0</v>
      </c>
      <c r="K42" s="215">
        <f t="shared" si="10"/>
        <v>0</v>
      </c>
      <c r="L42" s="215">
        <f t="shared" si="10"/>
        <v>0</v>
      </c>
      <c r="M42" s="215">
        <f t="shared" si="10"/>
        <v>0</v>
      </c>
      <c r="N42" s="216">
        <f t="shared" si="10"/>
        <v>0</v>
      </c>
    </row>
    <row r="43" spans="1:14" s="58" customFormat="1" ht="24" customHeight="1">
      <c r="A43" s="155" t="s">
        <v>102</v>
      </c>
      <c r="B43" s="148"/>
      <c r="C43" s="516" t="s">
        <v>103</v>
      </c>
      <c r="D43" s="209">
        <f>SUM(D44:D51)</f>
        <v>354985</v>
      </c>
      <c r="E43" s="209">
        <f aca="true" t="shared" si="11" ref="E43:N43">SUM(E44:E51)</f>
        <v>1323</v>
      </c>
      <c r="F43" s="209">
        <f t="shared" si="11"/>
        <v>1455</v>
      </c>
      <c r="G43" s="209">
        <f t="shared" si="11"/>
        <v>354853</v>
      </c>
      <c r="H43" s="209">
        <f t="shared" si="11"/>
        <v>354853</v>
      </c>
      <c r="I43" s="209">
        <f t="shared" si="11"/>
        <v>10000</v>
      </c>
      <c r="J43" s="209">
        <f t="shared" si="11"/>
        <v>0</v>
      </c>
      <c r="K43" s="209">
        <f t="shared" si="11"/>
        <v>0</v>
      </c>
      <c r="L43" s="209">
        <f t="shared" si="11"/>
        <v>0</v>
      </c>
      <c r="M43" s="209">
        <f t="shared" si="11"/>
        <v>0</v>
      </c>
      <c r="N43" s="210">
        <f t="shared" si="11"/>
        <v>0</v>
      </c>
    </row>
    <row r="44" spans="1:14" s="58" customFormat="1" ht="17.25" customHeight="1">
      <c r="A44" s="224"/>
      <c r="B44" s="152" t="s">
        <v>542</v>
      </c>
      <c r="C44" s="44" t="s">
        <v>543</v>
      </c>
      <c r="D44" s="225">
        <v>10000</v>
      </c>
      <c r="E44" s="225"/>
      <c r="F44" s="225"/>
      <c r="G44" s="225">
        <f>D44+E44-F44</f>
        <v>10000</v>
      </c>
      <c r="H44" s="225">
        <f>G44</f>
        <v>10000</v>
      </c>
      <c r="I44" s="225">
        <f>H44</f>
        <v>10000</v>
      </c>
      <c r="J44" s="222"/>
      <c r="K44" s="222"/>
      <c r="L44" s="112"/>
      <c r="M44" s="112"/>
      <c r="N44" s="193"/>
    </row>
    <row r="45" spans="1:14" s="58" customFormat="1" ht="17.25" customHeight="1">
      <c r="A45" s="224"/>
      <c r="B45" s="152" t="s">
        <v>68</v>
      </c>
      <c r="C45" s="44" t="s">
        <v>69</v>
      </c>
      <c r="D45" s="225">
        <v>3000</v>
      </c>
      <c r="E45" s="225"/>
      <c r="F45" s="225"/>
      <c r="G45" s="225">
        <f aca="true" t="shared" si="12" ref="G45:G51">D45+E45-F45</f>
        <v>3000</v>
      </c>
      <c r="H45" s="225">
        <f aca="true" t="shared" si="13" ref="H45:H51">G45</f>
        <v>3000</v>
      </c>
      <c r="I45" s="222"/>
      <c r="J45" s="222"/>
      <c r="K45" s="222"/>
      <c r="L45" s="112"/>
      <c r="M45" s="112"/>
      <c r="N45" s="193"/>
    </row>
    <row r="46" spans="1:14" s="58" customFormat="1" ht="16.5" customHeight="1">
      <c r="A46" s="150"/>
      <c r="B46" s="50" t="s">
        <v>70</v>
      </c>
      <c r="C46" s="44" t="s">
        <v>146</v>
      </c>
      <c r="D46" s="217">
        <v>3000</v>
      </c>
      <c r="E46" s="217"/>
      <c r="F46" s="217"/>
      <c r="G46" s="225">
        <f t="shared" si="12"/>
        <v>3000</v>
      </c>
      <c r="H46" s="225">
        <f t="shared" si="13"/>
        <v>3000</v>
      </c>
      <c r="I46" s="100"/>
      <c r="J46" s="100"/>
      <c r="K46" s="213">
        <v>0</v>
      </c>
      <c r="L46" s="211"/>
      <c r="M46" s="211"/>
      <c r="N46" s="214"/>
    </row>
    <row r="47" spans="1:14" s="58" customFormat="1" ht="17.25" customHeight="1">
      <c r="A47" s="149"/>
      <c r="B47" s="50" t="s">
        <v>74</v>
      </c>
      <c r="C47" s="44" t="s">
        <v>148</v>
      </c>
      <c r="D47" s="217">
        <v>158000</v>
      </c>
      <c r="E47" s="217"/>
      <c r="F47" s="217">
        <v>1455</v>
      </c>
      <c r="G47" s="225">
        <f t="shared" si="12"/>
        <v>156545</v>
      </c>
      <c r="H47" s="225">
        <f t="shared" si="13"/>
        <v>156545</v>
      </c>
      <c r="I47" s="100"/>
      <c r="J47" s="100"/>
      <c r="K47" s="213">
        <v>0</v>
      </c>
      <c r="L47" s="211"/>
      <c r="M47" s="211"/>
      <c r="N47" s="214"/>
    </row>
    <row r="48" spans="1:14" s="58" customFormat="1" ht="17.25" customHeight="1">
      <c r="A48" s="149"/>
      <c r="B48" s="50" t="s">
        <v>78</v>
      </c>
      <c r="C48" s="44" t="s">
        <v>79</v>
      </c>
      <c r="D48" s="217">
        <v>72000</v>
      </c>
      <c r="E48" s="217">
        <v>1323</v>
      </c>
      <c r="F48" s="217"/>
      <c r="G48" s="225">
        <f t="shared" si="12"/>
        <v>73323</v>
      </c>
      <c r="H48" s="225">
        <f t="shared" si="13"/>
        <v>73323</v>
      </c>
      <c r="I48" s="100"/>
      <c r="J48" s="100"/>
      <c r="K48" s="213">
        <v>0</v>
      </c>
      <c r="L48" s="211"/>
      <c r="M48" s="211"/>
      <c r="N48" s="214"/>
    </row>
    <row r="49" spans="1:14" s="58" customFormat="1" ht="17.25" customHeight="1">
      <c r="A49" s="149"/>
      <c r="B49" s="50" t="s">
        <v>96</v>
      </c>
      <c r="C49" s="44" t="s">
        <v>97</v>
      </c>
      <c r="D49" s="217">
        <v>18185</v>
      </c>
      <c r="E49" s="217"/>
      <c r="F49" s="217"/>
      <c r="G49" s="225">
        <f t="shared" si="12"/>
        <v>18185</v>
      </c>
      <c r="H49" s="225">
        <f t="shared" si="13"/>
        <v>18185</v>
      </c>
      <c r="I49" s="100"/>
      <c r="J49" s="100"/>
      <c r="K49" s="213"/>
      <c r="L49" s="211"/>
      <c r="M49" s="211"/>
      <c r="N49" s="214"/>
    </row>
    <row r="50" spans="1:14" s="58" customFormat="1" ht="17.25" customHeight="1">
      <c r="A50" s="149"/>
      <c r="B50" s="50" t="s">
        <v>132</v>
      </c>
      <c r="C50" s="44" t="s">
        <v>136</v>
      </c>
      <c r="D50" s="217">
        <v>4800</v>
      </c>
      <c r="E50" s="217"/>
      <c r="F50" s="217"/>
      <c r="G50" s="225">
        <f t="shared" si="12"/>
        <v>4800</v>
      </c>
      <c r="H50" s="225">
        <f t="shared" si="13"/>
        <v>4800</v>
      </c>
      <c r="I50" s="100"/>
      <c r="J50" s="100"/>
      <c r="K50" s="213">
        <v>0</v>
      </c>
      <c r="L50" s="211"/>
      <c r="M50" s="211"/>
      <c r="N50" s="214"/>
    </row>
    <row r="51" spans="1:14" s="58" customFormat="1" ht="17.25" customHeight="1">
      <c r="A51" s="149"/>
      <c r="B51" s="50" t="s">
        <v>151</v>
      </c>
      <c r="C51" s="44" t="s">
        <v>420</v>
      </c>
      <c r="D51" s="217">
        <v>86000</v>
      </c>
      <c r="E51" s="217"/>
      <c r="F51" s="217"/>
      <c r="G51" s="225">
        <f t="shared" si="12"/>
        <v>86000</v>
      </c>
      <c r="H51" s="225">
        <f t="shared" si="13"/>
        <v>86000</v>
      </c>
      <c r="I51" s="100"/>
      <c r="J51" s="100"/>
      <c r="K51" s="213">
        <v>0</v>
      </c>
      <c r="L51" s="211"/>
      <c r="M51" s="211"/>
      <c r="N51" s="214"/>
    </row>
    <row r="52" spans="1:14" s="58" customFormat="1" ht="27.75" customHeight="1">
      <c r="A52" s="145" t="s">
        <v>105</v>
      </c>
      <c r="B52" s="156"/>
      <c r="C52" s="69" t="s">
        <v>106</v>
      </c>
      <c r="D52" s="215">
        <f>D53+D55+D57</f>
        <v>287627</v>
      </c>
      <c r="E52" s="215">
        <f aca="true" t="shared" si="14" ref="E52:N52">E53+E55+E57</f>
        <v>0</v>
      </c>
      <c r="F52" s="215">
        <f t="shared" si="14"/>
        <v>0</v>
      </c>
      <c r="G52" s="215">
        <f t="shared" si="14"/>
        <v>287627</v>
      </c>
      <c r="H52" s="215">
        <f t="shared" si="14"/>
        <v>287627</v>
      </c>
      <c r="I52" s="215">
        <f t="shared" si="14"/>
        <v>183350</v>
      </c>
      <c r="J52" s="215">
        <f t="shared" si="14"/>
        <v>33564</v>
      </c>
      <c r="K52" s="215">
        <f t="shared" si="14"/>
        <v>0</v>
      </c>
      <c r="L52" s="215">
        <f t="shared" si="14"/>
        <v>0</v>
      </c>
      <c r="M52" s="215">
        <f t="shared" si="14"/>
        <v>0</v>
      </c>
      <c r="N52" s="216">
        <f t="shared" si="14"/>
        <v>0</v>
      </c>
    </row>
    <row r="53" spans="1:14" s="58" customFormat="1" ht="27.75" customHeight="1">
      <c r="A53" s="147" t="s">
        <v>107</v>
      </c>
      <c r="B53" s="143"/>
      <c r="C53" s="81" t="s">
        <v>748</v>
      </c>
      <c r="D53" s="209">
        <f>D54</f>
        <v>30000</v>
      </c>
      <c r="E53" s="209">
        <f aca="true" t="shared" si="15" ref="E53:N53">E54</f>
        <v>0</v>
      </c>
      <c r="F53" s="209">
        <f t="shared" si="15"/>
        <v>0</v>
      </c>
      <c r="G53" s="209">
        <f t="shared" si="15"/>
        <v>30000</v>
      </c>
      <c r="H53" s="209">
        <f t="shared" si="15"/>
        <v>30000</v>
      </c>
      <c r="I53" s="209">
        <f t="shared" si="15"/>
        <v>0</v>
      </c>
      <c r="J53" s="209">
        <f t="shared" si="15"/>
        <v>0</v>
      </c>
      <c r="K53" s="209">
        <f t="shared" si="15"/>
        <v>0</v>
      </c>
      <c r="L53" s="209">
        <f t="shared" si="15"/>
        <v>0</v>
      </c>
      <c r="M53" s="209">
        <f t="shared" si="15"/>
        <v>0</v>
      </c>
      <c r="N53" s="210">
        <f t="shared" si="15"/>
        <v>0</v>
      </c>
    </row>
    <row r="54" spans="1:14" s="58" customFormat="1" ht="16.5" customHeight="1">
      <c r="A54" s="149"/>
      <c r="B54" s="50" t="s">
        <v>74</v>
      </c>
      <c r="C54" s="44" t="s">
        <v>148</v>
      </c>
      <c r="D54" s="217">
        <v>30000</v>
      </c>
      <c r="E54" s="217"/>
      <c r="F54" s="217"/>
      <c r="G54" s="217">
        <f>D54+E54-F54</f>
        <v>30000</v>
      </c>
      <c r="H54" s="225">
        <f>G54</f>
        <v>30000</v>
      </c>
      <c r="I54" s="100"/>
      <c r="J54" s="212">
        <v>0</v>
      </c>
      <c r="K54" s="212">
        <v>0</v>
      </c>
      <c r="L54" s="211"/>
      <c r="M54" s="211"/>
      <c r="N54" s="214"/>
    </row>
    <row r="55" spans="1:14" s="58" customFormat="1" ht="25.5" customHeight="1">
      <c r="A55" s="147" t="s">
        <v>109</v>
      </c>
      <c r="B55" s="143"/>
      <c r="C55" s="81" t="s">
        <v>602</v>
      </c>
      <c r="D55" s="209">
        <f>D56</f>
        <v>19000</v>
      </c>
      <c r="E55" s="209">
        <f aca="true" t="shared" si="16" ref="E55:N55">E56</f>
        <v>0</v>
      </c>
      <c r="F55" s="209">
        <f t="shared" si="16"/>
        <v>0</v>
      </c>
      <c r="G55" s="209">
        <f t="shared" si="16"/>
        <v>19000</v>
      </c>
      <c r="H55" s="209">
        <f t="shared" si="16"/>
        <v>19000</v>
      </c>
      <c r="I55" s="209">
        <f t="shared" si="16"/>
        <v>0</v>
      </c>
      <c r="J55" s="209">
        <f t="shared" si="16"/>
        <v>0</v>
      </c>
      <c r="K55" s="209">
        <f t="shared" si="16"/>
        <v>0</v>
      </c>
      <c r="L55" s="209">
        <f t="shared" si="16"/>
        <v>0</v>
      </c>
      <c r="M55" s="209">
        <f t="shared" si="16"/>
        <v>0</v>
      </c>
      <c r="N55" s="210">
        <f t="shared" si="16"/>
        <v>0</v>
      </c>
    </row>
    <row r="56" spans="1:14" s="58" customFormat="1" ht="16.5" customHeight="1">
      <c r="A56" s="149"/>
      <c r="B56" s="50" t="s">
        <v>74</v>
      </c>
      <c r="C56" s="44" t="s">
        <v>148</v>
      </c>
      <c r="D56" s="217">
        <v>19000</v>
      </c>
      <c r="E56" s="217"/>
      <c r="F56" s="217"/>
      <c r="G56" s="217">
        <f>D56+E56-F56</f>
        <v>19000</v>
      </c>
      <c r="H56" s="217">
        <f>G56</f>
        <v>19000</v>
      </c>
      <c r="I56" s="100"/>
      <c r="J56" s="212">
        <v>0</v>
      </c>
      <c r="K56" s="213">
        <v>0</v>
      </c>
      <c r="L56" s="211"/>
      <c r="M56" s="211"/>
      <c r="N56" s="214"/>
    </row>
    <row r="57" spans="1:14" s="58" customFormat="1" ht="15.75" customHeight="1">
      <c r="A57" s="147" t="s">
        <v>111</v>
      </c>
      <c r="B57" s="143"/>
      <c r="C57" s="81" t="s">
        <v>112</v>
      </c>
      <c r="D57" s="209">
        <f>SUM(D58:D76)</f>
        <v>238627</v>
      </c>
      <c r="E57" s="209">
        <f aca="true" t="shared" si="17" ref="E57:N57">SUM(E58:E76)</f>
        <v>0</v>
      </c>
      <c r="F57" s="209">
        <f t="shared" si="17"/>
        <v>0</v>
      </c>
      <c r="G57" s="209">
        <f t="shared" si="17"/>
        <v>238627</v>
      </c>
      <c r="H57" s="209">
        <f t="shared" si="17"/>
        <v>238627</v>
      </c>
      <c r="I57" s="209">
        <f t="shared" si="17"/>
        <v>183350</v>
      </c>
      <c r="J57" s="209">
        <f t="shared" si="17"/>
        <v>33564</v>
      </c>
      <c r="K57" s="209">
        <f t="shared" si="17"/>
        <v>0</v>
      </c>
      <c r="L57" s="209">
        <f t="shared" si="17"/>
        <v>0</v>
      </c>
      <c r="M57" s="209">
        <f t="shared" si="17"/>
        <v>0</v>
      </c>
      <c r="N57" s="210">
        <f t="shared" si="17"/>
        <v>0</v>
      </c>
    </row>
    <row r="58" spans="1:14" s="58" customFormat="1" ht="12" customHeight="1">
      <c r="A58" s="149"/>
      <c r="B58" s="50" t="s">
        <v>61</v>
      </c>
      <c r="C58" s="44" t="s">
        <v>591</v>
      </c>
      <c r="D58" s="217">
        <v>63100</v>
      </c>
      <c r="E58" s="217"/>
      <c r="F58" s="217"/>
      <c r="G58" s="217">
        <f>D58+E58-F58</f>
        <v>63100</v>
      </c>
      <c r="H58" s="217">
        <f>G58</f>
        <v>63100</v>
      </c>
      <c r="I58" s="100">
        <f>H58</f>
        <v>63100</v>
      </c>
      <c r="J58" s="212">
        <v>0</v>
      </c>
      <c r="K58" s="213">
        <v>0</v>
      </c>
      <c r="L58" s="211"/>
      <c r="M58" s="211"/>
      <c r="N58" s="214"/>
    </row>
    <row r="59" spans="1:14" s="58" customFormat="1" ht="14.25" customHeight="1">
      <c r="A59" s="149"/>
      <c r="B59" s="50" t="s">
        <v>63</v>
      </c>
      <c r="C59" s="44" t="s">
        <v>592</v>
      </c>
      <c r="D59" s="217">
        <v>108870</v>
      </c>
      <c r="E59" s="217"/>
      <c r="F59" s="217"/>
      <c r="G59" s="217">
        <f aca="true" t="shared" si="18" ref="G59:G76">D59+E59-F59</f>
        <v>108870</v>
      </c>
      <c r="H59" s="217">
        <f aca="true" t="shared" si="19" ref="H59:H76">G59</f>
        <v>108870</v>
      </c>
      <c r="I59" s="100">
        <f>H59</f>
        <v>108870</v>
      </c>
      <c r="J59" s="212">
        <v>0</v>
      </c>
      <c r="K59" s="213">
        <v>0</v>
      </c>
      <c r="L59" s="211"/>
      <c r="M59" s="211"/>
      <c r="N59" s="214"/>
    </row>
    <row r="60" spans="1:14" s="58" customFormat="1" ht="14.25" customHeight="1">
      <c r="A60" s="149"/>
      <c r="B60" s="50" t="s">
        <v>64</v>
      </c>
      <c r="C60" s="44" t="s">
        <v>65</v>
      </c>
      <c r="D60" s="217">
        <v>11380</v>
      </c>
      <c r="E60" s="217"/>
      <c r="F60" s="217"/>
      <c r="G60" s="217">
        <f t="shared" si="18"/>
        <v>11380</v>
      </c>
      <c r="H60" s="217">
        <f t="shared" si="19"/>
        <v>11380</v>
      </c>
      <c r="I60" s="100">
        <f>H60</f>
        <v>11380</v>
      </c>
      <c r="J60" s="212">
        <v>0</v>
      </c>
      <c r="K60" s="213">
        <v>0</v>
      </c>
      <c r="L60" s="211"/>
      <c r="M60" s="211"/>
      <c r="N60" s="214"/>
    </row>
    <row r="61" spans="1:14" s="58" customFormat="1" ht="15" customHeight="1">
      <c r="A61" s="149"/>
      <c r="B61" s="153" t="s">
        <v>113</v>
      </c>
      <c r="C61" s="44" t="s">
        <v>92</v>
      </c>
      <c r="D61" s="217">
        <v>29121</v>
      </c>
      <c r="E61" s="217"/>
      <c r="F61" s="217"/>
      <c r="G61" s="217">
        <f t="shared" si="18"/>
        <v>29121</v>
      </c>
      <c r="H61" s="217">
        <f t="shared" si="19"/>
        <v>29121</v>
      </c>
      <c r="I61" s="100"/>
      <c r="J61" s="212">
        <f>H61</f>
        <v>29121</v>
      </c>
      <c r="K61" s="213">
        <v>0</v>
      </c>
      <c r="L61" s="211"/>
      <c r="M61" s="211"/>
      <c r="N61" s="214"/>
    </row>
    <row r="62" spans="1:14" s="58" customFormat="1" ht="14.25" customHeight="1">
      <c r="A62" s="149"/>
      <c r="B62" s="153" t="s">
        <v>66</v>
      </c>
      <c r="C62" s="44" t="s">
        <v>67</v>
      </c>
      <c r="D62" s="217">
        <v>4443</v>
      </c>
      <c r="E62" s="217"/>
      <c r="F62" s="217"/>
      <c r="G62" s="217">
        <f t="shared" si="18"/>
        <v>4443</v>
      </c>
      <c r="H62" s="217">
        <f t="shared" si="19"/>
        <v>4443</v>
      </c>
      <c r="I62" s="100"/>
      <c r="J62" s="212">
        <f>H62</f>
        <v>4443</v>
      </c>
      <c r="K62" s="213">
        <v>0</v>
      </c>
      <c r="L62" s="211"/>
      <c r="M62" s="211"/>
      <c r="N62" s="214"/>
    </row>
    <row r="63" spans="1:14" s="58" customFormat="1" ht="13.5" customHeight="1">
      <c r="A63" s="149"/>
      <c r="B63" s="50" t="s">
        <v>68</v>
      </c>
      <c r="C63" s="44" t="s">
        <v>69</v>
      </c>
      <c r="D63" s="217">
        <v>3200</v>
      </c>
      <c r="E63" s="217"/>
      <c r="F63" s="217"/>
      <c r="G63" s="217">
        <f t="shared" si="18"/>
        <v>3200</v>
      </c>
      <c r="H63" s="217">
        <f t="shared" si="19"/>
        <v>3200</v>
      </c>
      <c r="I63" s="100"/>
      <c r="J63" s="212">
        <v>0</v>
      </c>
      <c r="K63" s="213">
        <v>0</v>
      </c>
      <c r="L63" s="211"/>
      <c r="M63" s="211"/>
      <c r="N63" s="214"/>
    </row>
    <row r="64" spans="1:14" s="58" customFormat="1" ht="13.5" customHeight="1">
      <c r="A64" s="149"/>
      <c r="B64" s="50" t="s">
        <v>70</v>
      </c>
      <c r="C64" s="44" t="s">
        <v>146</v>
      </c>
      <c r="D64" s="217">
        <v>2451</v>
      </c>
      <c r="E64" s="217"/>
      <c r="F64" s="217"/>
      <c r="G64" s="217">
        <f t="shared" si="18"/>
        <v>2451</v>
      </c>
      <c r="H64" s="217">
        <f t="shared" si="19"/>
        <v>2451</v>
      </c>
      <c r="I64" s="100"/>
      <c r="J64" s="212"/>
      <c r="K64" s="213"/>
      <c r="L64" s="211"/>
      <c r="M64" s="211"/>
      <c r="N64" s="214"/>
    </row>
    <row r="65" spans="1:14" s="58" customFormat="1" ht="13.5" customHeight="1">
      <c r="A65" s="149"/>
      <c r="B65" s="50" t="s">
        <v>133</v>
      </c>
      <c r="C65" s="44" t="s">
        <v>134</v>
      </c>
      <c r="D65" s="217">
        <v>150</v>
      </c>
      <c r="E65" s="217"/>
      <c r="F65" s="217"/>
      <c r="G65" s="217">
        <f t="shared" si="18"/>
        <v>150</v>
      </c>
      <c r="H65" s="217">
        <f t="shared" si="19"/>
        <v>150</v>
      </c>
      <c r="I65" s="100"/>
      <c r="J65" s="212"/>
      <c r="K65" s="213"/>
      <c r="L65" s="211"/>
      <c r="M65" s="211"/>
      <c r="N65" s="214"/>
    </row>
    <row r="66" spans="1:14" s="58" customFormat="1" ht="12.75" customHeight="1">
      <c r="A66" s="149"/>
      <c r="B66" s="50" t="s">
        <v>74</v>
      </c>
      <c r="C66" s="44" t="s">
        <v>148</v>
      </c>
      <c r="D66" s="217">
        <v>3726</v>
      </c>
      <c r="E66" s="217"/>
      <c r="F66" s="217"/>
      <c r="G66" s="217">
        <f t="shared" si="18"/>
        <v>3726</v>
      </c>
      <c r="H66" s="217">
        <f t="shared" si="19"/>
        <v>3726</v>
      </c>
      <c r="I66" s="100"/>
      <c r="J66" s="212">
        <v>0</v>
      </c>
      <c r="K66" s="213">
        <v>0</v>
      </c>
      <c r="L66" s="211"/>
      <c r="M66" s="211"/>
      <c r="N66" s="214"/>
    </row>
    <row r="67" spans="1:14" s="58" customFormat="1" ht="12.75" customHeight="1">
      <c r="A67" s="149"/>
      <c r="B67" s="50" t="s">
        <v>544</v>
      </c>
      <c r="C67" s="44" t="s">
        <v>545</v>
      </c>
      <c r="D67" s="217">
        <v>780</v>
      </c>
      <c r="E67" s="217"/>
      <c r="F67" s="217"/>
      <c r="G67" s="217">
        <f t="shared" si="18"/>
        <v>780</v>
      </c>
      <c r="H67" s="217">
        <f t="shared" si="19"/>
        <v>780</v>
      </c>
      <c r="I67" s="100"/>
      <c r="J67" s="212"/>
      <c r="K67" s="213"/>
      <c r="L67" s="211"/>
      <c r="M67" s="211"/>
      <c r="N67" s="214"/>
    </row>
    <row r="68" spans="1:14" s="58" customFormat="1" ht="12.75" customHeight="1">
      <c r="A68" s="149"/>
      <c r="B68" s="50" t="s">
        <v>282</v>
      </c>
      <c r="C68" s="44" t="s">
        <v>284</v>
      </c>
      <c r="D68" s="217">
        <v>550</v>
      </c>
      <c r="E68" s="217"/>
      <c r="F68" s="217"/>
      <c r="G68" s="217">
        <f t="shared" si="18"/>
        <v>550</v>
      </c>
      <c r="H68" s="217">
        <f t="shared" si="19"/>
        <v>550</v>
      </c>
      <c r="I68" s="100"/>
      <c r="J68" s="212"/>
      <c r="K68" s="213"/>
      <c r="L68" s="211"/>
      <c r="M68" s="211"/>
      <c r="N68" s="214"/>
    </row>
    <row r="69" spans="1:14" s="58" customFormat="1" ht="12.75" customHeight="1">
      <c r="A69" s="149"/>
      <c r="B69" s="50" t="s">
        <v>274</v>
      </c>
      <c r="C69" s="44" t="s">
        <v>278</v>
      </c>
      <c r="D69" s="217">
        <v>2000</v>
      </c>
      <c r="E69" s="217"/>
      <c r="F69" s="217"/>
      <c r="G69" s="217">
        <f t="shared" si="18"/>
        <v>2000</v>
      </c>
      <c r="H69" s="217">
        <f t="shared" si="19"/>
        <v>2000</v>
      </c>
      <c r="I69" s="100"/>
      <c r="J69" s="212"/>
      <c r="K69" s="213"/>
      <c r="L69" s="211"/>
      <c r="M69" s="211"/>
      <c r="N69" s="214"/>
    </row>
    <row r="70" spans="1:14" s="58" customFormat="1" ht="12.75" customHeight="1">
      <c r="A70" s="149"/>
      <c r="B70" s="50" t="s">
        <v>287</v>
      </c>
      <c r="C70" s="44" t="s">
        <v>288</v>
      </c>
      <c r="D70" s="217">
        <v>2026</v>
      </c>
      <c r="E70" s="217"/>
      <c r="F70" s="217"/>
      <c r="G70" s="217">
        <f t="shared" si="18"/>
        <v>2026</v>
      </c>
      <c r="H70" s="217">
        <f t="shared" si="19"/>
        <v>2026</v>
      </c>
      <c r="I70" s="100"/>
      <c r="J70" s="212"/>
      <c r="K70" s="213"/>
      <c r="L70" s="211"/>
      <c r="M70" s="211"/>
      <c r="N70" s="214"/>
    </row>
    <row r="71" spans="1:14" s="58" customFormat="1" ht="13.5" customHeight="1">
      <c r="A71" s="149"/>
      <c r="B71" s="50" t="s">
        <v>76</v>
      </c>
      <c r="C71" s="44" t="s">
        <v>77</v>
      </c>
      <c r="D71" s="217">
        <v>500</v>
      </c>
      <c r="E71" s="217"/>
      <c r="F71" s="217"/>
      <c r="G71" s="217">
        <f t="shared" si="18"/>
        <v>500</v>
      </c>
      <c r="H71" s="217">
        <f t="shared" si="19"/>
        <v>500</v>
      </c>
      <c r="I71" s="100"/>
      <c r="J71" s="212">
        <v>0</v>
      </c>
      <c r="K71" s="213">
        <v>0</v>
      </c>
      <c r="L71" s="211"/>
      <c r="M71" s="211"/>
      <c r="N71" s="214"/>
    </row>
    <row r="72" spans="1:14" s="58" customFormat="1" ht="13.5" customHeight="1">
      <c r="A72" s="149"/>
      <c r="B72" s="50" t="s">
        <v>78</v>
      </c>
      <c r="C72" s="44" t="s">
        <v>79</v>
      </c>
      <c r="D72" s="217">
        <v>1750</v>
      </c>
      <c r="E72" s="217"/>
      <c r="F72" s="217"/>
      <c r="G72" s="217">
        <f t="shared" si="18"/>
        <v>1750</v>
      </c>
      <c r="H72" s="217">
        <f t="shared" si="19"/>
        <v>1750</v>
      </c>
      <c r="I72" s="100"/>
      <c r="J72" s="212">
        <v>0</v>
      </c>
      <c r="K72" s="213">
        <v>0</v>
      </c>
      <c r="L72" s="211"/>
      <c r="M72" s="211"/>
      <c r="N72" s="214"/>
    </row>
    <row r="73" spans="1:14" s="58" customFormat="1" ht="15" customHeight="1">
      <c r="A73" s="149"/>
      <c r="B73" s="50" t="s">
        <v>80</v>
      </c>
      <c r="C73" s="44" t="s">
        <v>81</v>
      </c>
      <c r="D73" s="217">
        <v>3380</v>
      </c>
      <c r="E73" s="217"/>
      <c r="F73" s="217"/>
      <c r="G73" s="217">
        <f t="shared" si="18"/>
        <v>3380</v>
      </c>
      <c r="H73" s="217">
        <f t="shared" si="19"/>
        <v>3380</v>
      </c>
      <c r="I73" s="100"/>
      <c r="J73" s="212">
        <v>0</v>
      </c>
      <c r="K73" s="213">
        <v>0</v>
      </c>
      <c r="L73" s="211"/>
      <c r="M73" s="211"/>
      <c r="N73" s="214"/>
    </row>
    <row r="74" spans="1:14" s="58" customFormat="1" ht="15" customHeight="1">
      <c r="A74" s="149"/>
      <c r="B74" s="50" t="s">
        <v>625</v>
      </c>
      <c r="C74" s="229" t="s">
        <v>747</v>
      </c>
      <c r="D74" s="217">
        <v>100</v>
      </c>
      <c r="E74" s="217"/>
      <c r="F74" s="217"/>
      <c r="G74" s="217">
        <f t="shared" si="18"/>
        <v>100</v>
      </c>
      <c r="H74" s="217">
        <f t="shared" si="19"/>
        <v>100</v>
      </c>
      <c r="I74" s="100"/>
      <c r="J74" s="212"/>
      <c r="K74" s="213"/>
      <c r="L74" s="211"/>
      <c r="M74" s="211"/>
      <c r="N74" s="214"/>
    </row>
    <row r="75" spans="1:14" s="58" customFormat="1" ht="15" customHeight="1">
      <c r="A75" s="149"/>
      <c r="B75" s="50" t="s">
        <v>276</v>
      </c>
      <c r="C75" s="44" t="s">
        <v>280</v>
      </c>
      <c r="D75" s="217">
        <v>500</v>
      </c>
      <c r="E75" s="217"/>
      <c r="F75" s="217"/>
      <c r="G75" s="217">
        <f t="shared" si="18"/>
        <v>500</v>
      </c>
      <c r="H75" s="217">
        <f t="shared" si="19"/>
        <v>500</v>
      </c>
      <c r="I75" s="100"/>
      <c r="J75" s="212"/>
      <c r="K75" s="213"/>
      <c r="L75" s="211"/>
      <c r="M75" s="211"/>
      <c r="N75" s="214"/>
    </row>
    <row r="76" spans="1:14" s="58" customFormat="1" ht="15" customHeight="1">
      <c r="A76" s="149"/>
      <c r="B76" s="50" t="s">
        <v>277</v>
      </c>
      <c r="C76" s="44" t="s">
        <v>281</v>
      </c>
      <c r="D76" s="217">
        <v>600</v>
      </c>
      <c r="E76" s="217"/>
      <c r="F76" s="217"/>
      <c r="G76" s="217">
        <f t="shared" si="18"/>
        <v>600</v>
      </c>
      <c r="H76" s="217">
        <f t="shared" si="19"/>
        <v>600</v>
      </c>
      <c r="I76" s="100"/>
      <c r="J76" s="212"/>
      <c r="K76" s="213"/>
      <c r="L76" s="217"/>
      <c r="M76" s="217"/>
      <c r="N76" s="342"/>
    </row>
    <row r="77" spans="1:14" s="58" customFormat="1" ht="27" customHeight="1">
      <c r="A77" s="145" t="s">
        <v>114</v>
      </c>
      <c r="B77" s="156"/>
      <c r="C77" s="69" t="s">
        <v>115</v>
      </c>
      <c r="D77" s="215">
        <f>D78+D89+D91+D102+D127+D137+D166</f>
        <v>3752525</v>
      </c>
      <c r="E77" s="215">
        <f aca="true" t="shared" si="20" ref="E77:N77">E78+E89+E91+E102+E127+E137+E166</f>
        <v>10150</v>
      </c>
      <c r="F77" s="215">
        <f t="shared" si="20"/>
        <v>10030</v>
      </c>
      <c r="G77" s="215">
        <f t="shared" si="20"/>
        <v>3752645</v>
      </c>
      <c r="H77" s="215">
        <f t="shared" si="20"/>
        <v>3752645</v>
      </c>
      <c r="I77" s="215">
        <f t="shared" si="20"/>
        <v>2102678</v>
      </c>
      <c r="J77" s="215">
        <f t="shared" si="20"/>
        <v>343543</v>
      </c>
      <c r="K77" s="215">
        <f t="shared" si="20"/>
        <v>16120</v>
      </c>
      <c r="L77" s="215">
        <f t="shared" si="20"/>
        <v>0</v>
      </c>
      <c r="M77" s="215">
        <f t="shared" si="20"/>
        <v>0</v>
      </c>
      <c r="N77" s="216">
        <f t="shared" si="20"/>
        <v>0</v>
      </c>
    </row>
    <row r="78" spans="1:14" s="58" customFormat="1" ht="13.5" customHeight="1">
      <c r="A78" s="147" t="s">
        <v>116</v>
      </c>
      <c r="B78" s="143"/>
      <c r="C78" s="81" t="s">
        <v>117</v>
      </c>
      <c r="D78" s="209">
        <f>SUM(D79:D88)</f>
        <v>102935</v>
      </c>
      <c r="E78" s="209">
        <f aca="true" t="shared" si="21" ref="E78:N78">SUM(E79:E88)</f>
        <v>0</v>
      </c>
      <c r="F78" s="209">
        <f t="shared" si="21"/>
        <v>0</v>
      </c>
      <c r="G78" s="209">
        <f t="shared" si="21"/>
        <v>102935</v>
      </c>
      <c r="H78" s="209">
        <f t="shared" si="21"/>
        <v>102935</v>
      </c>
      <c r="I78" s="209">
        <f t="shared" si="21"/>
        <v>83032</v>
      </c>
      <c r="J78" s="209">
        <f t="shared" si="21"/>
        <v>13308</v>
      </c>
      <c r="K78" s="209">
        <f t="shared" si="21"/>
        <v>0</v>
      </c>
      <c r="L78" s="209">
        <f t="shared" si="21"/>
        <v>0</v>
      </c>
      <c r="M78" s="209">
        <f t="shared" si="21"/>
        <v>0</v>
      </c>
      <c r="N78" s="210">
        <f t="shared" si="21"/>
        <v>0</v>
      </c>
    </row>
    <row r="79" spans="1:14" s="58" customFormat="1" ht="14.25" customHeight="1">
      <c r="A79" s="149"/>
      <c r="B79" s="50" t="s">
        <v>61</v>
      </c>
      <c r="C79" s="44" t="s">
        <v>591</v>
      </c>
      <c r="D79" s="225">
        <v>71120</v>
      </c>
      <c r="E79" s="225"/>
      <c r="F79" s="225"/>
      <c r="G79" s="225">
        <f>D79+E79-F79</f>
        <v>71120</v>
      </c>
      <c r="H79" s="225">
        <f>G79</f>
        <v>71120</v>
      </c>
      <c r="I79" s="100">
        <f>D79</f>
        <v>71120</v>
      </c>
      <c r="J79" s="212"/>
      <c r="K79" s="213">
        <v>0</v>
      </c>
      <c r="L79" s="211"/>
      <c r="M79" s="211"/>
      <c r="N79" s="214"/>
    </row>
    <row r="80" spans="1:14" s="58" customFormat="1" ht="15.75" customHeight="1">
      <c r="A80" s="149"/>
      <c r="B80" s="50" t="s">
        <v>64</v>
      </c>
      <c r="C80" s="44" t="s">
        <v>65</v>
      </c>
      <c r="D80" s="225">
        <v>4712</v>
      </c>
      <c r="E80" s="225"/>
      <c r="F80" s="225"/>
      <c r="G80" s="225">
        <f aca="true" t="shared" si="22" ref="G80:G88">D80+E80-F80</f>
        <v>4712</v>
      </c>
      <c r="H80" s="225">
        <f aca="true" t="shared" si="23" ref="H80:H88">G80</f>
        <v>4712</v>
      </c>
      <c r="I80" s="100">
        <f>D80</f>
        <v>4712</v>
      </c>
      <c r="J80" s="212"/>
      <c r="K80" s="213">
        <v>0</v>
      </c>
      <c r="L80" s="211"/>
      <c r="M80" s="211"/>
      <c r="N80" s="214"/>
    </row>
    <row r="81" spans="1:14" s="58" customFormat="1" ht="16.5" customHeight="1">
      <c r="A81" s="149"/>
      <c r="B81" s="153" t="s">
        <v>113</v>
      </c>
      <c r="C81" s="44" t="s">
        <v>118</v>
      </c>
      <c r="D81" s="225">
        <v>11450</v>
      </c>
      <c r="E81" s="225"/>
      <c r="F81" s="225"/>
      <c r="G81" s="225">
        <f t="shared" si="22"/>
        <v>11450</v>
      </c>
      <c r="H81" s="225">
        <f t="shared" si="23"/>
        <v>11450</v>
      </c>
      <c r="I81" s="100"/>
      <c r="J81" s="212">
        <f>H81</f>
        <v>11450</v>
      </c>
      <c r="K81" s="213"/>
      <c r="L81" s="211"/>
      <c r="M81" s="211"/>
      <c r="N81" s="214"/>
    </row>
    <row r="82" spans="1:14" s="58" customFormat="1" ht="15" customHeight="1">
      <c r="A82" s="149"/>
      <c r="B82" s="153" t="s">
        <v>66</v>
      </c>
      <c r="C82" s="44" t="s">
        <v>67</v>
      </c>
      <c r="D82" s="225">
        <v>1858</v>
      </c>
      <c r="E82" s="225"/>
      <c r="F82" s="225"/>
      <c r="G82" s="225">
        <f t="shared" si="22"/>
        <v>1858</v>
      </c>
      <c r="H82" s="225">
        <f t="shared" si="23"/>
        <v>1858</v>
      </c>
      <c r="I82" s="100"/>
      <c r="J82" s="212">
        <f>H82</f>
        <v>1858</v>
      </c>
      <c r="K82" s="213"/>
      <c r="L82" s="211"/>
      <c r="M82" s="211"/>
      <c r="N82" s="214"/>
    </row>
    <row r="83" spans="1:14" s="58" customFormat="1" ht="15" customHeight="1">
      <c r="A83" s="149"/>
      <c r="B83" s="50" t="s">
        <v>542</v>
      </c>
      <c r="C83" s="44" t="s">
        <v>543</v>
      </c>
      <c r="D83" s="225">
        <v>7200</v>
      </c>
      <c r="E83" s="225"/>
      <c r="F83" s="225"/>
      <c r="G83" s="225">
        <f t="shared" si="22"/>
        <v>7200</v>
      </c>
      <c r="H83" s="225">
        <f t="shared" si="23"/>
        <v>7200</v>
      </c>
      <c r="I83" s="100">
        <f>H83</f>
        <v>7200</v>
      </c>
      <c r="J83" s="212"/>
      <c r="K83" s="213">
        <v>0</v>
      </c>
      <c r="L83" s="211"/>
      <c r="M83" s="211"/>
      <c r="N83" s="214"/>
    </row>
    <row r="84" spans="1:14" s="58" customFormat="1" ht="15" customHeight="1">
      <c r="A84" s="149"/>
      <c r="B84" s="50" t="s">
        <v>68</v>
      </c>
      <c r="C84" s="44" t="s">
        <v>69</v>
      </c>
      <c r="D84" s="225">
        <v>154</v>
      </c>
      <c r="E84" s="225"/>
      <c r="F84" s="225"/>
      <c r="G84" s="225">
        <f t="shared" si="22"/>
        <v>154</v>
      </c>
      <c r="H84" s="225">
        <f t="shared" si="23"/>
        <v>154</v>
      </c>
      <c r="I84" s="100"/>
      <c r="J84" s="212">
        <v>0</v>
      </c>
      <c r="K84" s="213">
        <v>0</v>
      </c>
      <c r="L84" s="211"/>
      <c r="M84" s="211"/>
      <c r="N84" s="214"/>
    </row>
    <row r="85" spans="1:14" s="58" customFormat="1" ht="14.25" customHeight="1">
      <c r="A85" s="149"/>
      <c r="B85" s="50" t="s">
        <v>74</v>
      </c>
      <c r="C85" s="44" t="s">
        <v>148</v>
      </c>
      <c r="D85" s="225">
        <v>2488</v>
      </c>
      <c r="E85" s="225"/>
      <c r="F85" s="225"/>
      <c r="G85" s="225">
        <f t="shared" si="22"/>
        <v>2488</v>
      </c>
      <c r="H85" s="225">
        <f t="shared" si="23"/>
        <v>2488</v>
      </c>
      <c r="I85" s="100"/>
      <c r="J85" s="212">
        <v>0</v>
      </c>
      <c r="K85" s="213">
        <v>0</v>
      </c>
      <c r="L85" s="211"/>
      <c r="M85" s="211"/>
      <c r="N85" s="214"/>
    </row>
    <row r="86" spans="1:14" s="58" customFormat="1" ht="15" customHeight="1">
      <c r="A86" s="149"/>
      <c r="B86" s="50" t="s">
        <v>80</v>
      </c>
      <c r="C86" s="44" t="s">
        <v>81</v>
      </c>
      <c r="D86" s="225">
        <v>2644</v>
      </c>
      <c r="E86" s="225"/>
      <c r="F86" s="225"/>
      <c r="G86" s="225">
        <f t="shared" si="22"/>
        <v>2644</v>
      </c>
      <c r="H86" s="225">
        <f t="shared" si="23"/>
        <v>2644</v>
      </c>
      <c r="I86" s="100"/>
      <c r="J86" s="212">
        <v>0</v>
      </c>
      <c r="K86" s="213">
        <v>0</v>
      </c>
      <c r="L86" s="211"/>
      <c r="M86" s="211"/>
      <c r="N86" s="214"/>
    </row>
    <row r="87" spans="1:14" s="58" customFormat="1" ht="15" customHeight="1">
      <c r="A87" s="149"/>
      <c r="B87" s="50" t="s">
        <v>276</v>
      </c>
      <c r="C87" s="44" t="s">
        <v>280</v>
      </c>
      <c r="D87" s="225">
        <v>409</v>
      </c>
      <c r="E87" s="225"/>
      <c r="F87" s="225"/>
      <c r="G87" s="225">
        <f t="shared" si="22"/>
        <v>409</v>
      </c>
      <c r="H87" s="225">
        <f t="shared" si="23"/>
        <v>409</v>
      </c>
      <c r="I87" s="100"/>
      <c r="J87" s="212"/>
      <c r="K87" s="213"/>
      <c r="L87" s="211"/>
      <c r="M87" s="211"/>
      <c r="N87" s="214"/>
    </row>
    <row r="88" spans="1:14" s="58" customFormat="1" ht="15" customHeight="1" thickBot="1">
      <c r="A88" s="527"/>
      <c r="B88" s="528" t="s">
        <v>277</v>
      </c>
      <c r="C88" s="529" t="s">
        <v>281</v>
      </c>
      <c r="D88" s="530">
        <v>900</v>
      </c>
      <c r="E88" s="530"/>
      <c r="F88" s="530"/>
      <c r="G88" s="530">
        <f t="shared" si="22"/>
        <v>900</v>
      </c>
      <c r="H88" s="530">
        <f t="shared" si="23"/>
        <v>900</v>
      </c>
      <c r="I88" s="531"/>
      <c r="J88" s="532">
        <v>0</v>
      </c>
      <c r="K88" s="533">
        <v>0</v>
      </c>
      <c r="L88" s="534"/>
      <c r="M88" s="534"/>
      <c r="N88" s="535"/>
    </row>
    <row r="89" spans="1:14" s="57" customFormat="1" ht="17.25" customHeight="1" thickBot="1">
      <c r="A89" s="522" t="s">
        <v>421</v>
      </c>
      <c r="B89" s="523"/>
      <c r="C89" s="524" t="s">
        <v>588</v>
      </c>
      <c r="D89" s="525">
        <f>D90</f>
        <v>3000</v>
      </c>
      <c r="E89" s="525">
        <f aca="true" t="shared" si="24" ref="E89:N89">E90</f>
        <v>120</v>
      </c>
      <c r="F89" s="525">
        <f t="shared" si="24"/>
        <v>0</v>
      </c>
      <c r="G89" s="525">
        <f t="shared" si="24"/>
        <v>3120</v>
      </c>
      <c r="H89" s="525">
        <f t="shared" si="24"/>
        <v>3120</v>
      </c>
      <c r="I89" s="525">
        <f t="shared" si="24"/>
        <v>0</v>
      </c>
      <c r="J89" s="525">
        <f t="shared" si="24"/>
        <v>0</v>
      </c>
      <c r="K89" s="525">
        <f t="shared" si="24"/>
        <v>3120</v>
      </c>
      <c r="L89" s="525">
        <f t="shared" si="24"/>
        <v>0</v>
      </c>
      <c r="M89" s="525">
        <f t="shared" si="24"/>
        <v>0</v>
      </c>
      <c r="N89" s="526">
        <f t="shared" si="24"/>
        <v>0</v>
      </c>
    </row>
    <row r="90" spans="1:14" s="58" customFormat="1" ht="24" customHeight="1">
      <c r="A90" s="519"/>
      <c r="B90" s="254" t="s">
        <v>422</v>
      </c>
      <c r="C90" s="405" t="s">
        <v>423</v>
      </c>
      <c r="D90" s="211">
        <v>3000</v>
      </c>
      <c r="E90" s="211">
        <v>120</v>
      </c>
      <c r="F90" s="211"/>
      <c r="G90" s="211">
        <f>D90+E90-F90</f>
        <v>3120</v>
      </c>
      <c r="H90" s="211">
        <f>G90</f>
        <v>3120</v>
      </c>
      <c r="I90" s="211">
        <v>0</v>
      </c>
      <c r="J90" s="520">
        <v>0</v>
      </c>
      <c r="K90" s="521">
        <f>H90</f>
        <v>3120</v>
      </c>
      <c r="L90" s="211"/>
      <c r="M90" s="211"/>
      <c r="N90" s="214"/>
    </row>
    <row r="91" spans="1:14" s="57" customFormat="1" ht="16.5" customHeight="1">
      <c r="A91" s="147" t="s">
        <v>120</v>
      </c>
      <c r="B91" s="143"/>
      <c r="C91" s="81" t="s">
        <v>121</v>
      </c>
      <c r="D91" s="209">
        <f aca="true" t="shared" si="25" ref="D91:N91">SUM(D92:D101)</f>
        <v>136530</v>
      </c>
      <c r="E91" s="209">
        <f t="shared" si="25"/>
        <v>0</v>
      </c>
      <c r="F91" s="209">
        <f t="shared" si="25"/>
        <v>0</v>
      </c>
      <c r="G91" s="209">
        <f t="shared" si="25"/>
        <v>136530</v>
      </c>
      <c r="H91" s="209">
        <f t="shared" si="25"/>
        <v>136530</v>
      </c>
      <c r="I91" s="209">
        <f t="shared" si="25"/>
        <v>0</v>
      </c>
      <c r="J91" s="209">
        <f t="shared" si="25"/>
        <v>0</v>
      </c>
      <c r="K91" s="209">
        <f t="shared" si="25"/>
        <v>0</v>
      </c>
      <c r="L91" s="209">
        <f t="shared" si="25"/>
        <v>0</v>
      </c>
      <c r="M91" s="209">
        <f t="shared" si="25"/>
        <v>0</v>
      </c>
      <c r="N91" s="210">
        <f t="shared" si="25"/>
        <v>0</v>
      </c>
    </row>
    <row r="92" spans="1:14" s="58" customFormat="1" ht="12.75" customHeight="1">
      <c r="A92" s="149"/>
      <c r="B92" s="50" t="s">
        <v>60</v>
      </c>
      <c r="C92" s="44" t="s">
        <v>122</v>
      </c>
      <c r="D92" s="100">
        <v>106720</v>
      </c>
      <c r="E92" s="100"/>
      <c r="F92" s="100"/>
      <c r="G92" s="100">
        <f>D92+E92-F92</f>
        <v>106720</v>
      </c>
      <c r="H92" s="100">
        <f>G92</f>
        <v>106720</v>
      </c>
      <c r="I92" s="100">
        <v>0</v>
      </c>
      <c r="J92" s="212"/>
      <c r="K92" s="213">
        <v>0</v>
      </c>
      <c r="L92" s="211"/>
      <c r="M92" s="211"/>
      <c r="N92" s="214"/>
    </row>
    <row r="93" spans="1:14" s="58" customFormat="1" ht="12.75" customHeight="1">
      <c r="A93" s="149"/>
      <c r="B93" s="50" t="s">
        <v>68</v>
      </c>
      <c r="C93" s="44" t="s">
        <v>69</v>
      </c>
      <c r="D93" s="100">
        <v>7300</v>
      </c>
      <c r="E93" s="100"/>
      <c r="F93" s="100"/>
      <c r="G93" s="100">
        <f aca="true" t="shared" si="26" ref="G93:G101">D93+E93-F93</f>
        <v>7300</v>
      </c>
      <c r="H93" s="100">
        <f aca="true" t="shared" si="27" ref="H93:H101">G93</f>
        <v>7300</v>
      </c>
      <c r="I93" s="100">
        <v>0</v>
      </c>
      <c r="J93" s="212"/>
      <c r="K93" s="213">
        <v>0</v>
      </c>
      <c r="L93" s="211"/>
      <c r="M93" s="211"/>
      <c r="N93" s="214"/>
    </row>
    <row r="94" spans="1:14" s="58" customFormat="1" ht="12.75" customHeight="1">
      <c r="A94" s="149"/>
      <c r="B94" s="50" t="s">
        <v>70</v>
      </c>
      <c r="C94" s="44" t="s">
        <v>146</v>
      </c>
      <c r="D94" s="100">
        <v>7100</v>
      </c>
      <c r="E94" s="100"/>
      <c r="F94" s="100"/>
      <c r="G94" s="100">
        <f t="shared" si="26"/>
        <v>7100</v>
      </c>
      <c r="H94" s="100">
        <f t="shared" si="27"/>
        <v>7100</v>
      </c>
      <c r="I94" s="100">
        <v>0</v>
      </c>
      <c r="J94" s="212"/>
      <c r="K94" s="213">
        <v>0</v>
      </c>
      <c r="L94" s="211"/>
      <c r="M94" s="211"/>
      <c r="N94" s="214"/>
    </row>
    <row r="95" spans="1:14" s="58" customFormat="1" ht="12.75" customHeight="1">
      <c r="A95" s="149"/>
      <c r="B95" s="50" t="s">
        <v>74</v>
      </c>
      <c r="C95" s="44" t="s">
        <v>148</v>
      </c>
      <c r="D95" s="100">
        <v>7660</v>
      </c>
      <c r="E95" s="100"/>
      <c r="F95" s="100"/>
      <c r="G95" s="100">
        <f t="shared" si="26"/>
        <v>7660</v>
      </c>
      <c r="H95" s="100">
        <f t="shared" si="27"/>
        <v>7660</v>
      </c>
      <c r="I95" s="100">
        <v>0</v>
      </c>
      <c r="J95" s="212"/>
      <c r="K95" s="213">
        <v>0</v>
      </c>
      <c r="L95" s="211"/>
      <c r="M95" s="211"/>
      <c r="N95" s="214"/>
    </row>
    <row r="96" spans="1:14" s="58" customFormat="1" ht="12.75" customHeight="1">
      <c r="A96" s="149"/>
      <c r="B96" s="50" t="s">
        <v>274</v>
      </c>
      <c r="C96" s="44" t="s">
        <v>278</v>
      </c>
      <c r="D96" s="100">
        <v>450</v>
      </c>
      <c r="E96" s="100"/>
      <c r="F96" s="100"/>
      <c r="G96" s="100">
        <f t="shared" si="26"/>
        <v>450</v>
      </c>
      <c r="H96" s="100">
        <f t="shared" si="27"/>
        <v>450</v>
      </c>
      <c r="I96" s="100"/>
      <c r="J96" s="212"/>
      <c r="K96" s="213"/>
      <c r="L96" s="211"/>
      <c r="M96" s="211"/>
      <c r="N96" s="214"/>
    </row>
    <row r="97" spans="1:14" s="58" customFormat="1" ht="12.75" customHeight="1">
      <c r="A97" s="149"/>
      <c r="B97" s="50" t="s">
        <v>76</v>
      </c>
      <c r="C97" s="44" t="s">
        <v>77</v>
      </c>
      <c r="D97" s="100">
        <v>200</v>
      </c>
      <c r="E97" s="100"/>
      <c r="F97" s="100"/>
      <c r="G97" s="100">
        <f t="shared" si="26"/>
        <v>200</v>
      </c>
      <c r="H97" s="100">
        <f t="shared" si="27"/>
        <v>200</v>
      </c>
      <c r="I97" s="100"/>
      <c r="J97" s="212"/>
      <c r="K97" s="213"/>
      <c r="L97" s="211"/>
      <c r="M97" s="211"/>
      <c r="N97" s="214"/>
    </row>
    <row r="98" spans="1:14" s="58" customFormat="1" ht="12.75" customHeight="1">
      <c r="A98" s="149"/>
      <c r="B98" s="50" t="s">
        <v>600</v>
      </c>
      <c r="C98" s="44" t="s">
        <v>601</v>
      </c>
      <c r="D98" s="100">
        <v>100</v>
      </c>
      <c r="E98" s="100"/>
      <c r="F98" s="100"/>
      <c r="G98" s="100">
        <f t="shared" si="26"/>
        <v>100</v>
      </c>
      <c r="H98" s="100">
        <f t="shared" si="27"/>
        <v>100</v>
      </c>
      <c r="I98" s="100"/>
      <c r="J98" s="212"/>
      <c r="K98" s="213"/>
      <c r="L98" s="211"/>
      <c r="M98" s="211"/>
      <c r="N98" s="214"/>
    </row>
    <row r="99" spans="1:14" s="58" customFormat="1" ht="12.75" customHeight="1">
      <c r="A99" s="149"/>
      <c r="B99" s="50" t="s">
        <v>275</v>
      </c>
      <c r="C99" s="44" t="s">
        <v>279</v>
      </c>
      <c r="D99" s="100">
        <v>1000</v>
      </c>
      <c r="E99" s="100"/>
      <c r="F99" s="100"/>
      <c r="G99" s="100">
        <f t="shared" si="26"/>
        <v>1000</v>
      </c>
      <c r="H99" s="100">
        <f t="shared" si="27"/>
        <v>1000</v>
      </c>
      <c r="I99" s="100"/>
      <c r="J99" s="212"/>
      <c r="K99" s="213"/>
      <c r="L99" s="211"/>
      <c r="M99" s="211"/>
      <c r="N99" s="214"/>
    </row>
    <row r="100" spans="1:14" s="58" customFormat="1" ht="12.75" customHeight="1">
      <c r="A100" s="149"/>
      <c r="B100" s="50" t="s">
        <v>276</v>
      </c>
      <c r="C100" s="44" t="s">
        <v>280</v>
      </c>
      <c r="D100" s="100">
        <v>1500</v>
      </c>
      <c r="E100" s="100"/>
      <c r="F100" s="100"/>
      <c r="G100" s="100">
        <f t="shared" si="26"/>
        <v>1500</v>
      </c>
      <c r="H100" s="100">
        <f t="shared" si="27"/>
        <v>1500</v>
      </c>
      <c r="I100" s="100"/>
      <c r="J100" s="212"/>
      <c r="K100" s="213"/>
      <c r="L100" s="211"/>
      <c r="M100" s="211"/>
      <c r="N100" s="214"/>
    </row>
    <row r="101" spans="1:14" s="58" customFormat="1" ht="12.75" customHeight="1">
      <c r="A101" s="149"/>
      <c r="B101" s="50" t="s">
        <v>277</v>
      </c>
      <c r="C101" s="44" t="s">
        <v>281</v>
      </c>
      <c r="D101" s="100">
        <v>4500</v>
      </c>
      <c r="E101" s="100"/>
      <c r="F101" s="100"/>
      <c r="G101" s="100">
        <f t="shared" si="26"/>
        <v>4500</v>
      </c>
      <c r="H101" s="100">
        <f t="shared" si="27"/>
        <v>4500</v>
      </c>
      <c r="I101" s="100"/>
      <c r="J101" s="212"/>
      <c r="K101" s="213"/>
      <c r="L101" s="211"/>
      <c r="M101" s="211"/>
      <c r="N101" s="214"/>
    </row>
    <row r="102" spans="1:14" s="57" customFormat="1" ht="15.75" customHeight="1">
      <c r="A102" s="147" t="s">
        <v>123</v>
      </c>
      <c r="B102" s="143"/>
      <c r="C102" s="81" t="s">
        <v>124</v>
      </c>
      <c r="D102" s="209">
        <f>SUM(D103:D126)</f>
        <v>2896382</v>
      </c>
      <c r="E102" s="209">
        <f aca="true" t="shared" si="28" ref="E102:N102">SUM(E103:E126)</f>
        <v>10030</v>
      </c>
      <c r="F102" s="209">
        <f t="shared" si="28"/>
        <v>10030</v>
      </c>
      <c r="G102" s="209">
        <f t="shared" si="28"/>
        <v>2896382</v>
      </c>
      <c r="H102" s="209">
        <f t="shared" si="28"/>
        <v>2896382</v>
      </c>
      <c r="I102" s="209">
        <f t="shared" si="28"/>
        <v>1913556</v>
      </c>
      <c r="J102" s="209">
        <f t="shared" si="28"/>
        <v>315565</v>
      </c>
      <c r="K102" s="209">
        <f t="shared" si="28"/>
        <v>10000</v>
      </c>
      <c r="L102" s="209">
        <f t="shared" si="28"/>
        <v>0</v>
      </c>
      <c r="M102" s="209">
        <f t="shared" si="28"/>
        <v>0</v>
      </c>
      <c r="N102" s="210">
        <f t="shared" si="28"/>
        <v>0</v>
      </c>
    </row>
    <row r="103" spans="1:14" s="57" customFormat="1" ht="15.75" customHeight="1">
      <c r="A103" s="151"/>
      <c r="B103" s="228" t="s">
        <v>119</v>
      </c>
      <c r="C103" s="44" t="s">
        <v>611</v>
      </c>
      <c r="D103" s="225">
        <v>10000</v>
      </c>
      <c r="E103" s="225"/>
      <c r="F103" s="225"/>
      <c r="G103" s="225">
        <f>D103+E103-F103</f>
        <v>10000</v>
      </c>
      <c r="H103" s="225">
        <f>G103</f>
        <v>10000</v>
      </c>
      <c r="I103" s="225"/>
      <c r="J103" s="225"/>
      <c r="K103" s="225">
        <f>H103</f>
        <v>10000</v>
      </c>
      <c r="L103" s="226"/>
      <c r="M103" s="226"/>
      <c r="N103" s="193"/>
    </row>
    <row r="104" spans="1:14" s="58" customFormat="1" ht="16.5" customHeight="1">
      <c r="A104" s="149"/>
      <c r="B104" s="50" t="s">
        <v>610</v>
      </c>
      <c r="C104" s="44" t="s">
        <v>582</v>
      </c>
      <c r="D104" s="100">
        <v>1000</v>
      </c>
      <c r="E104" s="100"/>
      <c r="F104" s="100"/>
      <c r="G104" s="225">
        <f aca="true" t="shared" si="29" ref="G104:G126">D104+E104-F104</f>
        <v>1000</v>
      </c>
      <c r="H104" s="225">
        <f aca="true" t="shared" si="30" ref="H104:H126">G104</f>
        <v>1000</v>
      </c>
      <c r="I104" s="100">
        <v>0</v>
      </c>
      <c r="J104" s="212"/>
      <c r="K104" s="213">
        <v>0</v>
      </c>
      <c r="L104" s="211"/>
      <c r="M104" s="211"/>
      <c r="N104" s="214"/>
    </row>
    <row r="105" spans="1:14" s="58" customFormat="1" ht="15.75" customHeight="1">
      <c r="A105" s="149"/>
      <c r="B105" s="50" t="s">
        <v>61</v>
      </c>
      <c r="C105" s="44" t="s">
        <v>591</v>
      </c>
      <c r="D105" s="100">
        <v>1759600</v>
      </c>
      <c r="E105" s="100">
        <v>10030</v>
      </c>
      <c r="F105" s="100"/>
      <c r="G105" s="225">
        <f t="shared" si="29"/>
        <v>1769630</v>
      </c>
      <c r="H105" s="225">
        <f t="shared" si="30"/>
        <v>1769630</v>
      </c>
      <c r="I105" s="100">
        <f>H105</f>
        <v>1769630</v>
      </c>
      <c r="J105" s="212"/>
      <c r="K105" s="213">
        <v>0</v>
      </c>
      <c r="L105" s="211"/>
      <c r="M105" s="211"/>
      <c r="N105" s="214"/>
    </row>
    <row r="106" spans="1:14" s="58" customFormat="1" ht="16.5" customHeight="1">
      <c r="A106" s="149"/>
      <c r="B106" s="50" t="s">
        <v>64</v>
      </c>
      <c r="C106" s="44" t="s">
        <v>65</v>
      </c>
      <c r="D106" s="100">
        <v>123956</v>
      </c>
      <c r="E106" s="100"/>
      <c r="F106" s="100">
        <v>10030</v>
      </c>
      <c r="G106" s="225">
        <f t="shared" si="29"/>
        <v>113926</v>
      </c>
      <c r="H106" s="225">
        <f t="shared" si="30"/>
        <v>113926</v>
      </c>
      <c r="I106" s="100">
        <f>H106</f>
        <v>113926</v>
      </c>
      <c r="J106" s="212"/>
      <c r="K106" s="213">
        <v>0</v>
      </c>
      <c r="L106" s="211"/>
      <c r="M106" s="211"/>
      <c r="N106" s="214"/>
    </row>
    <row r="107" spans="1:14" s="58" customFormat="1" ht="15" customHeight="1">
      <c r="A107" s="149"/>
      <c r="B107" s="153" t="s">
        <v>113</v>
      </c>
      <c r="C107" s="44" t="s">
        <v>92</v>
      </c>
      <c r="D107" s="100">
        <v>269417</v>
      </c>
      <c r="E107" s="100"/>
      <c r="F107" s="100"/>
      <c r="G107" s="225">
        <f t="shared" si="29"/>
        <v>269417</v>
      </c>
      <c r="H107" s="225">
        <f t="shared" si="30"/>
        <v>269417</v>
      </c>
      <c r="I107" s="100">
        <v>0</v>
      </c>
      <c r="J107" s="212">
        <f>H107</f>
        <v>269417</v>
      </c>
      <c r="K107" s="213">
        <v>0</v>
      </c>
      <c r="L107" s="211"/>
      <c r="M107" s="211"/>
      <c r="N107" s="214"/>
    </row>
    <row r="108" spans="1:14" s="58" customFormat="1" ht="15" customHeight="1">
      <c r="A108" s="149"/>
      <c r="B108" s="153" t="s">
        <v>66</v>
      </c>
      <c r="C108" s="44" t="s">
        <v>67</v>
      </c>
      <c r="D108" s="100">
        <v>46148</v>
      </c>
      <c r="E108" s="100"/>
      <c r="F108" s="100"/>
      <c r="G108" s="225">
        <f t="shared" si="29"/>
        <v>46148</v>
      </c>
      <c r="H108" s="225">
        <f t="shared" si="30"/>
        <v>46148</v>
      </c>
      <c r="I108" s="100"/>
      <c r="J108" s="212">
        <f>H108</f>
        <v>46148</v>
      </c>
      <c r="K108" s="213">
        <v>0</v>
      </c>
      <c r="L108" s="211"/>
      <c r="M108" s="211"/>
      <c r="N108" s="214"/>
    </row>
    <row r="109" spans="1:14" s="58" customFormat="1" ht="13.5" customHeight="1">
      <c r="A109" s="149"/>
      <c r="B109" s="153" t="s">
        <v>542</v>
      </c>
      <c r="C109" s="44" t="s">
        <v>543</v>
      </c>
      <c r="D109" s="100">
        <v>30000</v>
      </c>
      <c r="E109" s="100"/>
      <c r="F109" s="100"/>
      <c r="G109" s="225">
        <f t="shared" si="29"/>
        <v>30000</v>
      </c>
      <c r="H109" s="225">
        <f t="shared" si="30"/>
        <v>30000</v>
      </c>
      <c r="I109" s="100">
        <f>H109</f>
        <v>30000</v>
      </c>
      <c r="J109" s="212"/>
      <c r="K109" s="213">
        <v>0</v>
      </c>
      <c r="L109" s="211"/>
      <c r="M109" s="211"/>
      <c r="N109" s="214"/>
    </row>
    <row r="110" spans="1:14" s="58" customFormat="1" ht="15.75" customHeight="1">
      <c r="A110" s="149"/>
      <c r="B110" s="50" t="s">
        <v>68</v>
      </c>
      <c r="C110" s="44" t="s">
        <v>69</v>
      </c>
      <c r="D110" s="100">
        <v>60000</v>
      </c>
      <c r="E110" s="100"/>
      <c r="F110" s="100"/>
      <c r="G110" s="225">
        <f t="shared" si="29"/>
        <v>60000</v>
      </c>
      <c r="H110" s="225">
        <f t="shared" si="30"/>
        <v>60000</v>
      </c>
      <c r="I110" s="100">
        <v>0</v>
      </c>
      <c r="J110" s="212"/>
      <c r="K110" s="213">
        <v>0</v>
      </c>
      <c r="L110" s="211"/>
      <c r="M110" s="211"/>
      <c r="N110" s="214"/>
    </row>
    <row r="111" spans="1:14" s="58" customFormat="1" ht="15.75" customHeight="1">
      <c r="A111" s="149"/>
      <c r="B111" s="50" t="s">
        <v>70</v>
      </c>
      <c r="C111" s="44" t="s">
        <v>146</v>
      </c>
      <c r="D111" s="100">
        <v>49000</v>
      </c>
      <c r="E111" s="100"/>
      <c r="F111" s="100"/>
      <c r="G111" s="225">
        <f t="shared" si="29"/>
        <v>49000</v>
      </c>
      <c r="H111" s="225">
        <f t="shared" si="30"/>
        <v>49000</v>
      </c>
      <c r="I111" s="100">
        <v>0</v>
      </c>
      <c r="J111" s="212"/>
      <c r="K111" s="213">
        <v>0</v>
      </c>
      <c r="L111" s="211"/>
      <c r="M111" s="211"/>
      <c r="N111" s="214"/>
    </row>
    <row r="112" spans="1:14" s="58" customFormat="1" ht="15.75" customHeight="1">
      <c r="A112" s="149"/>
      <c r="B112" s="50" t="s">
        <v>133</v>
      </c>
      <c r="C112" s="44" t="s">
        <v>134</v>
      </c>
      <c r="D112" s="100">
        <v>2000</v>
      </c>
      <c r="E112" s="100"/>
      <c r="F112" s="100"/>
      <c r="G112" s="225">
        <f t="shared" si="29"/>
        <v>2000</v>
      </c>
      <c r="H112" s="225">
        <f t="shared" si="30"/>
        <v>2000</v>
      </c>
      <c r="I112" s="100">
        <v>0</v>
      </c>
      <c r="J112" s="212"/>
      <c r="K112" s="213">
        <v>0</v>
      </c>
      <c r="L112" s="211"/>
      <c r="M112" s="211"/>
      <c r="N112" s="214"/>
    </row>
    <row r="113" spans="1:14" s="58" customFormat="1" ht="13.5" customHeight="1">
      <c r="A113" s="149"/>
      <c r="B113" s="50" t="s">
        <v>74</v>
      </c>
      <c r="C113" s="44" t="s">
        <v>148</v>
      </c>
      <c r="D113" s="100">
        <v>430000</v>
      </c>
      <c r="E113" s="100"/>
      <c r="F113" s="100"/>
      <c r="G113" s="225">
        <f t="shared" si="29"/>
        <v>430000</v>
      </c>
      <c r="H113" s="225">
        <f t="shared" si="30"/>
        <v>430000</v>
      </c>
      <c r="I113" s="100">
        <v>0</v>
      </c>
      <c r="J113" s="212"/>
      <c r="K113" s="213">
        <v>0</v>
      </c>
      <c r="L113" s="211"/>
      <c r="M113" s="211"/>
      <c r="N113" s="214"/>
    </row>
    <row r="114" spans="1:14" s="58" customFormat="1" ht="13.5" customHeight="1">
      <c r="A114" s="149"/>
      <c r="B114" s="50" t="s">
        <v>544</v>
      </c>
      <c r="C114" s="44" t="s">
        <v>412</v>
      </c>
      <c r="D114" s="100">
        <v>2928</v>
      </c>
      <c r="E114" s="100"/>
      <c r="F114" s="100"/>
      <c r="G114" s="225">
        <f t="shared" si="29"/>
        <v>2928</v>
      </c>
      <c r="H114" s="225">
        <f t="shared" si="30"/>
        <v>2928</v>
      </c>
      <c r="I114" s="100">
        <v>0</v>
      </c>
      <c r="J114" s="212"/>
      <c r="K114" s="213">
        <v>0</v>
      </c>
      <c r="L114" s="211"/>
      <c r="M114" s="211"/>
      <c r="N114" s="214"/>
    </row>
    <row r="115" spans="1:14" s="58" customFormat="1" ht="13.5" customHeight="1">
      <c r="A115" s="149"/>
      <c r="B115" s="50" t="s">
        <v>282</v>
      </c>
      <c r="C115" s="44" t="s">
        <v>284</v>
      </c>
      <c r="D115" s="100">
        <v>10000</v>
      </c>
      <c r="E115" s="100"/>
      <c r="F115" s="100"/>
      <c r="G115" s="225">
        <f t="shared" si="29"/>
        <v>10000</v>
      </c>
      <c r="H115" s="225">
        <f t="shared" si="30"/>
        <v>10000</v>
      </c>
      <c r="I115" s="100"/>
      <c r="J115" s="212"/>
      <c r="K115" s="213"/>
      <c r="L115" s="211"/>
      <c r="M115" s="211"/>
      <c r="N115" s="214"/>
    </row>
    <row r="116" spans="1:14" s="58" customFormat="1" ht="13.5" customHeight="1">
      <c r="A116" s="149"/>
      <c r="B116" s="50" t="s">
        <v>274</v>
      </c>
      <c r="C116" s="44" t="s">
        <v>278</v>
      </c>
      <c r="D116" s="100">
        <v>12870</v>
      </c>
      <c r="E116" s="100"/>
      <c r="F116" s="100"/>
      <c r="G116" s="225">
        <f t="shared" si="29"/>
        <v>12870</v>
      </c>
      <c r="H116" s="225">
        <f t="shared" si="30"/>
        <v>12870</v>
      </c>
      <c r="I116" s="100"/>
      <c r="J116" s="212"/>
      <c r="K116" s="213"/>
      <c r="L116" s="211"/>
      <c r="M116" s="211"/>
      <c r="N116" s="214"/>
    </row>
    <row r="117" spans="1:14" s="58" customFormat="1" ht="13.5" customHeight="1">
      <c r="A117" s="149"/>
      <c r="B117" s="50" t="s">
        <v>283</v>
      </c>
      <c r="C117" s="44" t="s">
        <v>746</v>
      </c>
      <c r="D117" s="100">
        <v>1000</v>
      </c>
      <c r="E117" s="100"/>
      <c r="F117" s="100"/>
      <c r="G117" s="225">
        <f t="shared" si="29"/>
        <v>1000</v>
      </c>
      <c r="H117" s="225">
        <f t="shared" si="30"/>
        <v>1000</v>
      </c>
      <c r="I117" s="100"/>
      <c r="J117" s="212"/>
      <c r="K117" s="213"/>
      <c r="L117" s="211"/>
      <c r="M117" s="211"/>
      <c r="N117" s="214"/>
    </row>
    <row r="118" spans="1:14" s="58" customFormat="1" ht="14.25" customHeight="1">
      <c r="A118" s="149"/>
      <c r="B118" s="50" t="s">
        <v>76</v>
      </c>
      <c r="C118" s="44" t="s">
        <v>77</v>
      </c>
      <c r="D118" s="100">
        <v>10500</v>
      </c>
      <c r="E118" s="100"/>
      <c r="F118" s="100"/>
      <c r="G118" s="225">
        <f t="shared" si="29"/>
        <v>10500</v>
      </c>
      <c r="H118" s="225">
        <f t="shared" si="30"/>
        <v>10500</v>
      </c>
      <c r="I118" s="100">
        <v>0</v>
      </c>
      <c r="J118" s="212"/>
      <c r="K118" s="213">
        <v>0</v>
      </c>
      <c r="L118" s="211"/>
      <c r="M118" s="211"/>
      <c r="N118" s="214"/>
    </row>
    <row r="119" spans="1:14" s="58" customFormat="1" ht="14.25" customHeight="1">
      <c r="A119" s="149"/>
      <c r="B119" s="50" t="s">
        <v>600</v>
      </c>
      <c r="C119" s="44" t="s">
        <v>601</v>
      </c>
      <c r="D119" s="100">
        <v>500</v>
      </c>
      <c r="E119" s="100"/>
      <c r="F119" s="100"/>
      <c r="G119" s="225">
        <f t="shared" si="29"/>
        <v>500</v>
      </c>
      <c r="H119" s="225">
        <f t="shared" si="30"/>
        <v>500</v>
      </c>
      <c r="I119" s="100">
        <v>0</v>
      </c>
      <c r="J119" s="212"/>
      <c r="K119" s="213">
        <v>0</v>
      </c>
      <c r="L119" s="211"/>
      <c r="M119" s="211"/>
      <c r="N119" s="214"/>
    </row>
    <row r="120" spans="1:14" s="58" customFormat="1" ht="15" customHeight="1">
      <c r="A120" s="149"/>
      <c r="B120" s="50" t="s">
        <v>78</v>
      </c>
      <c r="C120" s="44" t="s">
        <v>79</v>
      </c>
      <c r="D120" s="100">
        <v>700</v>
      </c>
      <c r="E120" s="100"/>
      <c r="F120" s="100"/>
      <c r="G120" s="225">
        <f t="shared" si="29"/>
        <v>700</v>
      </c>
      <c r="H120" s="225">
        <f t="shared" si="30"/>
        <v>700</v>
      </c>
      <c r="I120" s="100">
        <v>0</v>
      </c>
      <c r="J120" s="212"/>
      <c r="K120" s="213">
        <v>0</v>
      </c>
      <c r="L120" s="211"/>
      <c r="M120" s="211"/>
      <c r="N120" s="214"/>
    </row>
    <row r="121" spans="1:14" s="58" customFormat="1" ht="15.75" customHeight="1">
      <c r="A121" s="149"/>
      <c r="B121" s="50" t="s">
        <v>80</v>
      </c>
      <c r="C121" s="44" t="s">
        <v>81</v>
      </c>
      <c r="D121" s="100">
        <v>37723</v>
      </c>
      <c r="E121" s="100"/>
      <c r="F121" s="100"/>
      <c r="G121" s="225">
        <f t="shared" si="29"/>
        <v>37723</v>
      </c>
      <c r="H121" s="225">
        <f t="shared" si="30"/>
        <v>37723</v>
      </c>
      <c r="I121" s="100">
        <v>0</v>
      </c>
      <c r="J121" s="212"/>
      <c r="K121" s="213">
        <v>0</v>
      </c>
      <c r="L121" s="211"/>
      <c r="M121" s="211"/>
      <c r="N121" s="214"/>
    </row>
    <row r="122" spans="1:14" s="58" customFormat="1" ht="15.75" customHeight="1">
      <c r="A122" s="150"/>
      <c r="B122" s="153" t="s">
        <v>96</v>
      </c>
      <c r="C122" s="44" t="s">
        <v>97</v>
      </c>
      <c r="D122" s="100">
        <v>200</v>
      </c>
      <c r="E122" s="100"/>
      <c r="F122" s="100"/>
      <c r="G122" s="225">
        <f t="shared" si="29"/>
        <v>200</v>
      </c>
      <c r="H122" s="225">
        <f t="shared" si="30"/>
        <v>200</v>
      </c>
      <c r="I122" s="100">
        <v>0</v>
      </c>
      <c r="J122" s="212"/>
      <c r="K122" s="213">
        <v>0</v>
      </c>
      <c r="L122" s="211"/>
      <c r="M122" s="211"/>
      <c r="N122" s="214"/>
    </row>
    <row r="123" spans="1:14" s="58" customFormat="1" ht="16.5" customHeight="1">
      <c r="A123" s="150"/>
      <c r="B123" s="153" t="s">
        <v>550</v>
      </c>
      <c r="C123" s="44" t="s">
        <v>425</v>
      </c>
      <c r="D123" s="100">
        <v>600</v>
      </c>
      <c r="E123" s="100"/>
      <c r="F123" s="100"/>
      <c r="G123" s="225">
        <f t="shared" si="29"/>
        <v>600</v>
      </c>
      <c r="H123" s="225">
        <f t="shared" si="30"/>
        <v>600</v>
      </c>
      <c r="I123" s="100">
        <v>0</v>
      </c>
      <c r="J123" s="212"/>
      <c r="K123" s="213">
        <v>0</v>
      </c>
      <c r="L123" s="211"/>
      <c r="M123" s="211"/>
      <c r="N123" s="214"/>
    </row>
    <row r="124" spans="1:14" s="58" customFormat="1" ht="21" customHeight="1">
      <c r="A124" s="150"/>
      <c r="B124" s="153" t="s">
        <v>275</v>
      </c>
      <c r="C124" s="44" t="s">
        <v>279</v>
      </c>
      <c r="D124" s="100">
        <v>11500</v>
      </c>
      <c r="E124" s="100"/>
      <c r="F124" s="100"/>
      <c r="G124" s="225">
        <f t="shared" si="29"/>
        <v>11500</v>
      </c>
      <c r="H124" s="225">
        <f t="shared" si="30"/>
        <v>11500</v>
      </c>
      <c r="I124" s="100"/>
      <c r="J124" s="212"/>
      <c r="K124" s="213"/>
      <c r="L124" s="211"/>
      <c r="M124" s="211"/>
      <c r="N124" s="214"/>
    </row>
    <row r="125" spans="1:14" s="58" customFormat="1" ht="13.5" customHeight="1">
      <c r="A125" s="150"/>
      <c r="B125" s="153" t="s">
        <v>276</v>
      </c>
      <c r="C125" s="44" t="s">
        <v>280</v>
      </c>
      <c r="D125" s="100">
        <v>4000</v>
      </c>
      <c r="E125" s="100"/>
      <c r="F125" s="100"/>
      <c r="G125" s="225">
        <f t="shared" si="29"/>
        <v>4000</v>
      </c>
      <c r="H125" s="225">
        <f t="shared" si="30"/>
        <v>4000</v>
      </c>
      <c r="I125" s="100"/>
      <c r="J125" s="212"/>
      <c r="K125" s="213"/>
      <c r="L125" s="211"/>
      <c r="M125" s="211"/>
      <c r="N125" s="214"/>
    </row>
    <row r="126" spans="1:14" s="58" customFormat="1" ht="13.5" customHeight="1">
      <c r="A126" s="150"/>
      <c r="B126" s="153" t="s">
        <v>277</v>
      </c>
      <c r="C126" s="44" t="s">
        <v>281</v>
      </c>
      <c r="D126" s="100">
        <v>22740</v>
      </c>
      <c r="E126" s="100"/>
      <c r="F126" s="100"/>
      <c r="G126" s="225">
        <f t="shared" si="29"/>
        <v>22740</v>
      </c>
      <c r="H126" s="225">
        <f t="shared" si="30"/>
        <v>22740</v>
      </c>
      <c r="I126" s="100"/>
      <c r="J126" s="212"/>
      <c r="K126" s="213"/>
      <c r="L126" s="211"/>
      <c r="M126" s="211"/>
      <c r="N126" s="214"/>
    </row>
    <row r="127" spans="1:14" s="58" customFormat="1" ht="15" customHeight="1">
      <c r="A127" s="147" t="s">
        <v>125</v>
      </c>
      <c r="B127" s="143"/>
      <c r="C127" s="81" t="s">
        <v>126</v>
      </c>
      <c r="D127" s="209">
        <f>SUM(D128:D136)</f>
        <v>14000</v>
      </c>
      <c r="E127" s="209">
        <f aca="true" t="shared" si="31" ref="E127:N127">SUM(E128:E136)</f>
        <v>0</v>
      </c>
      <c r="F127" s="209">
        <f t="shared" si="31"/>
        <v>0</v>
      </c>
      <c r="G127" s="209">
        <f t="shared" si="31"/>
        <v>14000</v>
      </c>
      <c r="H127" s="209">
        <f t="shared" si="31"/>
        <v>14000</v>
      </c>
      <c r="I127" s="209">
        <f t="shared" si="31"/>
        <v>5800</v>
      </c>
      <c r="J127" s="209">
        <f t="shared" si="31"/>
        <v>860</v>
      </c>
      <c r="K127" s="209">
        <f t="shared" si="31"/>
        <v>0</v>
      </c>
      <c r="L127" s="209">
        <f t="shared" si="31"/>
        <v>0</v>
      </c>
      <c r="M127" s="209">
        <f t="shared" si="31"/>
        <v>0</v>
      </c>
      <c r="N127" s="209">
        <f t="shared" si="31"/>
        <v>0</v>
      </c>
    </row>
    <row r="128" spans="1:14" s="58" customFormat="1" ht="16.5" customHeight="1">
      <c r="A128" s="150"/>
      <c r="B128" s="50" t="s">
        <v>60</v>
      </c>
      <c r="C128" s="44" t="s">
        <v>122</v>
      </c>
      <c r="D128" s="100">
        <v>5330</v>
      </c>
      <c r="E128" s="100"/>
      <c r="F128" s="100"/>
      <c r="G128" s="100">
        <f>D128+E128-F128</f>
        <v>5330</v>
      </c>
      <c r="H128" s="100">
        <f>G128</f>
        <v>5330</v>
      </c>
      <c r="I128" s="100"/>
      <c r="J128" s="212">
        <v>0</v>
      </c>
      <c r="K128" s="213">
        <v>0</v>
      </c>
      <c r="L128" s="211"/>
      <c r="M128" s="211"/>
      <c r="N128" s="214"/>
    </row>
    <row r="129" spans="1:14" s="58" customFormat="1" ht="15.75" customHeight="1">
      <c r="A129" s="149"/>
      <c r="B129" s="50" t="s">
        <v>91</v>
      </c>
      <c r="C129" s="44" t="s">
        <v>127</v>
      </c>
      <c r="D129" s="100">
        <v>740</v>
      </c>
      <c r="E129" s="100"/>
      <c r="F129" s="100"/>
      <c r="G129" s="100">
        <f aca="true" t="shared" si="32" ref="G129:G136">D129+E129-F129</f>
        <v>740</v>
      </c>
      <c r="H129" s="100">
        <f aca="true" t="shared" si="33" ref="H129:H136">G129</f>
        <v>740</v>
      </c>
      <c r="I129" s="100"/>
      <c r="J129" s="212">
        <f>H129</f>
        <v>740</v>
      </c>
      <c r="K129" s="213">
        <v>0</v>
      </c>
      <c r="L129" s="211"/>
      <c r="M129" s="211"/>
      <c r="N129" s="214"/>
    </row>
    <row r="130" spans="1:14" s="58" customFormat="1" ht="15.75" customHeight="1">
      <c r="A130" s="149"/>
      <c r="B130" s="50" t="s">
        <v>66</v>
      </c>
      <c r="C130" s="44" t="s">
        <v>67</v>
      </c>
      <c r="D130" s="100">
        <v>120</v>
      </c>
      <c r="E130" s="100"/>
      <c r="F130" s="100"/>
      <c r="G130" s="100">
        <f t="shared" si="32"/>
        <v>120</v>
      </c>
      <c r="H130" s="100">
        <f t="shared" si="33"/>
        <v>120</v>
      </c>
      <c r="I130" s="100"/>
      <c r="J130" s="212">
        <f>H130</f>
        <v>120</v>
      </c>
      <c r="K130" s="213">
        <v>0</v>
      </c>
      <c r="L130" s="211"/>
      <c r="M130" s="211"/>
      <c r="N130" s="214"/>
    </row>
    <row r="131" spans="1:14" s="58" customFormat="1" ht="15.75" customHeight="1">
      <c r="A131" s="149"/>
      <c r="B131" s="50" t="s">
        <v>542</v>
      </c>
      <c r="C131" s="44" t="s">
        <v>543</v>
      </c>
      <c r="D131" s="100">
        <v>5800</v>
      </c>
      <c r="E131" s="100"/>
      <c r="F131" s="100"/>
      <c r="G131" s="100">
        <f t="shared" si="32"/>
        <v>5800</v>
      </c>
      <c r="H131" s="100">
        <f t="shared" si="33"/>
        <v>5800</v>
      </c>
      <c r="I131" s="100">
        <f>H131</f>
        <v>5800</v>
      </c>
      <c r="J131" s="212">
        <v>0</v>
      </c>
      <c r="K131" s="213">
        <v>0</v>
      </c>
      <c r="L131" s="211"/>
      <c r="M131" s="211"/>
      <c r="N131" s="214"/>
    </row>
    <row r="132" spans="1:14" s="58" customFormat="1" ht="16.5" customHeight="1">
      <c r="A132" s="149"/>
      <c r="B132" s="50" t="s">
        <v>68</v>
      </c>
      <c r="C132" s="44" t="s">
        <v>69</v>
      </c>
      <c r="D132" s="100">
        <v>222</v>
      </c>
      <c r="E132" s="100"/>
      <c r="F132" s="100"/>
      <c r="G132" s="100">
        <f t="shared" si="32"/>
        <v>222</v>
      </c>
      <c r="H132" s="100">
        <f t="shared" si="33"/>
        <v>222</v>
      </c>
      <c r="I132" s="100"/>
      <c r="J132" s="212">
        <v>0</v>
      </c>
      <c r="K132" s="213">
        <v>0</v>
      </c>
      <c r="L132" s="211"/>
      <c r="M132" s="211"/>
      <c r="N132" s="214"/>
    </row>
    <row r="133" spans="1:14" s="58" customFormat="1" ht="15.75" customHeight="1">
      <c r="A133" s="149"/>
      <c r="B133" s="50" t="s">
        <v>74</v>
      </c>
      <c r="C133" s="44" t="s">
        <v>148</v>
      </c>
      <c r="D133" s="100">
        <v>958</v>
      </c>
      <c r="E133" s="100"/>
      <c r="F133" s="100"/>
      <c r="G133" s="100">
        <f t="shared" si="32"/>
        <v>958</v>
      </c>
      <c r="H133" s="100">
        <f t="shared" si="33"/>
        <v>958</v>
      </c>
      <c r="I133" s="100"/>
      <c r="J133" s="212">
        <v>0</v>
      </c>
      <c r="K133" s="213">
        <v>0</v>
      </c>
      <c r="L133" s="211"/>
      <c r="M133" s="211"/>
      <c r="N133" s="214"/>
    </row>
    <row r="134" spans="1:14" s="58" customFormat="1" ht="15.75" customHeight="1">
      <c r="A134" s="149"/>
      <c r="B134" s="50" t="s">
        <v>274</v>
      </c>
      <c r="C134" s="44" t="s">
        <v>278</v>
      </c>
      <c r="D134" s="100">
        <v>100</v>
      </c>
      <c r="E134" s="100"/>
      <c r="F134" s="100"/>
      <c r="G134" s="100">
        <f t="shared" si="32"/>
        <v>100</v>
      </c>
      <c r="H134" s="100">
        <f t="shared" si="33"/>
        <v>100</v>
      </c>
      <c r="I134" s="100"/>
      <c r="J134" s="212"/>
      <c r="K134" s="213"/>
      <c r="L134" s="211"/>
      <c r="M134" s="211"/>
      <c r="N134" s="214"/>
    </row>
    <row r="135" spans="1:14" s="58" customFormat="1" ht="15.75" customHeight="1">
      <c r="A135" s="149"/>
      <c r="B135" s="50" t="s">
        <v>276</v>
      </c>
      <c r="C135" s="44" t="s">
        <v>280</v>
      </c>
      <c r="D135" s="100">
        <v>50</v>
      </c>
      <c r="E135" s="100"/>
      <c r="F135" s="100"/>
      <c r="G135" s="100">
        <f t="shared" si="32"/>
        <v>50</v>
      </c>
      <c r="H135" s="100">
        <f t="shared" si="33"/>
        <v>50</v>
      </c>
      <c r="I135" s="100"/>
      <c r="J135" s="212"/>
      <c r="K135" s="213"/>
      <c r="L135" s="219"/>
      <c r="M135" s="211"/>
      <c r="N135" s="214"/>
    </row>
    <row r="136" spans="1:14" s="58" customFormat="1" ht="15.75" customHeight="1">
      <c r="A136" s="149"/>
      <c r="B136" s="50" t="s">
        <v>277</v>
      </c>
      <c r="C136" s="44" t="s">
        <v>281</v>
      </c>
      <c r="D136" s="100">
        <v>680</v>
      </c>
      <c r="E136" s="100"/>
      <c r="F136" s="100"/>
      <c r="G136" s="100">
        <f t="shared" si="32"/>
        <v>680</v>
      </c>
      <c r="H136" s="100">
        <f t="shared" si="33"/>
        <v>680</v>
      </c>
      <c r="I136" s="100"/>
      <c r="J136" s="212"/>
      <c r="K136" s="213"/>
      <c r="L136" s="219"/>
      <c r="M136" s="211"/>
      <c r="N136" s="214"/>
    </row>
    <row r="137" spans="1:14" s="57" customFormat="1" ht="24.75" customHeight="1">
      <c r="A137" s="147" t="s">
        <v>321</v>
      </c>
      <c r="B137" s="143"/>
      <c r="C137" s="81" t="s">
        <v>322</v>
      </c>
      <c r="D137" s="209">
        <f aca="true" t="shared" si="34" ref="D137:N137">SUM(D138:D165)</f>
        <v>576810</v>
      </c>
      <c r="E137" s="209">
        <f t="shared" si="34"/>
        <v>0</v>
      </c>
      <c r="F137" s="209">
        <f t="shared" si="34"/>
        <v>0</v>
      </c>
      <c r="G137" s="209">
        <f t="shared" si="34"/>
        <v>576810</v>
      </c>
      <c r="H137" s="209">
        <f t="shared" si="34"/>
        <v>576810</v>
      </c>
      <c r="I137" s="209">
        <f t="shared" si="34"/>
        <v>100290</v>
      </c>
      <c r="J137" s="209">
        <f t="shared" si="34"/>
        <v>13810</v>
      </c>
      <c r="K137" s="209">
        <f t="shared" si="34"/>
        <v>3000</v>
      </c>
      <c r="L137" s="209">
        <f t="shared" si="34"/>
        <v>0</v>
      </c>
      <c r="M137" s="209">
        <f t="shared" si="34"/>
        <v>0</v>
      </c>
      <c r="N137" s="210">
        <f t="shared" si="34"/>
        <v>0</v>
      </c>
    </row>
    <row r="138" spans="1:14" s="57" customFormat="1" ht="15.75" customHeight="1">
      <c r="A138" s="151"/>
      <c r="B138" s="228" t="s">
        <v>646</v>
      </c>
      <c r="C138" s="44" t="s">
        <v>591</v>
      </c>
      <c r="D138" s="225">
        <v>66886</v>
      </c>
      <c r="E138" s="225"/>
      <c r="F138" s="225"/>
      <c r="G138" s="225">
        <f>D138+E138-F138</f>
        <v>66886</v>
      </c>
      <c r="H138" s="225">
        <f>G138</f>
        <v>66886</v>
      </c>
      <c r="I138" s="225">
        <f>H138</f>
        <v>66886</v>
      </c>
      <c r="J138" s="225"/>
      <c r="K138" s="225"/>
      <c r="L138" s="226"/>
      <c r="M138" s="226"/>
      <c r="N138" s="227"/>
    </row>
    <row r="139" spans="1:14" s="57" customFormat="1" ht="15.75" customHeight="1" thickBot="1">
      <c r="A139" s="151"/>
      <c r="B139" s="228" t="s">
        <v>647</v>
      </c>
      <c r="C139" s="44" t="s">
        <v>591</v>
      </c>
      <c r="D139" s="225">
        <v>11804</v>
      </c>
      <c r="E139" s="225"/>
      <c r="F139" s="225"/>
      <c r="G139" s="225">
        <f aca="true" t="shared" si="35" ref="G139:G165">D139+E139-F139</f>
        <v>11804</v>
      </c>
      <c r="H139" s="225">
        <f aca="true" t="shared" si="36" ref="H139:H165">G139</f>
        <v>11804</v>
      </c>
      <c r="I139" s="257">
        <f>H139</f>
        <v>11804</v>
      </c>
      <c r="J139" s="225"/>
      <c r="K139" s="225"/>
      <c r="L139" s="226"/>
      <c r="M139" s="226"/>
      <c r="N139" s="227"/>
    </row>
    <row r="140" spans="1:14" s="57" customFormat="1" ht="15.75" customHeight="1" thickBot="1">
      <c r="A140" s="151"/>
      <c r="B140" s="228" t="s">
        <v>648</v>
      </c>
      <c r="C140" s="44" t="s">
        <v>127</v>
      </c>
      <c r="D140" s="225">
        <v>10100</v>
      </c>
      <c r="E140" s="255"/>
      <c r="F140" s="255"/>
      <c r="G140" s="225">
        <f t="shared" si="35"/>
        <v>10100</v>
      </c>
      <c r="H140" s="225">
        <f t="shared" si="36"/>
        <v>10100</v>
      </c>
      <c r="I140" s="258"/>
      <c r="J140" s="256">
        <f>H140</f>
        <v>10100</v>
      </c>
      <c r="K140" s="225"/>
      <c r="L140" s="226"/>
      <c r="M140" s="226"/>
      <c r="N140" s="227"/>
    </row>
    <row r="141" spans="1:14" s="57" customFormat="1" ht="15.75" customHeight="1">
      <c r="A141" s="151"/>
      <c r="B141" s="228" t="s">
        <v>649</v>
      </c>
      <c r="C141" s="44" t="s">
        <v>127</v>
      </c>
      <c r="D141" s="225">
        <v>1782</v>
      </c>
      <c r="E141" s="225"/>
      <c r="F141" s="225"/>
      <c r="G141" s="225">
        <f t="shared" si="35"/>
        <v>1782</v>
      </c>
      <c r="H141" s="225">
        <f t="shared" si="36"/>
        <v>1782</v>
      </c>
      <c r="I141" s="226"/>
      <c r="J141" s="225">
        <f>H141</f>
        <v>1782</v>
      </c>
      <c r="K141" s="225"/>
      <c r="L141" s="226"/>
      <c r="M141" s="226"/>
      <c r="N141" s="227"/>
    </row>
    <row r="142" spans="1:14" s="57" customFormat="1" ht="15.75" customHeight="1">
      <c r="A142" s="151"/>
      <c r="B142" s="228" t="s">
        <v>650</v>
      </c>
      <c r="C142" s="44" t="s">
        <v>67</v>
      </c>
      <c r="D142" s="225">
        <v>1639</v>
      </c>
      <c r="E142" s="225"/>
      <c r="F142" s="225"/>
      <c r="G142" s="225">
        <f t="shared" si="35"/>
        <v>1639</v>
      </c>
      <c r="H142" s="225">
        <f t="shared" si="36"/>
        <v>1639</v>
      </c>
      <c r="I142" s="225"/>
      <c r="J142" s="225">
        <f>H142</f>
        <v>1639</v>
      </c>
      <c r="K142" s="225"/>
      <c r="L142" s="226"/>
      <c r="M142" s="226"/>
      <c r="N142" s="227"/>
    </row>
    <row r="143" spans="1:14" s="57" customFormat="1" ht="16.5" customHeight="1">
      <c r="A143" s="151"/>
      <c r="B143" s="228" t="s">
        <v>651</v>
      </c>
      <c r="C143" s="44" t="s">
        <v>67</v>
      </c>
      <c r="D143" s="225">
        <v>289</v>
      </c>
      <c r="E143" s="225"/>
      <c r="F143" s="225"/>
      <c r="G143" s="225">
        <f t="shared" si="35"/>
        <v>289</v>
      </c>
      <c r="H143" s="225">
        <f t="shared" si="36"/>
        <v>289</v>
      </c>
      <c r="I143" s="225"/>
      <c r="J143" s="225">
        <f>H143</f>
        <v>289</v>
      </c>
      <c r="K143" s="225"/>
      <c r="L143" s="226"/>
      <c r="M143" s="226"/>
      <c r="N143" s="227"/>
    </row>
    <row r="144" spans="1:14" s="58" customFormat="1" ht="15.75" customHeight="1">
      <c r="A144" s="149"/>
      <c r="B144" s="50" t="s">
        <v>542</v>
      </c>
      <c r="C144" s="44" t="s">
        <v>323</v>
      </c>
      <c r="D144" s="217">
        <v>3600</v>
      </c>
      <c r="E144" s="217"/>
      <c r="F144" s="217"/>
      <c r="G144" s="225">
        <f t="shared" si="35"/>
        <v>3600</v>
      </c>
      <c r="H144" s="225">
        <f t="shared" si="36"/>
        <v>3600</v>
      </c>
      <c r="I144" s="100">
        <f>H144</f>
        <v>3600</v>
      </c>
      <c r="J144" s="212"/>
      <c r="K144" s="213"/>
      <c r="L144" s="211"/>
      <c r="M144" s="211"/>
      <c r="N144" s="214"/>
    </row>
    <row r="145" spans="1:14" s="58" customFormat="1" ht="15.75" customHeight="1">
      <c r="A145" s="149"/>
      <c r="B145" s="50" t="s">
        <v>652</v>
      </c>
      <c r="C145" s="44" t="s">
        <v>56</v>
      </c>
      <c r="D145" s="217">
        <v>15300</v>
      </c>
      <c r="E145" s="217"/>
      <c r="F145" s="217"/>
      <c r="G145" s="225">
        <f t="shared" si="35"/>
        <v>15300</v>
      </c>
      <c r="H145" s="225">
        <f t="shared" si="36"/>
        <v>15300</v>
      </c>
      <c r="I145" s="100">
        <f>H145</f>
        <v>15300</v>
      </c>
      <c r="J145" s="212"/>
      <c r="K145" s="213"/>
      <c r="L145" s="211"/>
      <c r="M145" s="211"/>
      <c r="N145" s="214"/>
    </row>
    <row r="146" spans="1:14" s="58" customFormat="1" ht="15.75" customHeight="1">
      <c r="A146" s="149"/>
      <c r="B146" s="50" t="s">
        <v>653</v>
      </c>
      <c r="C146" s="44" t="s">
        <v>56</v>
      </c>
      <c r="D146" s="217">
        <v>2700</v>
      </c>
      <c r="E146" s="217"/>
      <c r="F146" s="217"/>
      <c r="G146" s="225">
        <f t="shared" si="35"/>
        <v>2700</v>
      </c>
      <c r="H146" s="225">
        <f t="shared" si="36"/>
        <v>2700</v>
      </c>
      <c r="I146" s="100">
        <f>H146</f>
        <v>2700</v>
      </c>
      <c r="J146" s="212"/>
      <c r="K146" s="213"/>
      <c r="L146" s="211"/>
      <c r="M146" s="211"/>
      <c r="N146" s="214"/>
    </row>
    <row r="147" spans="1:14" s="58" customFormat="1" ht="15.75" customHeight="1">
      <c r="A147" s="149"/>
      <c r="B147" s="50" t="s">
        <v>68</v>
      </c>
      <c r="C147" s="44" t="s">
        <v>69</v>
      </c>
      <c r="D147" s="217">
        <v>5450</v>
      </c>
      <c r="E147" s="217"/>
      <c r="F147" s="217"/>
      <c r="G147" s="225">
        <f t="shared" si="35"/>
        <v>5450</v>
      </c>
      <c r="H147" s="225">
        <f t="shared" si="36"/>
        <v>5450</v>
      </c>
      <c r="I147" s="100"/>
      <c r="J147" s="212"/>
      <c r="K147" s="213"/>
      <c r="L147" s="211"/>
      <c r="M147" s="211"/>
      <c r="N147" s="214"/>
    </row>
    <row r="148" spans="1:14" s="58" customFormat="1" ht="15.75" customHeight="1">
      <c r="A148" s="157"/>
      <c r="B148" s="158" t="s">
        <v>654</v>
      </c>
      <c r="C148" s="44" t="s">
        <v>69</v>
      </c>
      <c r="D148" s="412">
        <v>25500</v>
      </c>
      <c r="E148" s="412"/>
      <c r="F148" s="412"/>
      <c r="G148" s="225">
        <f t="shared" si="35"/>
        <v>25500</v>
      </c>
      <c r="H148" s="225">
        <f t="shared" si="36"/>
        <v>25500</v>
      </c>
      <c r="I148" s="100"/>
      <c r="J148" s="212"/>
      <c r="K148" s="220"/>
      <c r="L148" s="211"/>
      <c r="M148" s="211"/>
      <c r="N148" s="214"/>
    </row>
    <row r="149" spans="1:14" s="58" customFormat="1" ht="15.75" customHeight="1">
      <c r="A149" s="157"/>
      <c r="B149" s="158" t="s">
        <v>655</v>
      </c>
      <c r="C149" s="44" t="s">
        <v>69</v>
      </c>
      <c r="D149" s="412">
        <v>4500</v>
      </c>
      <c r="E149" s="412"/>
      <c r="F149" s="412"/>
      <c r="G149" s="225">
        <f t="shared" si="35"/>
        <v>4500</v>
      </c>
      <c r="H149" s="225">
        <f t="shared" si="36"/>
        <v>4500</v>
      </c>
      <c r="I149" s="100"/>
      <c r="J149" s="212"/>
      <c r="K149" s="220"/>
      <c r="L149" s="211"/>
      <c r="M149" s="211"/>
      <c r="N149" s="214"/>
    </row>
    <row r="150" spans="1:14" s="58" customFormat="1" ht="15.75" customHeight="1">
      <c r="A150" s="157"/>
      <c r="B150" s="158" t="s">
        <v>656</v>
      </c>
      <c r="C150" s="45" t="s">
        <v>258</v>
      </c>
      <c r="D150" s="412">
        <v>104503</v>
      </c>
      <c r="E150" s="412"/>
      <c r="F150" s="412"/>
      <c r="G150" s="225">
        <f t="shared" si="35"/>
        <v>104503</v>
      </c>
      <c r="H150" s="225">
        <f t="shared" si="36"/>
        <v>104503</v>
      </c>
      <c r="I150" s="100"/>
      <c r="J150" s="212"/>
      <c r="K150" s="220"/>
      <c r="L150" s="211"/>
      <c r="M150" s="211"/>
      <c r="N150" s="214"/>
    </row>
    <row r="151" spans="1:14" s="58" customFormat="1" ht="15.75" customHeight="1">
      <c r="A151" s="157"/>
      <c r="B151" s="158" t="s">
        <v>657</v>
      </c>
      <c r="C151" s="45" t="s">
        <v>258</v>
      </c>
      <c r="D151" s="412">
        <v>18442</v>
      </c>
      <c r="E151" s="412"/>
      <c r="F151" s="412"/>
      <c r="G151" s="225">
        <f t="shared" si="35"/>
        <v>18442</v>
      </c>
      <c r="H151" s="225">
        <f t="shared" si="36"/>
        <v>18442</v>
      </c>
      <c r="I151" s="100"/>
      <c r="J151" s="212"/>
      <c r="K151" s="220"/>
      <c r="L151" s="211"/>
      <c r="M151" s="211"/>
      <c r="N151" s="214"/>
    </row>
    <row r="152" spans="1:14" s="58" customFormat="1" ht="15.75" customHeight="1">
      <c r="A152" s="157"/>
      <c r="B152" s="158" t="s">
        <v>658</v>
      </c>
      <c r="C152" s="44" t="s">
        <v>273</v>
      </c>
      <c r="D152" s="412">
        <v>5950</v>
      </c>
      <c r="E152" s="412"/>
      <c r="F152" s="412"/>
      <c r="G152" s="225">
        <f t="shared" si="35"/>
        <v>5950</v>
      </c>
      <c r="H152" s="225">
        <f t="shared" si="36"/>
        <v>5950</v>
      </c>
      <c r="I152" s="100"/>
      <c r="J152" s="212"/>
      <c r="K152" s="220"/>
      <c r="L152" s="211"/>
      <c r="M152" s="211"/>
      <c r="N152" s="214"/>
    </row>
    <row r="153" spans="1:14" s="58" customFormat="1" ht="15.75" customHeight="1">
      <c r="A153" s="157"/>
      <c r="B153" s="158" t="s">
        <v>659</v>
      </c>
      <c r="C153" s="44" t="s">
        <v>273</v>
      </c>
      <c r="D153" s="412">
        <v>1050</v>
      </c>
      <c r="E153" s="412"/>
      <c r="F153" s="412"/>
      <c r="G153" s="225">
        <f t="shared" si="35"/>
        <v>1050</v>
      </c>
      <c r="H153" s="225">
        <f t="shared" si="36"/>
        <v>1050</v>
      </c>
      <c r="I153" s="100"/>
      <c r="J153" s="212"/>
      <c r="K153" s="220"/>
      <c r="L153" s="211"/>
      <c r="M153" s="211"/>
      <c r="N153" s="214"/>
    </row>
    <row r="154" spans="1:14" s="64" customFormat="1" ht="15.75" customHeight="1">
      <c r="A154" s="149"/>
      <c r="B154" s="50" t="s">
        <v>74</v>
      </c>
      <c r="C154" s="44" t="s">
        <v>148</v>
      </c>
      <c r="D154" s="217">
        <v>4000</v>
      </c>
      <c r="E154" s="217"/>
      <c r="F154" s="217"/>
      <c r="G154" s="225">
        <f t="shared" si="35"/>
        <v>4000</v>
      </c>
      <c r="H154" s="225">
        <f t="shared" si="36"/>
        <v>4000</v>
      </c>
      <c r="I154" s="100"/>
      <c r="J154" s="212"/>
      <c r="K154" s="213"/>
      <c r="L154" s="217"/>
      <c r="M154" s="217"/>
      <c r="N154" s="342"/>
    </row>
    <row r="155" spans="1:14" s="64" customFormat="1" ht="15.75" customHeight="1">
      <c r="A155" s="157"/>
      <c r="B155" s="158" t="s">
        <v>660</v>
      </c>
      <c r="C155" s="46" t="s">
        <v>148</v>
      </c>
      <c r="D155" s="412">
        <v>212020</v>
      </c>
      <c r="E155" s="412"/>
      <c r="F155" s="412"/>
      <c r="G155" s="225">
        <f t="shared" si="35"/>
        <v>212020</v>
      </c>
      <c r="H155" s="225">
        <f t="shared" si="36"/>
        <v>212020</v>
      </c>
      <c r="I155" s="100"/>
      <c r="J155" s="212"/>
      <c r="K155" s="220"/>
      <c r="L155" s="211"/>
      <c r="M155" s="211"/>
      <c r="N155" s="214"/>
    </row>
    <row r="156" spans="1:14" s="64" customFormat="1" ht="15.75" customHeight="1">
      <c r="A156" s="157"/>
      <c r="B156" s="158" t="s">
        <v>661</v>
      </c>
      <c r="C156" s="46" t="s">
        <v>148</v>
      </c>
      <c r="D156" s="412">
        <v>37415</v>
      </c>
      <c r="E156" s="412"/>
      <c r="F156" s="412"/>
      <c r="G156" s="225">
        <f t="shared" si="35"/>
        <v>37415</v>
      </c>
      <c r="H156" s="225">
        <f t="shared" si="36"/>
        <v>37415</v>
      </c>
      <c r="I156" s="100"/>
      <c r="J156" s="212"/>
      <c r="K156" s="220"/>
      <c r="L156" s="211"/>
      <c r="M156" s="211"/>
      <c r="N156" s="214"/>
    </row>
    <row r="157" spans="1:14" s="64" customFormat="1" ht="15.75" customHeight="1">
      <c r="A157" s="157"/>
      <c r="B157" s="158" t="s">
        <v>662</v>
      </c>
      <c r="C157" s="44" t="s">
        <v>601</v>
      </c>
      <c r="D157" s="412">
        <v>2805</v>
      </c>
      <c r="E157" s="412"/>
      <c r="F157" s="412"/>
      <c r="G157" s="225">
        <f t="shared" si="35"/>
        <v>2805</v>
      </c>
      <c r="H157" s="225">
        <f t="shared" si="36"/>
        <v>2805</v>
      </c>
      <c r="I157" s="100"/>
      <c r="J157" s="212"/>
      <c r="K157" s="220"/>
      <c r="L157" s="211"/>
      <c r="M157" s="211"/>
      <c r="N157" s="214"/>
    </row>
    <row r="158" spans="1:14" s="64" customFormat="1" ht="15.75" customHeight="1">
      <c r="A158" s="157"/>
      <c r="B158" s="158" t="s">
        <v>663</v>
      </c>
      <c r="C158" s="44" t="s">
        <v>601</v>
      </c>
      <c r="D158" s="412">
        <v>495</v>
      </c>
      <c r="E158" s="412"/>
      <c r="F158" s="412"/>
      <c r="G158" s="225">
        <f t="shared" si="35"/>
        <v>495</v>
      </c>
      <c r="H158" s="225">
        <f t="shared" si="36"/>
        <v>495</v>
      </c>
      <c r="I158" s="100"/>
      <c r="J158" s="212"/>
      <c r="K158" s="220"/>
      <c r="L158" s="211"/>
      <c r="M158" s="211"/>
      <c r="N158" s="214"/>
    </row>
    <row r="159" spans="1:14" s="64" customFormat="1" ht="15.75" customHeight="1">
      <c r="A159" s="157"/>
      <c r="B159" s="158" t="s">
        <v>664</v>
      </c>
      <c r="C159" s="44" t="s">
        <v>55</v>
      </c>
      <c r="D159" s="412">
        <v>3213</v>
      </c>
      <c r="E159" s="412"/>
      <c r="F159" s="412"/>
      <c r="G159" s="225">
        <f t="shared" si="35"/>
        <v>3213</v>
      </c>
      <c r="H159" s="225">
        <f t="shared" si="36"/>
        <v>3213</v>
      </c>
      <c r="I159" s="100"/>
      <c r="J159" s="212"/>
      <c r="K159" s="220"/>
      <c r="L159" s="211"/>
      <c r="M159" s="211"/>
      <c r="N159" s="214"/>
    </row>
    <row r="160" spans="1:14" s="64" customFormat="1" ht="15.75" customHeight="1">
      <c r="A160" s="149"/>
      <c r="B160" s="50" t="s">
        <v>665</v>
      </c>
      <c r="C160" s="44" t="s">
        <v>55</v>
      </c>
      <c r="D160" s="217">
        <v>567</v>
      </c>
      <c r="E160" s="217"/>
      <c r="F160" s="217"/>
      <c r="G160" s="225">
        <f t="shared" si="35"/>
        <v>567</v>
      </c>
      <c r="H160" s="225">
        <f t="shared" si="36"/>
        <v>567</v>
      </c>
      <c r="I160" s="100"/>
      <c r="J160" s="212"/>
      <c r="K160" s="213"/>
      <c r="L160" s="217"/>
      <c r="M160" s="217"/>
      <c r="N160" s="342"/>
    </row>
    <row r="161" spans="1:14" s="64" customFormat="1" ht="15.75" customHeight="1">
      <c r="A161" s="157"/>
      <c r="B161" s="158" t="s">
        <v>283</v>
      </c>
      <c r="C161" s="44" t="s">
        <v>746</v>
      </c>
      <c r="D161" s="412">
        <v>2000</v>
      </c>
      <c r="E161" s="412"/>
      <c r="F161" s="412"/>
      <c r="G161" s="225">
        <f t="shared" si="35"/>
        <v>2000</v>
      </c>
      <c r="H161" s="225">
        <f t="shared" si="36"/>
        <v>2000</v>
      </c>
      <c r="I161" s="100"/>
      <c r="J161" s="212"/>
      <c r="K161" s="220"/>
      <c r="L161" s="211"/>
      <c r="M161" s="211"/>
      <c r="N161" s="214"/>
    </row>
    <row r="162" spans="1:14" s="64" customFormat="1" ht="15.75" customHeight="1">
      <c r="A162" s="157"/>
      <c r="B162" s="158" t="s">
        <v>277</v>
      </c>
      <c r="C162" s="44" t="s">
        <v>281</v>
      </c>
      <c r="D162" s="412">
        <v>1200</v>
      </c>
      <c r="E162" s="412"/>
      <c r="F162" s="412"/>
      <c r="G162" s="225">
        <f t="shared" si="35"/>
        <v>1200</v>
      </c>
      <c r="H162" s="225">
        <f t="shared" si="36"/>
        <v>1200</v>
      </c>
      <c r="I162" s="100"/>
      <c r="J162" s="212"/>
      <c r="K162" s="220"/>
      <c r="L162" s="211"/>
      <c r="M162" s="211"/>
      <c r="N162" s="214"/>
    </row>
    <row r="163" spans="1:14" s="64" customFormat="1" ht="15.75" customHeight="1">
      <c r="A163" s="157"/>
      <c r="B163" s="158" t="s">
        <v>666</v>
      </c>
      <c r="C163" s="44" t="s">
        <v>281</v>
      </c>
      <c r="D163" s="412">
        <v>26010</v>
      </c>
      <c r="E163" s="412"/>
      <c r="F163" s="412"/>
      <c r="G163" s="225">
        <f t="shared" si="35"/>
        <v>26010</v>
      </c>
      <c r="H163" s="225">
        <f t="shared" si="36"/>
        <v>26010</v>
      </c>
      <c r="I163" s="100"/>
      <c r="J163" s="212"/>
      <c r="K163" s="220"/>
      <c r="L163" s="211"/>
      <c r="M163" s="211"/>
      <c r="N163" s="214"/>
    </row>
    <row r="164" spans="1:14" s="64" customFormat="1" ht="15.75" customHeight="1">
      <c r="A164" s="157"/>
      <c r="B164" s="158" t="s">
        <v>667</v>
      </c>
      <c r="C164" s="44" t="s">
        <v>281</v>
      </c>
      <c r="D164" s="412">
        <v>4590</v>
      </c>
      <c r="E164" s="412"/>
      <c r="F164" s="412"/>
      <c r="G164" s="225">
        <f t="shared" si="35"/>
        <v>4590</v>
      </c>
      <c r="H164" s="225">
        <f t="shared" si="36"/>
        <v>4590</v>
      </c>
      <c r="I164" s="100"/>
      <c r="J164" s="212"/>
      <c r="K164" s="220"/>
      <c r="L164" s="211"/>
      <c r="M164" s="211"/>
      <c r="N164" s="214"/>
    </row>
    <row r="165" spans="1:14" s="64" customFormat="1" ht="32.25" customHeight="1">
      <c r="A165" s="157"/>
      <c r="B165" s="158" t="s">
        <v>293</v>
      </c>
      <c r="C165" s="44" t="s">
        <v>645</v>
      </c>
      <c r="D165" s="412">
        <v>3000</v>
      </c>
      <c r="E165" s="412"/>
      <c r="F165" s="412"/>
      <c r="G165" s="225">
        <f t="shared" si="35"/>
        <v>3000</v>
      </c>
      <c r="H165" s="225">
        <f t="shared" si="36"/>
        <v>3000</v>
      </c>
      <c r="I165" s="100"/>
      <c r="J165" s="212"/>
      <c r="K165" s="220">
        <f>H165</f>
        <v>3000</v>
      </c>
      <c r="L165" s="211"/>
      <c r="M165" s="211"/>
      <c r="N165" s="214"/>
    </row>
    <row r="166" spans="1:14" s="64" customFormat="1" ht="15.75" customHeight="1">
      <c r="A166" s="147" t="s">
        <v>128</v>
      </c>
      <c r="B166" s="143"/>
      <c r="C166" s="81" t="s">
        <v>129</v>
      </c>
      <c r="D166" s="209">
        <f>SUM(D167:D169)</f>
        <v>22868</v>
      </c>
      <c r="E166" s="209">
        <f aca="true" t="shared" si="37" ref="E166:N166">SUM(E167:E169)</f>
        <v>0</v>
      </c>
      <c r="F166" s="209">
        <f t="shared" si="37"/>
        <v>0</v>
      </c>
      <c r="G166" s="209">
        <f t="shared" si="37"/>
        <v>22868</v>
      </c>
      <c r="H166" s="209">
        <f t="shared" si="37"/>
        <v>22868</v>
      </c>
      <c r="I166" s="209">
        <f t="shared" si="37"/>
        <v>0</v>
      </c>
      <c r="J166" s="209">
        <f t="shared" si="37"/>
        <v>0</v>
      </c>
      <c r="K166" s="209">
        <f t="shared" si="37"/>
        <v>0</v>
      </c>
      <c r="L166" s="209">
        <f t="shared" si="37"/>
        <v>0</v>
      </c>
      <c r="M166" s="209">
        <f t="shared" si="37"/>
        <v>0</v>
      </c>
      <c r="N166" s="210">
        <f t="shared" si="37"/>
        <v>0</v>
      </c>
    </row>
    <row r="167" spans="1:14" s="58" customFormat="1" ht="15.75" customHeight="1">
      <c r="A167" s="149"/>
      <c r="B167" s="50" t="s">
        <v>68</v>
      </c>
      <c r="C167" s="44" t="s">
        <v>69</v>
      </c>
      <c r="D167" s="100">
        <v>350</v>
      </c>
      <c r="E167" s="100"/>
      <c r="F167" s="100"/>
      <c r="G167" s="100">
        <f>D167+E167-F167</f>
        <v>350</v>
      </c>
      <c r="H167" s="100">
        <f>G167</f>
        <v>350</v>
      </c>
      <c r="I167" s="100">
        <v>0</v>
      </c>
      <c r="J167" s="212"/>
      <c r="K167" s="213">
        <v>0</v>
      </c>
      <c r="L167" s="211"/>
      <c r="M167" s="211"/>
      <c r="N167" s="214"/>
    </row>
    <row r="168" spans="1:14" s="58" customFormat="1" ht="15.75" customHeight="1">
      <c r="A168" s="149"/>
      <c r="B168" s="50" t="s">
        <v>74</v>
      </c>
      <c r="C168" s="44" t="s">
        <v>148</v>
      </c>
      <c r="D168" s="100">
        <v>1060</v>
      </c>
      <c r="E168" s="100"/>
      <c r="F168" s="100"/>
      <c r="G168" s="100">
        <f>D168+E168-F168</f>
        <v>1060</v>
      </c>
      <c r="H168" s="100">
        <f>G168</f>
        <v>1060</v>
      </c>
      <c r="I168" s="100">
        <v>0</v>
      </c>
      <c r="J168" s="212"/>
      <c r="K168" s="213">
        <v>0</v>
      </c>
      <c r="L168" s="211"/>
      <c r="M168" s="211"/>
      <c r="N168" s="214"/>
    </row>
    <row r="169" spans="1:14" s="58" customFormat="1" ht="20.25" customHeight="1">
      <c r="A169" s="149"/>
      <c r="B169" s="50" t="s">
        <v>78</v>
      </c>
      <c r="C169" s="44" t="s">
        <v>79</v>
      </c>
      <c r="D169" s="100">
        <v>21458</v>
      </c>
      <c r="E169" s="100"/>
      <c r="F169" s="100"/>
      <c r="G169" s="100">
        <f>D169+E169-F169</f>
        <v>21458</v>
      </c>
      <c r="H169" s="100">
        <f>G169</f>
        <v>21458</v>
      </c>
      <c r="I169" s="100">
        <v>0</v>
      </c>
      <c r="J169" s="212"/>
      <c r="K169" s="213">
        <v>0</v>
      </c>
      <c r="L169" s="211"/>
      <c r="M169" s="211"/>
      <c r="N169" s="214"/>
    </row>
    <row r="170" spans="1:14" s="58" customFormat="1" ht="39" customHeight="1">
      <c r="A170" s="145" t="s">
        <v>130</v>
      </c>
      <c r="B170" s="156"/>
      <c r="C170" s="69" t="s">
        <v>131</v>
      </c>
      <c r="D170" s="215">
        <f>D171+D173+D201</f>
        <v>2740058</v>
      </c>
      <c r="E170" s="215">
        <f aca="true" t="shared" si="38" ref="E170:N170">E171+E173+E201</f>
        <v>0</v>
      </c>
      <c r="F170" s="215">
        <f t="shared" si="38"/>
        <v>0</v>
      </c>
      <c r="G170" s="215">
        <f t="shared" si="38"/>
        <v>2740058</v>
      </c>
      <c r="H170" s="215">
        <f t="shared" si="38"/>
        <v>2563658</v>
      </c>
      <c r="I170" s="215">
        <f t="shared" si="38"/>
        <v>2060667</v>
      </c>
      <c r="J170" s="215">
        <f t="shared" si="38"/>
        <v>15031</v>
      </c>
      <c r="K170" s="215">
        <f t="shared" si="38"/>
        <v>0</v>
      </c>
      <c r="L170" s="215">
        <f t="shared" si="38"/>
        <v>0</v>
      </c>
      <c r="M170" s="215">
        <f t="shared" si="38"/>
        <v>0</v>
      </c>
      <c r="N170" s="216">
        <f t="shared" si="38"/>
        <v>176400</v>
      </c>
    </row>
    <row r="171" spans="1:14" s="58" customFormat="1" ht="24.75" customHeight="1">
      <c r="A171" s="275" t="s">
        <v>671</v>
      </c>
      <c r="B171" s="143"/>
      <c r="C171" s="81" t="s">
        <v>672</v>
      </c>
      <c r="D171" s="209">
        <f aca="true" t="shared" si="39" ref="D171:N171">D172</f>
        <v>12000</v>
      </c>
      <c r="E171" s="209">
        <f t="shared" si="39"/>
        <v>0</v>
      </c>
      <c r="F171" s="209">
        <f t="shared" si="39"/>
        <v>0</v>
      </c>
      <c r="G171" s="209">
        <f t="shared" si="39"/>
        <v>12000</v>
      </c>
      <c r="H171" s="209">
        <f t="shared" si="39"/>
        <v>0</v>
      </c>
      <c r="I171" s="209">
        <f t="shared" si="39"/>
        <v>0</v>
      </c>
      <c r="J171" s="209">
        <f t="shared" si="39"/>
        <v>0</v>
      </c>
      <c r="K171" s="209">
        <f t="shared" si="39"/>
        <v>0</v>
      </c>
      <c r="L171" s="209">
        <f t="shared" si="39"/>
        <v>0</v>
      </c>
      <c r="M171" s="209">
        <f t="shared" si="39"/>
        <v>0</v>
      </c>
      <c r="N171" s="210">
        <f t="shared" si="39"/>
        <v>12000</v>
      </c>
    </row>
    <row r="172" spans="1:14" s="58" customFormat="1" ht="23.25" customHeight="1">
      <c r="A172" s="238"/>
      <c r="B172" s="228" t="s">
        <v>673</v>
      </c>
      <c r="C172" s="234" t="s">
        <v>674</v>
      </c>
      <c r="D172" s="225">
        <v>12000</v>
      </c>
      <c r="E172" s="225"/>
      <c r="F172" s="225"/>
      <c r="G172" s="225">
        <f>D172+E172-F172</f>
        <v>12000</v>
      </c>
      <c r="H172" s="225"/>
      <c r="I172" s="225"/>
      <c r="J172" s="225"/>
      <c r="K172" s="225"/>
      <c r="L172" s="225"/>
      <c r="M172" s="225"/>
      <c r="N172" s="276">
        <f>G172</f>
        <v>12000</v>
      </c>
    </row>
    <row r="173" spans="1:14" s="58" customFormat="1" ht="26.25" customHeight="1">
      <c r="A173" s="147" t="s">
        <v>149</v>
      </c>
      <c r="B173" s="143"/>
      <c r="C173" s="81" t="s">
        <v>150</v>
      </c>
      <c r="D173" s="209">
        <f aca="true" t="shared" si="40" ref="D173:N173">SUM(D174:D200)</f>
        <v>2683400</v>
      </c>
      <c r="E173" s="209">
        <f t="shared" si="40"/>
        <v>0</v>
      </c>
      <c r="F173" s="209">
        <f t="shared" si="40"/>
        <v>0</v>
      </c>
      <c r="G173" s="209">
        <f t="shared" si="40"/>
        <v>2683400</v>
      </c>
      <c r="H173" s="209">
        <f t="shared" si="40"/>
        <v>2519000</v>
      </c>
      <c r="I173" s="209">
        <f t="shared" si="40"/>
        <v>2032000</v>
      </c>
      <c r="J173" s="209">
        <f t="shared" si="40"/>
        <v>10000</v>
      </c>
      <c r="K173" s="209">
        <f t="shared" si="40"/>
        <v>0</v>
      </c>
      <c r="L173" s="209">
        <f t="shared" si="40"/>
        <v>0</v>
      </c>
      <c r="M173" s="209">
        <f t="shared" si="40"/>
        <v>0</v>
      </c>
      <c r="N173" s="210">
        <f t="shared" si="40"/>
        <v>164400</v>
      </c>
    </row>
    <row r="174" spans="1:14" s="58" customFormat="1" ht="15.75" customHeight="1">
      <c r="A174" s="149"/>
      <c r="B174" s="50" t="s">
        <v>414</v>
      </c>
      <c r="C174" s="44" t="s">
        <v>415</v>
      </c>
      <c r="D174" s="100">
        <v>155000</v>
      </c>
      <c r="E174" s="100"/>
      <c r="F174" s="100"/>
      <c r="G174" s="100">
        <f>D174+E174-F174</f>
        <v>155000</v>
      </c>
      <c r="H174" s="100">
        <f>G174</f>
        <v>155000</v>
      </c>
      <c r="I174" s="100"/>
      <c r="J174" s="212">
        <v>0</v>
      </c>
      <c r="K174" s="212">
        <v>0</v>
      </c>
      <c r="L174" s="211"/>
      <c r="M174" s="211"/>
      <c r="N174" s="214"/>
    </row>
    <row r="175" spans="1:14" s="58" customFormat="1" ht="15.75" customHeight="1">
      <c r="A175" s="149"/>
      <c r="B175" s="50" t="s">
        <v>63</v>
      </c>
      <c r="C175" s="44" t="s">
        <v>426</v>
      </c>
      <c r="D175" s="100">
        <v>56000</v>
      </c>
      <c r="E175" s="100"/>
      <c r="F175" s="100"/>
      <c r="G175" s="100">
        <f aca="true" t="shared" si="41" ref="G175:G200">D175+E175-F175</f>
        <v>56000</v>
      </c>
      <c r="H175" s="100">
        <f aca="true" t="shared" si="42" ref="H175:H198">G175</f>
        <v>56000</v>
      </c>
      <c r="I175" s="100">
        <f>H175</f>
        <v>56000</v>
      </c>
      <c r="J175" s="212">
        <v>0</v>
      </c>
      <c r="K175" s="212">
        <v>0</v>
      </c>
      <c r="L175" s="211"/>
      <c r="M175" s="211"/>
      <c r="N175" s="214"/>
    </row>
    <row r="176" spans="1:14" s="58" customFormat="1" ht="15.75" customHeight="1">
      <c r="A176" s="149"/>
      <c r="B176" s="50" t="s">
        <v>64</v>
      </c>
      <c r="C176" s="44" t="s">
        <v>65</v>
      </c>
      <c r="D176" s="100">
        <v>2000</v>
      </c>
      <c r="E176" s="100"/>
      <c r="F176" s="100"/>
      <c r="G176" s="100">
        <f t="shared" si="41"/>
        <v>2000</v>
      </c>
      <c r="H176" s="100">
        <f t="shared" si="42"/>
        <v>2000</v>
      </c>
      <c r="I176" s="100">
        <f>H176</f>
        <v>2000</v>
      </c>
      <c r="J176" s="212">
        <v>0</v>
      </c>
      <c r="K176" s="212">
        <v>0</v>
      </c>
      <c r="L176" s="211"/>
      <c r="M176" s="211"/>
      <c r="N176" s="214"/>
    </row>
    <row r="177" spans="1:14" s="58" customFormat="1" ht="21.75" customHeight="1">
      <c r="A177" s="149"/>
      <c r="B177" s="50" t="s">
        <v>137</v>
      </c>
      <c r="C177" s="44" t="s">
        <v>138</v>
      </c>
      <c r="D177" s="100">
        <v>1743000</v>
      </c>
      <c r="E177" s="100"/>
      <c r="F177" s="100"/>
      <c r="G177" s="100">
        <f t="shared" si="41"/>
        <v>1743000</v>
      </c>
      <c r="H177" s="100">
        <f t="shared" si="42"/>
        <v>1743000</v>
      </c>
      <c r="I177" s="100">
        <f>H177</f>
        <v>1743000</v>
      </c>
      <c r="J177" s="212">
        <v>0</v>
      </c>
      <c r="K177" s="212">
        <v>0</v>
      </c>
      <c r="L177" s="211"/>
      <c r="M177" s="211"/>
      <c r="N177" s="214"/>
    </row>
    <row r="178" spans="1:14" s="58" customFormat="1" ht="15" customHeight="1">
      <c r="A178" s="149"/>
      <c r="B178" s="50" t="s">
        <v>139</v>
      </c>
      <c r="C178" s="44" t="s">
        <v>140</v>
      </c>
      <c r="D178" s="100">
        <v>86000</v>
      </c>
      <c r="E178" s="100"/>
      <c r="F178" s="100"/>
      <c r="G178" s="100">
        <f t="shared" si="41"/>
        <v>86000</v>
      </c>
      <c r="H178" s="100">
        <f t="shared" si="42"/>
        <v>86000</v>
      </c>
      <c r="I178" s="100">
        <f>H178</f>
        <v>86000</v>
      </c>
      <c r="J178" s="212">
        <v>0</v>
      </c>
      <c r="K178" s="212">
        <v>0</v>
      </c>
      <c r="L178" s="211"/>
      <c r="M178" s="211"/>
      <c r="N178" s="214"/>
    </row>
    <row r="179" spans="1:14" s="58" customFormat="1" ht="15.75" customHeight="1">
      <c r="A179" s="149"/>
      <c r="B179" s="50" t="s">
        <v>141</v>
      </c>
      <c r="C179" s="44" t="s">
        <v>142</v>
      </c>
      <c r="D179" s="100">
        <v>145000</v>
      </c>
      <c r="E179" s="100"/>
      <c r="F179" s="100"/>
      <c r="G179" s="100">
        <f t="shared" si="41"/>
        <v>145000</v>
      </c>
      <c r="H179" s="100">
        <f t="shared" si="42"/>
        <v>145000</v>
      </c>
      <c r="I179" s="100">
        <f>H179</f>
        <v>145000</v>
      </c>
      <c r="J179" s="212">
        <v>0</v>
      </c>
      <c r="K179" s="212">
        <v>0</v>
      </c>
      <c r="L179" s="211"/>
      <c r="M179" s="211"/>
      <c r="N179" s="214"/>
    </row>
    <row r="180" spans="1:14" s="58" customFormat="1" ht="18" customHeight="1">
      <c r="A180" s="149"/>
      <c r="B180" s="153" t="s">
        <v>113</v>
      </c>
      <c r="C180" s="44" t="s">
        <v>127</v>
      </c>
      <c r="D180" s="100">
        <v>8500</v>
      </c>
      <c r="E180" s="100"/>
      <c r="F180" s="100"/>
      <c r="G180" s="100">
        <f t="shared" si="41"/>
        <v>8500</v>
      </c>
      <c r="H180" s="100">
        <f t="shared" si="42"/>
        <v>8500</v>
      </c>
      <c r="I180" s="100"/>
      <c r="J180" s="212">
        <f>H180</f>
        <v>8500</v>
      </c>
      <c r="K180" s="212">
        <v>0</v>
      </c>
      <c r="L180" s="211"/>
      <c r="M180" s="211"/>
      <c r="N180" s="214"/>
    </row>
    <row r="181" spans="1:14" s="58" customFormat="1" ht="15.75" customHeight="1">
      <c r="A181" s="149"/>
      <c r="B181" s="50" t="s">
        <v>66</v>
      </c>
      <c r="C181" s="44" t="s">
        <v>67</v>
      </c>
      <c r="D181" s="100">
        <v>1500</v>
      </c>
      <c r="E181" s="100"/>
      <c r="F181" s="100"/>
      <c r="G181" s="100">
        <f t="shared" si="41"/>
        <v>1500</v>
      </c>
      <c r="H181" s="100">
        <f t="shared" si="42"/>
        <v>1500</v>
      </c>
      <c r="I181" s="100"/>
      <c r="J181" s="212">
        <f>H181</f>
        <v>1500</v>
      </c>
      <c r="K181" s="212">
        <v>0</v>
      </c>
      <c r="L181" s="211"/>
      <c r="M181" s="211"/>
      <c r="N181" s="214"/>
    </row>
    <row r="182" spans="1:14" s="58" customFormat="1" ht="15.75" customHeight="1">
      <c r="A182" s="149"/>
      <c r="B182" s="50" t="s">
        <v>416</v>
      </c>
      <c r="C182" s="44" t="s">
        <v>417</v>
      </c>
      <c r="D182" s="100">
        <v>92000</v>
      </c>
      <c r="E182" s="100"/>
      <c r="F182" s="100"/>
      <c r="G182" s="100">
        <f t="shared" si="41"/>
        <v>92000</v>
      </c>
      <c r="H182" s="100">
        <f t="shared" si="42"/>
        <v>92000</v>
      </c>
      <c r="I182" s="100"/>
      <c r="J182" s="212">
        <v>0</v>
      </c>
      <c r="K182" s="212">
        <v>0</v>
      </c>
      <c r="L182" s="211"/>
      <c r="M182" s="211"/>
      <c r="N182" s="214"/>
    </row>
    <row r="183" spans="1:14" s="58" customFormat="1" ht="15.75" customHeight="1">
      <c r="A183" s="149"/>
      <c r="B183" s="50" t="s">
        <v>68</v>
      </c>
      <c r="C183" s="44" t="s">
        <v>69</v>
      </c>
      <c r="D183" s="100">
        <v>108000</v>
      </c>
      <c r="E183" s="100"/>
      <c r="F183" s="100"/>
      <c r="G183" s="100">
        <f t="shared" si="41"/>
        <v>108000</v>
      </c>
      <c r="H183" s="100">
        <f t="shared" si="42"/>
        <v>108000</v>
      </c>
      <c r="I183" s="100"/>
      <c r="J183" s="212">
        <v>0</v>
      </c>
      <c r="K183" s="212">
        <v>0</v>
      </c>
      <c r="L183" s="211"/>
      <c r="M183" s="211"/>
      <c r="N183" s="214"/>
    </row>
    <row r="184" spans="1:14" s="58" customFormat="1" ht="16.5" customHeight="1">
      <c r="A184" s="149"/>
      <c r="B184" s="50" t="s">
        <v>144</v>
      </c>
      <c r="C184" s="44" t="s">
        <v>145</v>
      </c>
      <c r="D184" s="100">
        <v>10000</v>
      </c>
      <c r="E184" s="100"/>
      <c r="F184" s="100"/>
      <c r="G184" s="100">
        <f t="shared" si="41"/>
        <v>10000</v>
      </c>
      <c r="H184" s="100">
        <f t="shared" si="42"/>
        <v>10000</v>
      </c>
      <c r="I184" s="100"/>
      <c r="J184" s="212">
        <v>0</v>
      </c>
      <c r="K184" s="212">
        <v>0</v>
      </c>
      <c r="L184" s="211"/>
      <c r="M184" s="211"/>
      <c r="N184" s="214"/>
    </row>
    <row r="185" spans="1:14" s="58" customFormat="1" ht="15.75" customHeight="1">
      <c r="A185" s="149"/>
      <c r="B185" s="50" t="s">
        <v>70</v>
      </c>
      <c r="C185" s="44" t="s">
        <v>146</v>
      </c>
      <c r="D185" s="100">
        <v>17000</v>
      </c>
      <c r="E185" s="100"/>
      <c r="F185" s="100"/>
      <c r="G185" s="100">
        <f t="shared" si="41"/>
        <v>17000</v>
      </c>
      <c r="H185" s="100">
        <f t="shared" si="42"/>
        <v>17000</v>
      </c>
      <c r="I185" s="100"/>
      <c r="J185" s="212">
        <v>0</v>
      </c>
      <c r="K185" s="212">
        <v>0</v>
      </c>
      <c r="L185" s="211"/>
      <c r="M185" s="211"/>
      <c r="N185" s="214"/>
    </row>
    <row r="186" spans="1:14" s="58" customFormat="1" ht="17.25" customHeight="1">
      <c r="A186" s="149"/>
      <c r="B186" s="50" t="s">
        <v>72</v>
      </c>
      <c r="C186" s="44" t="s">
        <v>147</v>
      </c>
      <c r="D186" s="100">
        <v>11000</v>
      </c>
      <c r="E186" s="100"/>
      <c r="F186" s="100"/>
      <c r="G186" s="100">
        <f t="shared" si="41"/>
        <v>11000</v>
      </c>
      <c r="H186" s="100">
        <f t="shared" si="42"/>
        <v>11000</v>
      </c>
      <c r="I186" s="100"/>
      <c r="J186" s="212">
        <v>0</v>
      </c>
      <c r="K186" s="212">
        <v>0</v>
      </c>
      <c r="L186" s="211"/>
      <c r="M186" s="211"/>
      <c r="N186" s="214"/>
    </row>
    <row r="187" spans="1:14" s="58" customFormat="1" ht="17.25" customHeight="1">
      <c r="A187" s="149"/>
      <c r="B187" s="50" t="s">
        <v>133</v>
      </c>
      <c r="C187" s="44" t="s">
        <v>134</v>
      </c>
      <c r="D187" s="100">
        <v>14000</v>
      </c>
      <c r="E187" s="100"/>
      <c r="F187" s="100"/>
      <c r="G187" s="100">
        <f t="shared" si="41"/>
        <v>14000</v>
      </c>
      <c r="H187" s="100">
        <f t="shared" si="42"/>
        <v>14000</v>
      </c>
      <c r="I187" s="100"/>
      <c r="J187" s="212">
        <v>0</v>
      </c>
      <c r="K187" s="212">
        <v>0</v>
      </c>
      <c r="L187" s="211"/>
      <c r="M187" s="211"/>
      <c r="N187" s="214"/>
    </row>
    <row r="188" spans="1:14" s="58" customFormat="1" ht="17.25" customHeight="1">
      <c r="A188" s="149"/>
      <c r="B188" s="50" t="s">
        <v>74</v>
      </c>
      <c r="C188" s="44" t="s">
        <v>148</v>
      </c>
      <c r="D188" s="100">
        <v>30000</v>
      </c>
      <c r="E188" s="100"/>
      <c r="F188" s="100"/>
      <c r="G188" s="100">
        <f t="shared" si="41"/>
        <v>30000</v>
      </c>
      <c r="H188" s="100">
        <f t="shared" si="42"/>
        <v>30000</v>
      </c>
      <c r="I188" s="100"/>
      <c r="J188" s="212">
        <v>0</v>
      </c>
      <c r="K188" s="212">
        <v>0</v>
      </c>
      <c r="L188" s="211"/>
      <c r="M188" s="211"/>
      <c r="N188" s="214"/>
    </row>
    <row r="189" spans="1:14" s="58" customFormat="1" ht="17.25" customHeight="1">
      <c r="A189" s="149"/>
      <c r="B189" s="50" t="s">
        <v>544</v>
      </c>
      <c r="C189" s="45" t="s">
        <v>545</v>
      </c>
      <c r="D189" s="100">
        <v>1500</v>
      </c>
      <c r="E189" s="100"/>
      <c r="F189" s="100"/>
      <c r="G189" s="100">
        <f t="shared" si="41"/>
        <v>1500</v>
      </c>
      <c r="H189" s="100">
        <f t="shared" si="42"/>
        <v>1500</v>
      </c>
      <c r="I189" s="100"/>
      <c r="J189" s="212"/>
      <c r="K189" s="212"/>
      <c r="L189" s="211"/>
      <c r="M189" s="211"/>
      <c r="N189" s="214"/>
    </row>
    <row r="190" spans="1:14" s="58" customFormat="1" ht="17.25" customHeight="1">
      <c r="A190" s="149"/>
      <c r="B190" s="50" t="s">
        <v>282</v>
      </c>
      <c r="C190" s="44" t="s">
        <v>284</v>
      </c>
      <c r="D190" s="100">
        <v>4500</v>
      </c>
      <c r="E190" s="100"/>
      <c r="F190" s="100"/>
      <c r="G190" s="100">
        <f t="shared" si="41"/>
        <v>4500</v>
      </c>
      <c r="H190" s="100">
        <f t="shared" si="42"/>
        <v>4500</v>
      </c>
      <c r="I190" s="100"/>
      <c r="J190" s="212"/>
      <c r="K190" s="212"/>
      <c r="L190" s="211"/>
      <c r="M190" s="211"/>
      <c r="N190" s="214"/>
    </row>
    <row r="191" spans="1:14" s="58" customFormat="1" ht="17.25" customHeight="1">
      <c r="A191" s="149"/>
      <c r="B191" s="50" t="s">
        <v>274</v>
      </c>
      <c r="C191" s="44" t="s">
        <v>278</v>
      </c>
      <c r="D191" s="100">
        <v>7500</v>
      </c>
      <c r="E191" s="100"/>
      <c r="F191" s="100"/>
      <c r="G191" s="100">
        <f t="shared" si="41"/>
        <v>7500</v>
      </c>
      <c r="H191" s="100">
        <f t="shared" si="42"/>
        <v>7500</v>
      </c>
      <c r="I191" s="100"/>
      <c r="J191" s="212"/>
      <c r="K191" s="212"/>
      <c r="L191" s="211"/>
      <c r="M191" s="211"/>
      <c r="N191" s="214"/>
    </row>
    <row r="192" spans="1:14" s="58" customFormat="1" ht="14.25" customHeight="1">
      <c r="A192" s="149"/>
      <c r="B192" s="50" t="s">
        <v>76</v>
      </c>
      <c r="C192" s="44" t="s">
        <v>77</v>
      </c>
      <c r="D192" s="100">
        <v>5000</v>
      </c>
      <c r="E192" s="100"/>
      <c r="F192" s="100"/>
      <c r="G192" s="100">
        <f t="shared" si="41"/>
        <v>5000</v>
      </c>
      <c r="H192" s="100">
        <f t="shared" si="42"/>
        <v>5000</v>
      </c>
      <c r="I192" s="100"/>
      <c r="J192" s="212">
        <v>0</v>
      </c>
      <c r="K192" s="212">
        <v>0</v>
      </c>
      <c r="L192" s="211"/>
      <c r="M192" s="211"/>
      <c r="N192" s="214"/>
    </row>
    <row r="193" spans="1:14" s="58" customFormat="1" ht="15.75" customHeight="1">
      <c r="A193" s="149"/>
      <c r="B193" s="50" t="s">
        <v>78</v>
      </c>
      <c r="C193" s="44" t="s">
        <v>79</v>
      </c>
      <c r="D193" s="100">
        <v>1500</v>
      </c>
      <c r="E193" s="100"/>
      <c r="F193" s="100"/>
      <c r="G193" s="100">
        <f t="shared" si="41"/>
        <v>1500</v>
      </c>
      <c r="H193" s="100">
        <f t="shared" si="42"/>
        <v>1500</v>
      </c>
      <c r="I193" s="100"/>
      <c r="J193" s="212">
        <v>0</v>
      </c>
      <c r="K193" s="212">
        <v>0</v>
      </c>
      <c r="L193" s="211"/>
      <c r="M193" s="211"/>
      <c r="N193" s="214"/>
    </row>
    <row r="194" spans="1:14" s="58" customFormat="1" ht="18" customHeight="1">
      <c r="A194" s="149"/>
      <c r="B194" s="50" t="s">
        <v>80</v>
      </c>
      <c r="C194" s="44" t="s">
        <v>81</v>
      </c>
      <c r="D194" s="100">
        <v>2000</v>
      </c>
      <c r="E194" s="100"/>
      <c r="F194" s="100"/>
      <c r="G194" s="100">
        <f t="shared" si="41"/>
        <v>2000</v>
      </c>
      <c r="H194" s="100">
        <f t="shared" si="42"/>
        <v>2000</v>
      </c>
      <c r="I194" s="100"/>
      <c r="J194" s="212">
        <v>0</v>
      </c>
      <c r="K194" s="212">
        <v>0</v>
      </c>
      <c r="L194" s="211"/>
      <c r="M194" s="211"/>
      <c r="N194" s="214"/>
    </row>
    <row r="195" spans="1:14" s="58" customFormat="1" ht="20.25" customHeight="1">
      <c r="A195" s="149"/>
      <c r="B195" s="50" t="s">
        <v>132</v>
      </c>
      <c r="C195" s="44" t="s">
        <v>289</v>
      </c>
      <c r="D195" s="100">
        <v>12840</v>
      </c>
      <c r="E195" s="100"/>
      <c r="F195" s="100"/>
      <c r="G195" s="100">
        <f t="shared" si="41"/>
        <v>12840</v>
      </c>
      <c r="H195" s="100">
        <f t="shared" si="42"/>
        <v>12840</v>
      </c>
      <c r="I195" s="100"/>
      <c r="J195" s="212">
        <v>0</v>
      </c>
      <c r="K195" s="212">
        <v>0</v>
      </c>
      <c r="L195" s="211"/>
      <c r="M195" s="211"/>
      <c r="N195" s="214"/>
    </row>
    <row r="196" spans="1:14" s="58" customFormat="1" ht="18.75" customHeight="1">
      <c r="A196" s="149"/>
      <c r="B196" s="50" t="s">
        <v>151</v>
      </c>
      <c r="C196" s="44" t="s">
        <v>290</v>
      </c>
      <c r="D196" s="100">
        <v>160</v>
      </c>
      <c r="E196" s="100"/>
      <c r="F196" s="100"/>
      <c r="G196" s="100">
        <f t="shared" si="41"/>
        <v>160</v>
      </c>
      <c r="H196" s="100">
        <f t="shared" si="42"/>
        <v>160</v>
      </c>
      <c r="I196" s="100"/>
      <c r="J196" s="212">
        <v>0</v>
      </c>
      <c r="K196" s="212">
        <v>0</v>
      </c>
      <c r="L196" s="211"/>
      <c r="M196" s="211"/>
      <c r="N196" s="214"/>
    </row>
    <row r="197" spans="1:14" s="58" customFormat="1" ht="18.75" customHeight="1">
      <c r="A197" s="149"/>
      <c r="B197" s="50" t="s">
        <v>276</v>
      </c>
      <c r="C197" s="44" t="s">
        <v>280</v>
      </c>
      <c r="D197" s="100">
        <v>4000</v>
      </c>
      <c r="E197" s="100"/>
      <c r="F197" s="100"/>
      <c r="G197" s="100">
        <f t="shared" si="41"/>
        <v>4000</v>
      </c>
      <c r="H197" s="100">
        <f t="shared" si="42"/>
        <v>4000</v>
      </c>
      <c r="I197" s="100"/>
      <c r="J197" s="212"/>
      <c r="K197" s="212"/>
      <c r="L197" s="211"/>
      <c r="M197" s="211"/>
      <c r="N197" s="214"/>
    </row>
    <row r="198" spans="1:14" s="58" customFormat="1" ht="18.75" customHeight="1">
      <c r="A198" s="149"/>
      <c r="B198" s="50" t="s">
        <v>277</v>
      </c>
      <c r="C198" s="44" t="s">
        <v>281</v>
      </c>
      <c r="D198" s="100">
        <v>1000</v>
      </c>
      <c r="E198" s="100"/>
      <c r="F198" s="100"/>
      <c r="G198" s="100">
        <f t="shared" si="41"/>
        <v>1000</v>
      </c>
      <c r="H198" s="100">
        <f t="shared" si="42"/>
        <v>1000</v>
      </c>
      <c r="I198" s="100"/>
      <c r="J198" s="212"/>
      <c r="K198" s="212"/>
      <c r="L198" s="211"/>
      <c r="M198" s="211"/>
      <c r="N198" s="214"/>
    </row>
    <row r="199" spans="1:14" s="58" customFormat="1" ht="22.5" customHeight="1">
      <c r="A199" s="149"/>
      <c r="B199" s="50" t="s">
        <v>100</v>
      </c>
      <c r="C199" s="44" t="s">
        <v>590</v>
      </c>
      <c r="D199" s="100">
        <v>150000</v>
      </c>
      <c r="E199" s="100"/>
      <c r="F199" s="100"/>
      <c r="G199" s="100">
        <f t="shared" si="41"/>
        <v>150000</v>
      </c>
      <c r="H199" s="100"/>
      <c r="I199" s="100"/>
      <c r="J199" s="212">
        <v>0</v>
      </c>
      <c r="K199" s="212">
        <v>0</v>
      </c>
      <c r="L199" s="211"/>
      <c r="M199" s="211"/>
      <c r="N199" s="214">
        <f>G199</f>
        <v>150000</v>
      </c>
    </row>
    <row r="200" spans="1:14" s="58" customFormat="1" ht="35.25" customHeight="1">
      <c r="A200" s="149"/>
      <c r="B200" s="50" t="s">
        <v>669</v>
      </c>
      <c r="C200" s="44" t="s">
        <v>670</v>
      </c>
      <c r="D200" s="100">
        <v>14400</v>
      </c>
      <c r="E200" s="100"/>
      <c r="F200" s="100"/>
      <c r="G200" s="100">
        <f t="shared" si="41"/>
        <v>14400</v>
      </c>
      <c r="H200" s="100"/>
      <c r="I200" s="100"/>
      <c r="J200" s="212"/>
      <c r="K200" s="212"/>
      <c r="L200" s="211"/>
      <c r="M200" s="211"/>
      <c r="N200" s="214">
        <f>G200</f>
        <v>14400</v>
      </c>
    </row>
    <row r="201" spans="1:14" s="58" customFormat="1" ht="19.5" customHeight="1">
      <c r="A201" s="339" t="s">
        <v>58</v>
      </c>
      <c r="B201" s="340"/>
      <c r="C201" s="515" t="s">
        <v>59</v>
      </c>
      <c r="D201" s="341">
        <f>SUM(D202:D207)</f>
        <v>44658</v>
      </c>
      <c r="E201" s="341">
        <f aca="true" t="shared" si="43" ref="E201:N201">SUM(E202:E207)</f>
        <v>0</v>
      </c>
      <c r="F201" s="341">
        <f t="shared" si="43"/>
        <v>0</v>
      </c>
      <c r="G201" s="341">
        <f t="shared" si="43"/>
        <v>44658</v>
      </c>
      <c r="H201" s="341">
        <f t="shared" si="43"/>
        <v>44658</v>
      </c>
      <c r="I201" s="341">
        <f t="shared" si="43"/>
        <v>28667</v>
      </c>
      <c r="J201" s="341">
        <f t="shared" si="43"/>
        <v>5031</v>
      </c>
      <c r="K201" s="341">
        <f t="shared" si="43"/>
        <v>0</v>
      </c>
      <c r="L201" s="341">
        <f t="shared" si="43"/>
        <v>0</v>
      </c>
      <c r="M201" s="341">
        <f t="shared" si="43"/>
        <v>0</v>
      </c>
      <c r="N201" s="420">
        <f t="shared" si="43"/>
        <v>0</v>
      </c>
    </row>
    <row r="202" spans="1:14" s="58" customFormat="1" ht="19.5" customHeight="1">
      <c r="A202" s="419"/>
      <c r="B202" s="228" t="s">
        <v>61</v>
      </c>
      <c r="C202" s="44" t="s">
        <v>328</v>
      </c>
      <c r="D202" s="225">
        <v>26611</v>
      </c>
      <c r="E202" s="225"/>
      <c r="F202" s="225"/>
      <c r="G202" s="225">
        <f aca="true" t="shared" si="44" ref="G202:G207">D202+E202-F202</f>
        <v>26611</v>
      </c>
      <c r="H202" s="225">
        <f>G202</f>
        <v>26611</v>
      </c>
      <c r="I202" s="225">
        <f>H202</f>
        <v>26611</v>
      </c>
      <c r="J202" s="225"/>
      <c r="K202" s="225"/>
      <c r="L202" s="226"/>
      <c r="M202" s="226"/>
      <c r="N202" s="227"/>
    </row>
    <row r="203" spans="1:14" s="58" customFormat="1" ht="19.5" customHeight="1">
      <c r="A203" s="419"/>
      <c r="B203" s="228" t="s">
        <v>64</v>
      </c>
      <c r="C203" s="44" t="s">
        <v>65</v>
      </c>
      <c r="D203" s="225">
        <v>2056</v>
      </c>
      <c r="E203" s="225"/>
      <c r="F203" s="225"/>
      <c r="G203" s="225">
        <f t="shared" si="44"/>
        <v>2056</v>
      </c>
      <c r="H203" s="225">
        <f>G203</f>
        <v>2056</v>
      </c>
      <c r="I203" s="225">
        <f>H203</f>
        <v>2056</v>
      </c>
      <c r="J203" s="225"/>
      <c r="K203" s="225"/>
      <c r="L203" s="226"/>
      <c r="M203" s="226"/>
      <c r="N203" s="227"/>
    </row>
    <row r="204" spans="1:14" s="58" customFormat="1" ht="19.5" customHeight="1">
      <c r="A204" s="419"/>
      <c r="B204" s="228" t="s">
        <v>91</v>
      </c>
      <c r="C204" s="44" t="s">
        <v>127</v>
      </c>
      <c r="D204" s="225">
        <v>4329</v>
      </c>
      <c r="E204" s="225"/>
      <c r="F204" s="225"/>
      <c r="G204" s="225">
        <f t="shared" si="44"/>
        <v>4329</v>
      </c>
      <c r="H204" s="225">
        <f>G204</f>
        <v>4329</v>
      </c>
      <c r="I204" s="225"/>
      <c r="J204" s="225">
        <f>H204</f>
        <v>4329</v>
      </c>
      <c r="K204" s="225"/>
      <c r="L204" s="226"/>
      <c r="M204" s="226"/>
      <c r="N204" s="227"/>
    </row>
    <row r="205" spans="1:14" s="58" customFormat="1" ht="19.5" customHeight="1">
      <c r="A205" s="419"/>
      <c r="B205" s="228" t="s">
        <v>66</v>
      </c>
      <c r="C205" s="44" t="s">
        <v>67</v>
      </c>
      <c r="D205" s="225">
        <v>702</v>
      </c>
      <c r="E205" s="225"/>
      <c r="F205" s="225"/>
      <c r="G205" s="225">
        <f t="shared" si="44"/>
        <v>702</v>
      </c>
      <c r="H205" s="225">
        <f>G205</f>
        <v>702</v>
      </c>
      <c r="I205" s="225"/>
      <c r="J205" s="225">
        <f>H205</f>
        <v>702</v>
      </c>
      <c r="K205" s="225"/>
      <c r="L205" s="226"/>
      <c r="M205" s="226"/>
      <c r="N205" s="227"/>
    </row>
    <row r="206" spans="1:14" s="58" customFormat="1" ht="17.25" customHeight="1">
      <c r="A206" s="149"/>
      <c r="B206" s="50" t="s">
        <v>68</v>
      </c>
      <c r="C206" s="44" t="s">
        <v>69</v>
      </c>
      <c r="D206" s="100">
        <v>4000</v>
      </c>
      <c r="E206" s="100"/>
      <c r="F206" s="100"/>
      <c r="G206" s="225">
        <f t="shared" si="44"/>
        <v>4000</v>
      </c>
      <c r="H206" s="225">
        <f>G206</f>
        <v>4000</v>
      </c>
      <c r="I206" s="100"/>
      <c r="J206" s="212"/>
      <c r="K206" s="212"/>
      <c r="L206" s="211"/>
      <c r="M206" s="211"/>
      <c r="N206" s="214"/>
    </row>
    <row r="207" spans="1:14" s="58" customFormat="1" ht="16.5" customHeight="1">
      <c r="A207" s="149"/>
      <c r="B207" s="50" t="s">
        <v>74</v>
      </c>
      <c r="C207" s="44" t="s">
        <v>148</v>
      </c>
      <c r="D207" s="100">
        <v>6960</v>
      </c>
      <c r="E207" s="100"/>
      <c r="F207" s="100"/>
      <c r="G207" s="225">
        <f t="shared" si="44"/>
        <v>6960</v>
      </c>
      <c r="H207" s="225">
        <f>G207</f>
        <v>6960</v>
      </c>
      <c r="I207" s="100"/>
      <c r="J207" s="212"/>
      <c r="K207" s="212"/>
      <c r="L207" s="211"/>
      <c r="M207" s="211"/>
      <c r="N207" s="214"/>
    </row>
    <row r="208" spans="1:14" s="58" customFormat="1" ht="15.75" customHeight="1">
      <c r="A208" s="145" t="s">
        <v>162</v>
      </c>
      <c r="B208" s="156"/>
      <c r="C208" s="69" t="s">
        <v>473</v>
      </c>
      <c r="D208" s="215">
        <f>D209+D213</f>
        <v>850247</v>
      </c>
      <c r="E208" s="215">
        <f aca="true" t="shared" si="45" ref="E208:N208">E209+E213</f>
        <v>92494</v>
      </c>
      <c r="F208" s="215">
        <f t="shared" si="45"/>
        <v>0</v>
      </c>
      <c r="G208" s="215">
        <f t="shared" si="45"/>
        <v>942741</v>
      </c>
      <c r="H208" s="215">
        <f t="shared" si="45"/>
        <v>942741</v>
      </c>
      <c r="I208" s="215">
        <f t="shared" si="45"/>
        <v>0</v>
      </c>
      <c r="J208" s="215">
        <f t="shared" si="45"/>
        <v>0</v>
      </c>
      <c r="K208" s="215">
        <f t="shared" si="45"/>
        <v>0</v>
      </c>
      <c r="L208" s="215">
        <f t="shared" si="45"/>
        <v>570370</v>
      </c>
      <c r="M208" s="215">
        <f t="shared" si="45"/>
        <v>372371</v>
      </c>
      <c r="N208" s="216">
        <f t="shared" si="45"/>
        <v>0</v>
      </c>
    </row>
    <row r="209" spans="1:14" s="58" customFormat="1" ht="27" customHeight="1">
      <c r="A209" s="147" t="s">
        <v>163</v>
      </c>
      <c r="B209" s="143"/>
      <c r="C209" s="81" t="s">
        <v>164</v>
      </c>
      <c r="D209" s="209">
        <f>SUM(D210:D212)</f>
        <v>570370</v>
      </c>
      <c r="E209" s="209">
        <f aca="true" t="shared" si="46" ref="E209:N209">SUM(E210:E212)</f>
        <v>0</v>
      </c>
      <c r="F209" s="209">
        <f t="shared" si="46"/>
        <v>0</v>
      </c>
      <c r="G209" s="209">
        <f t="shared" si="46"/>
        <v>570370</v>
      </c>
      <c r="H209" s="209">
        <f t="shared" si="46"/>
        <v>570370</v>
      </c>
      <c r="I209" s="209">
        <f t="shared" si="46"/>
        <v>0</v>
      </c>
      <c r="J209" s="209">
        <f t="shared" si="46"/>
        <v>0</v>
      </c>
      <c r="K209" s="209">
        <f t="shared" si="46"/>
        <v>0</v>
      </c>
      <c r="L209" s="209">
        <f t="shared" si="46"/>
        <v>570370</v>
      </c>
      <c r="M209" s="209">
        <f t="shared" si="46"/>
        <v>0</v>
      </c>
      <c r="N209" s="210">
        <f t="shared" si="46"/>
        <v>0</v>
      </c>
    </row>
    <row r="210" spans="1:14" s="58" customFormat="1" ht="24" customHeight="1">
      <c r="A210" s="159"/>
      <c r="B210" s="152" t="s">
        <v>0</v>
      </c>
      <c r="C210" s="44" t="s">
        <v>1</v>
      </c>
      <c r="D210" s="217">
        <v>10000</v>
      </c>
      <c r="E210" s="217"/>
      <c r="F210" s="217"/>
      <c r="G210" s="217">
        <f>D210+E210-F210</f>
        <v>10000</v>
      </c>
      <c r="H210" s="217">
        <f>G210</f>
        <v>10000</v>
      </c>
      <c r="I210" s="217"/>
      <c r="J210" s="217"/>
      <c r="K210" s="217"/>
      <c r="L210" s="211">
        <f>H210</f>
        <v>10000</v>
      </c>
      <c r="M210" s="211"/>
      <c r="N210" s="214"/>
    </row>
    <row r="211" spans="1:14" s="58" customFormat="1" ht="34.5" customHeight="1">
      <c r="A211" s="159"/>
      <c r="B211" s="152" t="s">
        <v>2</v>
      </c>
      <c r="C211" s="44" t="s">
        <v>3</v>
      </c>
      <c r="D211" s="217">
        <v>55600</v>
      </c>
      <c r="E211" s="217"/>
      <c r="F211" s="217"/>
      <c r="G211" s="217">
        <f>D211+E211-F211</f>
        <v>55600</v>
      </c>
      <c r="H211" s="217">
        <f>G211</f>
        <v>55600</v>
      </c>
      <c r="I211" s="217"/>
      <c r="J211" s="217"/>
      <c r="K211" s="217"/>
      <c r="L211" s="211">
        <f>H211</f>
        <v>55600</v>
      </c>
      <c r="M211" s="211"/>
      <c r="N211" s="214"/>
    </row>
    <row r="212" spans="1:14" s="58" customFormat="1" ht="20.25" customHeight="1">
      <c r="A212" s="149"/>
      <c r="B212" s="50" t="s">
        <v>165</v>
      </c>
      <c r="C212" s="44" t="s">
        <v>270</v>
      </c>
      <c r="D212" s="100">
        <v>504770</v>
      </c>
      <c r="E212" s="100"/>
      <c r="F212" s="100"/>
      <c r="G212" s="217">
        <f>D212+E212-F212</f>
        <v>504770</v>
      </c>
      <c r="H212" s="217">
        <f>G212</f>
        <v>504770</v>
      </c>
      <c r="I212" s="100">
        <v>0</v>
      </c>
      <c r="J212" s="212"/>
      <c r="K212" s="213">
        <v>0</v>
      </c>
      <c r="L212" s="211">
        <f>H212</f>
        <v>504770</v>
      </c>
      <c r="M212" s="211"/>
      <c r="N212" s="214"/>
    </row>
    <row r="213" spans="1:14" s="57" customFormat="1" ht="48.75" customHeight="1">
      <c r="A213" s="147" t="s">
        <v>166</v>
      </c>
      <c r="B213" s="143"/>
      <c r="C213" s="81" t="s">
        <v>334</v>
      </c>
      <c r="D213" s="209">
        <f>D214</f>
        <v>279877</v>
      </c>
      <c r="E213" s="209">
        <f aca="true" t="shared" si="47" ref="E213:N213">E214</f>
        <v>92494</v>
      </c>
      <c r="F213" s="209">
        <f t="shared" si="47"/>
        <v>0</v>
      </c>
      <c r="G213" s="209">
        <f t="shared" si="47"/>
        <v>372371</v>
      </c>
      <c r="H213" s="209">
        <f t="shared" si="47"/>
        <v>372371</v>
      </c>
      <c r="I213" s="209">
        <f t="shared" si="47"/>
        <v>0</v>
      </c>
      <c r="J213" s="209">
        <f t="shared" si="47"/>
        <v>0</v>
      </c>
      <c r="K213" s="209">
        <f t="shared" si="47"/>
        <v>0</v>
      </c>
      <c r="L213" s="209">
        <f t="shared" si="47"/>
        <v>0</v>
      </c>
      <c r="M213" s="209">
        <f t="shared" si="47"/>
        <v>372371</v>
      </c>
      <c r="N213" s="210">
        <f t="shared" si="47"/>
        <v>0</v>
      </c>
    </row>
    <row r="214" spans="1:14" s="57" customFormat="1" ht="26.25" customHeight="1">
      <c r="A214" s="149"/>
      <c r="B214" s="50" t="s">
        <v>167</v>
      </c>
      <c r="C214" s="44" t="s">
        <v>514</v>
      </c>
      <c r="D214" s="100">
        <v>279877</v>
      </c>
      <c r="E214" s="100">
        <v>92494</v>
      </c>
      <c r="F214" s="100"/>
      <c r="G214" s="100">
        <f>D214+E214-F214</f>
        <v>372371</v>
      </c>
      <c r="H214" s="100">
        <f>G214</f>
        <v>372371</v>
      </c>
      <c r="I214" s="114">
        <f>I215</f>
        <v>0</v>
      </c>
      <c r="J214" s="100"/>
      <c r="K214" s="217"/>
      <c r="L214" s="211"/>
      <c r="M214" s="211">
        <f>H214</f>
        <v>372371</v>
      </c>
      <c r="N214" s="214"/>
    </row>
    <row r="215" spans="1:14" s="58" customFormat="1" ht="16.5" customHeight="1">
      <c r="A215" s="145" t="s">
        <v>168</v>
      </c>
      <c r="B215" s="156"/>
      <c r="C215" s="69" t="s">
        <v>169</v>
      </c>
      <c r="D215" s="215">
        <f>D216</f>
        <v>802016</v>
      </c>
      <c r="E215" s="215">
        <f aca="true" t="shared" si="48" ref="E215:N215">E216</f>
        <v>0</v>
      </c>
      <c r="F215" s="215">
        <f t="shared" si="48"/>
        <v>0</v>
      </c>
      <c r="G215" s="215">
        <f t="shared" si="48"/>
        <v>802016</v>
      </c>
      <c r="H215" s="215">
        <f t="shared" si="48"/>
        <v>802016</v>
      </c>
      <c r="I215" s="215">
        <f t="shared" si="48"/>
        <v>0</v>
      </c>
      <c r="J215" s="215">
        <f t="shared" si="48"/>
        <v>0</v>
      </c>
      <c r="K215" s="215">
        <f t="shared" si="48"/>
        <v>0</v>
      </c>
      <c r="L215" s="215">
        <f t="shared" si="48"/>
        <v>0</v>
      </c>
      <c r="M215" s="215">
        <f t="shared" si="48"/>
        <v>0</v>
      </c>
      <c r="N215" s="216">
        <f t="shared" si="48"/>
        <v>0</v>
      </c>
    </row>
    <row r="216" spans="1:14" s="58" customFormat="1" ht="18.75" customHeight="1">
      <c r="A216" s="147" t="s">
        <v>170</v>
      </c>
      <c r="B216" s="143"/>
      <c r="C216" s="81" t="s">
        <v>171</v>
      </c>
      <c r="D216" s="209">
        <f>D217+D218</f>
        <v>802016</v>
      </c>
      <c r="E216" s="209">
        <f aca="true" t="shared" si="49" ref="E216:N216">E217+E218</f>
        <v>0</v>
      </c>
      <c r="F216" s="209">
        <f t="shared" si="49"/>
        <v>0</v>
      </c>
      <c r="G216" s="209">
        <f t="shared" si="49"/>
        <v>802016</v>
      </c>
      <c r="H216" s="209">
        <f t="shared" si="49"/>
        <v>802016</v>
      </c>
      <c r="I216" s="209">
        <f t="shared" si="49"/>
        <v>0</v>
      </c>
      <c r="J216" s="209">
        <f t="shared" si="49"/>
        <v>0</v>
      </c>
      <c r="K216" s="209">
        <f t="shared" si="49"/>
        <v>0</v>
      </c>
      <c r="L216" s="209">
        <f t="shared" si="49"/>
        <v>0</v>
      </c>
      <c r="M216" s="209">
        <f t="shared" si="49"/>
        <v>0</v>
      </c>
      <c r="N216" s="210">
        <f t="shared" si="49"/>
        <v>0</v>
      </c>
    </row>
    <row r="217" spans="1:14" s="58" customFormat="1" ht="17.25" customHeight="1">
      <c r="A217" s="149"/>
      <c r="B217" s="50" t="s">
        <v>172</v>
      </c>
      <c r="C217" s="44" t="s">
        <v>727</v>
      </c>
      <c r="D217" s="100">
        <v>1000</v>
      </c>
      <c r="E217" s="100"/>
      <c r="F217" s="100"/>
      <c r="G217" s="100">
        <f>D217+E217-F217</f>
        <v>1000</v>
      </c>
      <c r="H217" s="100">
        <f>G217</f>
        <v>1000</v>
      </c>
      <c r="I217" s="100">
        <v>0</v>
      </c>
      <c r="J217" s="212"/>
      <c r="K217" s="213">
        <v>0</v>
      </c>
      <c r="L217" s="211"/>
      <c r="M217" s="211"/>
      <c r="N217" s="214"/>
    </row>
    <row r="218" spans="1:14" s="58" customFormat="1" ht="17.25" customHeight="1">
      <c r="A218" s="149"/>
      <c r="B218" s="50" t="s">
        <v>172</v>
      </c>
      <c r="C218" s="44" t="s">
        <v>173</v>
      </c>
      <c r="D218" s="100">
        <v>801016</v>
      </c>
      <c r="E218" s="100"/>
      <c r="F218" s="100"/>
      <c r="G218" s="100">
        <f>D218+E218-F218</f>
        <v>801016</v>
      </c>
      <c r="H218" s="100">
        <f>G218</f>
        <v>801016</v>
      </c>
      <c r="I218" s="100">
        <v>0</v>
      </c>
      <c r="J218" s="212"/>
      <c r="K218" s="213">
        <v>0</v>
      </c>
      <c r="L218" s="211"/>
      <c r="M218" s="211"/>
      <c r="N218" s="214"/>
    </row>
    <row r="219" spans="1:14" s="58" customFormat="1" ht="16.5" customHeight="1">
      <c r="A219" s="145" t="s">
        <v>174</v>
      </c>
      <c r="B219" s="156"/>
      <c r="C219" s="69" t="s">
        <v>175</v>
      </c>
      <c r="D219" s="215">
        <f aca="true" t="shared" si="50" ref="D219:N219">D220+D238+D240+D254+D277+D287+D350+D364+D367+D374+D386</f>
        <v>11605502</v>
      </c>
      <c r="E219" s="215">
        <f t="shared" si="50"/>
        <v>711</v>
      </c>
      <c r="F219" s="215">
        <f t="shared" si="50"/>
        <v>25415</v>
      </c>
      <c r="G219" s="215">
        <f t="shared" si="50"/>
        <v>11580798</v>
      </c>
      <c r="H219" s="215">
        <f t="shared" si="50"/>
        <v>11580798</v>
      </c>
      <c r="I219" s="215">
        <f t="shared" si="50"/>
        <v>6881941</v>
      </c>
      <c r="J219" s="215">
        <f t="shared" si="50"/>
        <v>1208328</v>
      </c>
      <c r="K219" s="215">
        <f t="shared" si="50"/>
        <v>1548976</v>
      </c>
      <c r="L219" s="215">
        <f t="shared" si="50"/>
        <v>0</v>
      </c>
      <c r="M219" s="215">
        <f t="shared" si="50"/>
        <v>0</v>
      </c>
      <c r="N219" s="215">
        <f t="shared" si="50"/>
        <v>0</v>
      </c>
    </row>
    <row r="220" spans="1:14" s="58" customFormat="1" ht="19.5" customHeight="1">
      <c r="A220" s="147" t="s">
        <v>176</v>
      </c>
      <c r="B220" s="143"/>
      <c r="C220" s="81" t="s">
        <v>177</v>
      </c>
      <c r="D220" s="209">
        <f aca="true" t="shared" si="51" ref="D220:N220">SUM(D221:D237)</f>
        <v>919752</v>
      </c>
      <c r="E220" s="209">
        <f t="shared" si="51"/>
        <v>644</v>
      </c>
      <c r="F220" s="209">
        <f t="shared" si="51"/>
        <v>18644</v>
      </c>
      <c r="G220" s="209">
        <f t="shared" si="51"/>
        <v>901752</v>
      </c>
      <c r="H220" s="209">
        <f t="shared" si="51"/>
        <v>901752</v>
      </c>
      <c r="I220" s="209">
        <f t="shared" si="51"/>
        <v>380348</v>
      </c>
      <c r="J220" s="209">
        <f t="shared" si="51"/>
        <v>69411</v>
      </c>
      <c r="K220" s="209">
        <f t="shared" si="51"/>
        <v>334712</v>
      </c>
      <c r="L220" s="209">
        <f t="shared" si="51"/>
        <v>0</v>
      </c>
      <c r="M220" s="209">
        <f t="shared" si="51"/>
        <v>0</v>
      </c>
      <c r="N220" s="210">
        <f t="shared" si="51"/>
        <v>0</v>
      </c>
    </row>
    <row r="221" spans="1:14" s="58" customFormat="1" ht="35.25" customHeight="1">
      <c r="A221" s="151"/>
      <c r="B221" s="228" t="s">
        <v>181</v>
      </c>
      <c r="C221" s="234" t="s">
        <v>4</v>
      </c>
      <c r="D221" s="225">
        <v>334712</v>
      </c>
      <c r="E221" s="225"/>
      <c r="F221" s="225"/>
      <c r="G221" s="225">
        <f>D221+E221-F221</f>
        <v>334712</v>
      </c>
      <c r="H221" s="100">
        <f>G221</f>
        <v>334712</v>
      </c>
      <c r="I221" s="225"/>
      <c r="J221" s="225"/>
      <c r="K221" s="225">
        <f>H221</f>
        <v>334712</v>
      </c>
      <c r="L221" s="226"/>
      <c r="M221" s="226"/>
      <c r="N221" s="227"/>
    </row>
    <row r="222" spans="1:14" s="58" customFormat="1" ht="21" customHeight="1">
      <c r="A222" s="150"/>
      <c r="B222" s="50" t="s">
        <v>61</v>
      </c>
      <c r="C222" s="44" t="s">
        <v>62</v>
      </c>
      <c r="D222" s="100">
        <v>353516</v>
      </c>
      <c r="E222" s="100"/>
      <c r="F222" s="100">
        <v>644</v>
      </c>
      <c r="G222" s="225">
        <f aca="true" t="shared" si="52" ref="G222:G237">D222+E222-F222</f>
        <v>352872</v>
      </c>
      <c r="H222" s="100">
        <f aca="true" t="shared" si="53" ref="H222:H237">G222</f>
        <v>352872</v>
      </c>
      <c r="I222" s="100">
        <f>H222</f>
        <v>352872</v>
      </c>
      <c r="J222" s="212"/>
      <c r="K222" s="213">
        <v>0</v>
      </c>
      <c r="L222" s="211"/>
      <c r="M222" s="211"/>
      <c r="N222" s="214"/>
    </row>
    <row r="223" spans="1:14" s="58" customFormat="1" ht="15.75" customHeight="1">
      <c r="A223" s="150"/>
      <c r="B223" s="50" t="s">
        <v>64</v>
      </c>
      <c r="C223" s="44" t="s">
        <v>65</v>
      </c>
      <c r="D223" s="100">
        <v>25832</v>
      </c>
      <c r="E223" s="100">
        <v>644</v>
      </c>
      <c r="F223" s="100"/>
      <c r="G223" s="225">
        <f t="shared" si="52"/>
        <v>26476</v>
      </c>
      <c r="H223" s="100">
        <f t="shared" si="53"/>
        <v>26476</v>
      </c>
      <c r="I223" s="100">
        <f>H223</f>
        <v>26476</v>
      </c>
      <c r="J223" s="212"/>
      <c r="K223" s="213">
        <v>0</v>
      </c>
      <c r="L223" s="211"/>
      <c r="M223" s="211"/>
      <c r="N223" s="214"/>
    </row>
    <row r="224" spans="1:14" s="58" customFormat="1" ht="15" customHeight="1">
      <c r="A224" s="150"/>
      <c r="B224" s="153" t="s">
        <v>113</v>
      </c>
      <c r="C224" s="44" t="s">
        <v>92</v>
      </c>
      <c r="D224" s="100">
        <v>59603</v>
      </c>
      <c r="E224" s="100"/>
      <c r="F224" s="100"/>
      <c r="G224" s="225">
        <f t="shared" si="52"/>
        <v>59603</v>
      </c>
      <c r="H224" s="100">
        <f t="shared" si="53"/>
        <v>59603</v>
      </c>
      <c r="I224" s="100">
        <v>0</v>
      </c>
      <c r="J224" s="212">
        <f>H224</f>
        <v>59603</v>
      </c>
      <c r="K224" s="213">
        <v>0</v>
      </c>
      <c r="L224" s="211"/>
      <c r="M224" s="211"/>
      <c r="N224" s="214"/>
    </row>
    <row r="225" spans="1:14" s="58" customFormat="1" ht="15" customHeight="1">
      <c r="A225" s="150"/>
      <c r="B225" s="153" t="s">
        <v>66</v>
      </c>
      <c r="C225" s="44" t="s">
        <v>67</v>
      </c>
      <c r="D225" s="100">
        <v>9808</v>
      </c>
      <c r="E225" s="100"/>
      <c r="F225" s="100"/>
      <c r="G225" s="225">
        <f t="shared" si="52"/>
        <v>9808</v>
      </c>
      <c r="H225" s="100">
        <f t="shared" si="53"/>
        <v>9808</v>
      </c>
      <c r="I225" s="100">
        <v>0</v>
      </c>
      <c r="J225" s="212">
        <f>H225</f>
        <v>9808</v>
      </c>
      <c r="K225" s="213">
        <v>0</v>
      </c>
      <c r="L225" s="211"/>
      <c r="M225" s="211"/>
      <c r="N225" s="214"/>
    </row>
    <row r="226" spans="1:14" s="58" customFormat="1" ht="15" customHeight="1">
      <c r="A226" s="150"/>
      <c r="B226" s="153" t="s">
        <v>542</v>
      </c>
      <c r="C226" s="44" t="s">
        <v>543</v>
      </c>
      <c r="D226" s="100">
        <v>1000</v>
      </c>
      <c r="E226" s="100"/>
      <c r="F226" s="100"/>
      <c r="G226" s="225">
        <f t="shared" si="52"/>
        <v>1000</v>
      </c>
      <c r="H226" s="100">
        <f t="shared" si="53"/>
        <v>1000</v>
      </c>
      <c r="I226" s="100">
        <f>H226</f>
        <v>1000</v>
      </c>
      <c r="J226" s="212"/>
      <c r="K226" s="213"/>
      <c r="L226" s="211"/>
      <c r="M226" s="211"/>
      <c r="N226" s="214"/>
    </row>
    <row r="227" spans="1:14" s="58" customFormat="1" ht="16.5" customHeight="1">
      <c r="A227" s="150"/>
      <c r="B227" s="153" t="s">
        <v>68</v>
      </c>
      <c r="C227" s="44" t="s">
        <v>179</v>
      </c>
      <c r="D227" s="100">
        <v>78112</v>
      </c>
      <c r="E227" s="100"/>
      <c r="F227" s="100">
        <v>18000</v>
      </c>
      <c r="G227" s="225">
        <f t="shared" si="52"/>
        <v>60112</v>
      </c>
      <c r="H227" s="100">
        <f t="shared" si="53"/>
        <v>60112</v>
      </c>
      <c r="I227" s="100">
        <v>0</v>
      </c>
      <c r="J227" s="212"/>
      <c r="K227" s="213">
        <v>0</v>
      </c>
      <c r="L227" s="211"/>
      <c r="M227" s="211"/>
      <c r="N227" s="214"/>
    </row>
    <row r="228" spans="1:14" s="58" customFormat="1" ht="16.5" customHeight="1">
      <c r="A228" s="150"/>
      <c r="B228" s="153" t="s">
        <v>70</v>
      </c>
      <c r="C228" s="44" t="s">
        <v>146</v>
      </c>
      <c r="D228" s="100">
        <v>9900</v>
      </c>
      <c r="E228" s="100"/>
      <c r="F228" s="100"/>
      <c r="G228" s="225">
        <f t="shared" si="52"/>
        <v>9900</v>
      </c>
      <c r="H228" s="100">
        <f t="shared" si="53"/>
        <v>9900</v>
      </c>
      <c r="I228" s="100">
        <v>0</v>
      </c>
      <c r="J228" s="212"/>
      <c r="K228" s="213">
        <v>0</v>
      </c>
      <c r="L228" s="211"/>
      <c r="M228" s="211"/>
      <c r="N228" s="214"/>
    </row>
    <row r="229" spans="1:14" s="58" customFormat="1" ht="16.5" customHeight="1">
      <c r="A229" s="150"/>
      <c r="B229" s="153" t="s">
        <v>133</v>
      </c>
      <c r="C229" s="44" t="s">
        <v>134</v>
      </c>
      <c r="D229" s="100">
        <v>2000</v>
      </c>
      <c r="E229" s="100"/>
      <c r="F229" s="100"/>
      <c r="G229" s="225">
        <f t="shared" si="52"/>
        <v>2000</v>
      </c>
      <c r="H229" s="100">
        <f t="shared" si="53"/>
        <v>2000</v>
      </c>
      <c r="I229" s="100">
        <v>0</v>
      </c>
      <c r="J229" s="212"/>
      <c r="K229" s="213">
        <v>0</v>
      </c>
      <c r="L229" s="211"/>
      <c r="M229" s="211"/>
      <c r="N229" s="214"/>
    </row>
    <row r="230" spans="1:14" s="58" customFormat="1" ht="16.5" customHeight="1">
      <c r="A230" s="150"/>
      <c r="B230" s="153" t="s">
        <v>74</v>
      </c>
      <c r="C230" s="44" t="s">
        <v>148</v>
      </c>
      <c r="D230" s="100">
        <v>12315</v>
      </c>
      <c r="E230" s="100"/>
      <c r="F230" s="100"/>
      <c r="G230" s="225">
        <f t="shared" si="52"/>
        <v>12315</v>
      </c>
      <c r="H230" s="100">
        <f t="shared" si="53"/>
        <v>12315</v>
      </c>
      <c r="I230" s="100">
        <v>0</v>
      </c>
      <c r="J230" s="212"/>
      <c r="K230" s="213">
        <v>0</v>
      </c>
      <c r="L230" s="211"/>
      <c r="M230" s="211"/>
      <c r="N230" s="214"/>
    </row>
    <row r="231" spans="1:14" s="58" customFormat="1" ht="16.5" customHeight="1">
      <c r="A231" s="150"/>
      <c r="B231" s="153" t="s">
        <v>544</v>
      </c>
      <c r="C231" s="45" t="s">
        <v>545</v>
      </c>
      <c r="D231" s="100">
        <v>500</v>
      </c>
      <c r="E231" s="100"/>
      <c r="F231" s="100"/>
      <c r="G231" s="225">
        <f t="shared" si="52"/>
        <v>500</v>
      </c>
      <c r="H231" s="100">
        <f t="shared" si="53"/>
        <v>500</v>
      </c>
      <c r="I231" s="100"/>
      <c r="J231" s="212"/>
      <c r="K231" s="213"/>
      <c r="L231" s="211"/>
      <c r="M231" s="211"/>
      <c r="N231" s="214"/>
    </row>
    <row r="232" spans="1:14" s="58" customFormat="1" ht="16.5" customHeight="1">
      <c r="A232" s="150"/>
      <c r="B232" s="153" t="s">
        <v>274</v>
      </c>
      <c r="C232" s="44" t="s">
        <v>278</v>
      </c>
      <c r="D232" s="100">
        <v>3000</v>
      </c>
      <c r="E232" s="100"/>
      <c r="F232" s="100"/>
      <c r="G232" s="225">
        <f t="shared" si="52"/>
        <v>3000</v>
      </c>
      <c r="H232" s="100">
        <f t="shared" si="53"/>
        <v>3000</v>
      </c>
      <c r="I232" s="100"/>
      <c r="J232" s="212"/>
      <c r="K232" s="213"/>
      <c r="L232" s="211"/>
      <c r="M232" s="211"/>
      <c r="N232" s="214"/>
    </row>
    <row r="233" spans="1:14" s="58" customFormat="1" ht="15" customHeight="1">
      <c r="A233" s="150"/>
      <c r="B233" s="153" t="s">
        <v>76</v>
      </c>
      <c r="C233" s="44" t="s">
        <v>77</v>
      </c>
      <c r="D233" s="100">
        <v>1300</v>
      </c>
      <c r="E233" s="100"/>
      <c r="F233" s="100"/>
      <c r="G233" s="225">
        <f t="shared" si="52"/>
        <v>1300</v>
      </c>
      <c r="H233" s="100">
        <f t="shared" si="53"/>
        <v>1300</v>
      </c>
      <c r="I233" s="100">
        <v>0</v>
      </c>
      <c r="J233" s="212"/>
      <c r="K233" s="213">
        <v>0</v>
      </c>
      <c r="L233" s="211"/>
      <c r="M233" s="211"/>
      <c r="N233" s="214"/>
    </row>
    <row r="234" spans="1:14" s="58" customFormat="1" ht="17.25" customHeight="1">
      <c r="A234" s="150"/>
      <c r="B234" s="153" t="s">
        <v>80</v>
      </c>
      <c r="C234" s="44" t="s">
        <v>81</v>
      </c>
      <c r="D234" s="100">
        <v>20500</v>
      </c>
      <c r="E234" s="100"/>
      <c r="F234" s="100"/>
      <c r="G234" s="225">
        <f t="shared" si="52"/>
        <v>20500</v>
      </c>
      <c r="H234" s="100">
        <f t="shared" si="53"/>
        <v>20500</v>
      </c>
      <c r="I234" s="100">
        <v>0</v>
      </c>
      <c r="J234" s="212"/>
      <c r="K234" s="213">
        <v>0</v>
      </c>
      <c r="L234" s="211"/>
      <c r="M234" s="211"/>
      <c r="N234" s="214"/>
    </row>
    <row r="235" spans="1:14" s="58" customFormat="1" ht="17.25" customHeight="1">
      <c r="A235" s="150"/>
      <c r="B235" s="153" t="s">
        <v>275</v>
      </c>
      <c r="C235" s="44" t="s">
        <v>749</v>
      </c>
      <c r="D235" s="100">
        <v>2000</v>
      </c>
      <c r="E235" s="100"/>
      <c r="F235" s="100"/>
      <c r="G235" s="225">
        <f t="shared" si="52"/>
        <v>2000</v>
      </c>
      <c r="H235" s="100">
        <f t="shared" si="53"/>
        <v>2000</v>
      </c>
      <c r="I235" s="100"/>
      <c r="J235" s="212"/>
      <c r="K235" s="213"/>
      <c r="L235" s="211"/>
      <c r="M235" s="211"/>
      <c r="N235" s="214"/>
    </row>
    <row r="236" spans="1:14" s="58" customFormat="1" ht="17.25" customHeight="1">
      <c r="A236" s="150"/>
      <c r="B236" s="153" t="s">
        <v>276</v>
      </c>
      <c r="C236" s="44" t="s">
        <v>280</v>
      </c>
      <c r="D236" s="100">
        <v>1100</v>
      </c>
      <c r="E236" s="100"/>
      <c r="F236" s="100"/>
      <c r="G236" s="225">
        <f t="shared" si="52"/>
        <v>1100</v>
      </c>
      <c r="H236" s="100">
        <f t="shared" si="53"/>
        <v>1100</v>
      </c>
      <c r="I236" s="100"/>
      <c r="J236" s="212"/>
      <c r="K236" s="213"/>
      <c r="L236" s="211"/>
      <c r="M236" s="211"/>
      <c r="N236" s="214"/>
    </row>
    <row r="237" spans="1:14" s="58" customFormat="1" ht="17.25" customHeight="1">
      <c r="A237" s="150"/>
      <c r="B237" s="153" t="s">
        <v>277</v>
      </c>
      <c r="C237" s="44" t="s">
        <v>281</v>
      </c>
      <c r="D237" s="100">
        <v>4554</v>
      </c>
      <c r="E237" s="100"/>
      <c r="F237" s="100"/>
      <c r="G237" s="225">
        <f t="shared" si="52"/>
        <v>4554</v>
      </c>
      <c r="H237" s="100">
        <f t="shared" si="53"/>
        <v>4554</v>
      </c>
      <c r="I237" s="100"/>
      <c r="J237" s="212"/>
      <c r="K237" s="213"/>
      <c r="L237" s="211"/>
      <c r="M237" s="211"/>
      <c r="N237" s="214"/>
    </row>
    <row r="238" spans="1:14" s="58" customFormat="1" ht="18.75" customHeight="1">
      <c r="A238" s="147" t="s">
        <v>347</v>
      </c>
      <c r="B238" s="143"/>
      <c r="C238" s="81" t="s">
        <v>346</v>
      </c>
      <c r="D238" s="209">
        <f>D239</f>
        <v>326163</v>
      </c>
      <c r="E238" s="209">
        <f aca="true" t="shared" si="54" ref="E238:N238">E239</f>
        <v>0</v>
      </c>
      <c r="F238" s="209">
        <f t="shared" si="54"/>
        <v>0</v>
      </c>
      <c r="G238" s="209">
        <f t="shared" si="54"/>
        <v>326163</v>
      </c>
      <c r="H238" s="209">
        <f t="shared" si="54"/>
        <v>326163</v>
      </c>
      <c r="I238" s="209">
        <f t="shared" si="54"/>
        <v>0</v>
      </c>
      <c r="J238" s="209">
        <f t="shared" si="54"/>
        <v>0</v>
      </c>
      <c r="K238" s="209">
        <f t="shared" si="54"/>
        <v>326163</v>
      </c>
      <c r="L238" s="209">
        <f t="shared" si="54"/>
        <v>0</v>
      </c>
      <c r="M238" s="209">
        <f t="shared" si="54"/>
        <v>0</v>
      </c>
      <c r="N238" s="210">
        <f t="shared" si="54"/>
        <v>0</v>
      </c>
    </row>
    <row r="239" spans="1:14" s="58" customFormat="1" ht="24" customHeight="1">
      <c r="A239" s="150"/>
      <c r="B239" s="50" t="s">
        <v>181</v>
      </c>
      <c r="C239" s="234" t="s">
        <v>4</v>
      </c>
      <c r="D239" s="100">
        <v>326163</v>
      </c>
      <c r="E239" s="100"/>
      <c r="F239" s="100"/>
      <c r="G239" s="100">
        <f>D239+E239-F239</f>
        <v>326163</v>
      </c>
      <c r="H239" s="100">
        <f>G239</f>
        <v>326163</v>
      </c>
      <c r="I239" s="100">
        <v>0</v>
      </c>
      <c r="J239" s="212"/>
      <c r="K239" s="212">
        <f>H239</f>
        <v>326163</v>
      </c>
      <c r="L239" s="211"/>
      <c r="M239" s="211"/>
      <c r="N239" s="214"/>
    </row>
    <row r="240" spans="1:14" s="58" customFormat="1" ht="18.75" customHeight="1">
      <c r="A240" s="147" t="s">
        <v>183</v>
      </c>
      <c r="B240" s="143"/>
      <c r="C240" s="81" t="s">
        <v>184</v>
      </c>
      <c r="D240" s="209">
        <f>SUM(D241:D253)</f>
        <v>640837</v>
      </c>
      <c r="E240" s="209">
        <f aca="true" t="shared" si="55" ref="E240:N240">SUM(E241:E253)</f>
        <v>67</v>
      </c>
      <c r="F240" s="209">
        <f t="shared" si="55"/>
        <v>67</v>
      </c>
      <c r="G240" s="209">
        <f t="shared" si="55"/>
        <v>640837</v>
      </c>
      <c r="H240" s="209">
        <f t="shared" si="55"/>
        <v>640837</v>
      </c>
      <c r="I240" s="209">
        <f t="shared" si="55"/>
        <v>321858</v>
      </c>
      <c r="J240" s="209">
        <f t="shared" si="55"/>
        <v>58262</v>
      </c>
      <c r="K240" s="209">
        <f t="shared" si="55"/>
        <v>224386</v>
      </c>
      <c r="L240" s="209">
        <f t="shared" si="55"/>
        <v>0</v>
      </c>
      <c r="M240" s="209">
        <f t="shared" si="55"/>
        <v>0</v>
      </c>
      <c r="N240" s="210">
        <f t="shared" si="55"/>
        <v>0</v>
      </c>
    </row>
    <row r="241" spans="1:14" s="58" customFormat="1" ht="33" customHeight="1">
      <c r="A241" s="151"/>
      <c r="B241" s="228" t="s">
        <v>181</v>
      </c>
      <c r="C241" s="234" t="s">
        <v>4</v>
      </c>
      <c r="D241" s="225">
        <v>224386</v>
      </c>
      <c r="E241" s="225"/>
      <c r="F241" s="225"/>
      <c r="G241" s="225">
        <f>D241+E241-F241</f>
        <v>224386</v>
      </c>
      <c r="H241" s="100">
        <f>G241</f>
        <v>224386</v>
      </c>
      <c r="I241" s="225"/>
      <c r="J241" s="225"/>
      <c r="K241" s="225">
        <f>H241</f>
        <v>224386</v>
      </c>
      <c r="L241" s="226"/>
      <c r="M241" s="226"/>
      <c r="N241" s="227"/>
    </row>
    <row r="242" spans="1:14" s="58" customFormat="1" ht="21" customHeight="1">
      <c r="A242" s="150"/>
      <c r="B242" s="50" t="s">
        <v>61</v>
      </c>
      <c r="C242" s="44" t="s">
        <v>62</v>
      </c>
      <c r="D242" s="100">
        <v>300633</v>
      </c>
      <c r="E242" s="100"/>
      <c r="F242" s="100">
        <v>67</v>
      </c>
      <c r="G242" s="225">
        <f aca="true" t="shared" si="56" ref="G242:G253">D242+E242-F242</f>
        <v>300566</v>
      </c>
      <c r="H242" s="100">
        <f aca="true" t="shared" si="57" ref="H242:H253">G242</f>
        <v>300566</v>
      </c>
      <c r="I242" s="100">
        <f>H242</f>
        <v>300566</v>
      </c>
      <c r="J242" s="212"/>
      <c r="K242" s="213">
        <v>0</v>
      </c>
      <c r="L242" s="211"/>
      <c r="M242" s="211"/>
      <c r="N242" s="214"/>
    </row>
    <row r="243" spans="1:14" s="58" customFormat="1" ht="17.25" customHeight="1">
      <c r="A243" s="150"/>
      <c r="B243" s="50" t="s">
        <v>64</v>
      </c>
      <c r="C243" s="44" t="s">
        <v>65</v>
      </c>
      <c r="D243" s="100">
        <v>21225</v>
      </c>
      <c r="E243" s="100">
        <v>67</v>
      </c>
      <c r="F243" s="100"/>
      <c r="G243" s="225">
        <f t="shared" si="56"/>
        <v>21292</v>
      </c>
      <c r="H243" s="100">
        <f t="shared" si="57"/>
        <v>21292</v>
      </c>
      <c r="I243" s="100">
        <f>H243</f>
        <v>21292</v>
      </c>
      <c r="J243" s="212"/>
      <c r="K243" s="213">
        <v>0</v>
      </c>
      <c r="L243" s="211"/>
      <c r="M243" s="211"/>
      <c r="N243" s="214"/>
    </row>
    <row r="244" spans="1:14" s="58" customFormat="1" ht="15.75" customHeight="1">
      <c r="A244" s="150"/>
      <c r="B244" s="153" t="s">
        <v>113</v>
      </c>
      <c r="C244" s="44" t="s">
        <v>92</v>
      </c>
      <c r="D244" s="100">
        <v>49979</v>
      </c>
      <c r="E244" s="100"/>
      <c r="F244" s="100"/>
      <c r="G244" s="225">
        <f t="shared" si="56"/>
        <v>49979</v>
      </c>
      <c r="H244" s="100">
        <f t="shared" si="57"/>
        <v>49979</v>
      </c>
      <c r="I244" s="100">
        <v>0</v>
      </c>
      <c r="J244" s="212">
        <f>H244</f>
        <v>49979</v>
      </c>
      <c r="K244" s="213">
        <v>0</v>
      </c>
      <c r="L244" s="211"/>
      <c r="M244" s="211"/>
      <c r="N244" s="214"/>
    </row>
    <row r="245" spans="1:14" s="58" customFormat="1" ht="14.25" customHeight="1">
      <c r="A245" s="150"/>
      <c r="B245" s="153" t="s">
        <v>66</v>
      </c>
      <c r="C245" s="44" t="s">
        <v>67</v>
      </c>
      <c r="D245" s="100">
        <v>8283</v>
      </c>
      <c r="E245" s="100"/>
      <c r="F245" s="100"/>
      <c r="G245" s="225">
        <f t="shared" si="56"/>
        <v>8283</v>
      </c>
      <c r="H245" s="100">
        <f t="shared" si="57"/>
        <v>8283</v>
      </c>
      <c r="I245" s="100">
        <v>0</v>
      </c>
      <c r="J245" s="212">
        <f>H245</f>
        <v>8283</v>
      </c>
      <c r="K245" s="213">
        <v>0</v>
      </c>
      <c r="L245" s="211"/>
      <c r="M245" s="211"/>
      <c r="N245" s="214"/>
    </row>
    <row r="246" spans="1:14" s="58" customFormat="1" ht="14.25" customHeight="1">
      <c r="A246" s="150"/>
      <c r="B246" s="50" t="s">
        <v>68</v>
      </c>
      <c r="C246" s="45" t="s">
        <v>271</v>
      </c>
      <c r="D246" s="100">
        <v>9000</v>
      </c>
      <c r="E246" s="100"/>
      <c r="F246" s="100"/>
      <c r="G246" s="225">
        <f t="shared" si="56"/>
        <v>9000</v>
      </c>
      <c r="H246" s="100">
        <f t="shared" si="57"/>
        <v>9000</v>
      </c>
      <c r="I246" s="100">
        <v>0</v>
      </c>
      <c r="J246" s="212"/>
      <c r="K246" s="213">
        <v>0</v>
      </c>
      <c r="L246" s="211"/>
      <c r="M246" s="211"/>
      <c r="N246" s="214"/>
    </row>
    <row r="247" spans="1:14" s="58" customFormat="1" ht="14.25" customHeight="1">
      <c r="A247" s="150"/>
      <c r="B247" s="50" t="s">
        <v>70</v>
      </c>
      <c r="C247" s="45" t="s">
        <v>146</v>
      </c>
      <c r="D247" s="100">
        <v>2300</v>
      </c>
      <c r="E247" s="100"/>
      <c r="F247" s="100"/>
      <c r="G247" s="225">
        <f t="shared" si="56"/>
        <v>2300</v>
      </c>
      <c r="H247" s="100">
        <f t="shared" si="57"/>
        <v>2300</v>
      </c>
      <c r="I247" s="100">
        <v>0</v>
      </c>
      <c r="J247" s="212"/>
      <c r="K247" s="213">
        <v>0</v>
      </c>
      <c r="L247" s="211"/>
      <c r="M247" s="211"/>
      <c r="N247" s="214"/>
    </row>
    <row r="248" spans="1:14" s="58" customFormat="1" ht="14.25" customHeight="1">
      <c r="A248" s="150"/>
      <c r="B248" s="50" t="s">
        <v>133</v>
      </c>
      <c r="C248" s="44" t="s">
        <v>134</v>
      </c>
      <c r="D248" s="100">
        <v>1500</v>
      </c>
      <c r="E248" s="100"/>
      <c r="F248" s="100"/>
      <c r="G248" s="225">
        <f t="shared" si="56"/>
        <v>1500</v>
      </c>
      <c r="H248" s="100">
        <f t="shared" si="57"/>
        <v>1500</v>
      </c>
      <c r="I248" s="100"/>
      <c r="J248" s="212"/>
      <c r="K248" s="213"/>
      <c r="L248" s="211"/>
      <c r="M248" s="211"/>
      <c r="N248" s="214"/>
    </row>
    <row r="249" spans="1:14" s="58" customFormat="1" ht="15" customHeight="1">
      <c r="A249" s="150"/>
      <c r="B249" s="50" t="s">
        <v>74</v>
      </c>
      <c r="C249" s="45" t="s">
        <v>148</v>
      </c>
      <c r="D249" s="100">
        <v>2300</v>
      </c>
      <c r="E249" s="100"/>
      <c r="F249" s="100"/>
      <c r="G249" s="225">
        <f t="shared" si="56"/>
        <v>2300</v>
      </c>
      <c r="H249" s="100">
        <f t="shared" si="57"/>
        <v>2300</v>
      </c>
      <c r="I249" s="100">
        <v>0</v>
      </c>
      <c r="J249" s="212"/>
      <c r="K249" s="213">
        <v>0</v>
      </c>
      <c r="L249" s="211"/>
      <c r="M249" s="211"/>
      <c r="N249" s="214"/>
    </row>
    <row r="250" spans="1:14" s="58" customFormat="1" ht="15" customHeight="1">
      <c r="A250" s="150"/>
      <c r="B250" s="50" t="s">
        <v>544</v>
      </c>
      <c r="C250" s="45" t="s">
        <v>545</v>
      </c>
      <c r="D250" s="100">
        <v>500</v>
      </c>
      <c r="E250" s="100"/>
      <c r="F250" s="100"/>
      <c r="G250" s="225">
        <f t="shared" si="56"/>
        <v>500</v>
      </c>
      <c r="H250" s="100">
        <f t="shared" si="57"/>
        <v>500</v>
      </c>
      <c r="I250" s="100"/>
      <c r="J250" s="212"/>
      <c r="K250" s="213"/>
      <c r="L250" s="211"/>
      <c r="M250" s="211"/>
      <c r="N250" s="214"/>
    </row>
    <row r="251" spans="1:14" s="58" customFormat="1" ht="15" customHeight="1">
      <c r="A251" s="150"/>
      <c r="B251" s="50" t="s">
        <v>274</v>
      </c>
      <c r="C251" s="44" t="s">
        <v>278</v>
      </c>
      <c r="D251" s="100">
        <v>650</v>
      </c>
      <c r="E251" s="100"/>
      <c r="F251" s="100"/>
      <c r="G251" s="225">
        <f t="shared" si="56"/>
        <v>650</v>
      </c>
      <c r="H251" s="100">
        <f t="shared" si="57"/>
        <v>650</v>
      </c>
      <c r="I251" s="100"/>
      <c r="J251" s="212"/>
      <c r="K251" s="213"/>
      <c r="L251" s="211"/>
      <c r="M251" s="211"/>
      <c r="N251" s="214"/>
    </row>
    <row r="252" spans="1:14" s="58" customFormat="1" ht="16.5" customHeight="1">
      <c r="A252" s="150"/>
      <c r="B252" s="50" t="s">
        <v>80</v>
      </c>
      <c r="C252" s="45" t="s">
        <v>81</v>
      </c>
      <c r="D252" s="100">
        <v>18081</v>
      </c>
      <c r="E252" s="100"/>
      <c r="F252" s="100"/>
      <c r="G252" s="225">
        <f t="shared" si="56"/>
        <v>18081</v>
      </c>
      <c r="H252" s="100">
        <f t="shared" si="57"/>
        <v>18081</v>
      </c>
      <c r="I252" s="100">
        <v>0</v>
      </c>
      <c r="J252" s="212"/>
      <c r="K252" s="213">
        <v>0</v>
      </c>
      <c r="L252" s="211"/>
      <c r="M252" s="211"/>
      <c r="N252" s="214"/>
    </row>
    <row r="253" spans="1:14" s="58" customFormat="1" ht="15.75" customHeight="1">
      <c r="A253" s="150"/>
      <c r="B253" s="50" t="s">
        <v>276</v>
      </c>
      <c r="C253" s="44" t="s">
        <v>280</v>
      </c>
      <c r="D253" s="100">
        <v>2000</v>
      </c>
      <c r="E253" s="100"/>
      <c r="F253" s="100"/>
      <c r="G253" s="225">
        <f t="shared" si="56"/>
        <v>2000</v>
      </c>
      <c r="H253" s="100">
        <f t="shared" si="57"/>
        <v>2000</v>
      </c>
      <c r="I253" s="100"/>
      <c r="J253" s="212"/>
      <c r="K253" s="213"/>
      <c r="L253" s="211"/>
      <c r="M253" s="211"/>
      <c r="N253" s="214"/>
    </row>
    <row r="254" spans="1:14" s="58" customFormat="1" ht="15" customHeight="1">
      <c r="A254" s="147" t="s">
        <v>186</v>
      </c>
      <c r="B254" s="148"/>
      <c r="C254" s="517" t="s">
        <v>187</v>
      </c>
      <c r="D254" s="209">
        <f>SUM(D255:D276)</f>
        <v>2250922</v>
      </c>
      <c r="E254" s="209">
        <f aca="true" t="shared" si="58" ref="E254:N254">SUM(E255:E276)</f>
        <v>0</v>
      </c>
      <c r="F254" s="209">
        <f t="shared" si="58"/>
        <v>0</v>
      </c>
      <c r="G254" s="209">
        <f t="shared" si="58"/>
        <v>2250922</v>
      </c>
      <c r="H254" s="209">
        <f t="shared" si="58"/>
        <v>2250922</v>
      </c>
      <c r="I254" s="209">
        <f t="shared" si="58"/>
        <v>1437030</v>
      </c>
      <c r="J254" s="209">
        <f t="shared" si="58"/>
        <v>249434</v>
      </c>
      <c r="K254" s="209">
        <f t="shared" si="58"/>
        <v>280343</v>
      </c>
      <c r="L254" s="209">
        <f t="shared" si="58"/>
        <v>0</v>
      </c>
      <c r="M254" s="209">
        <f t="shared" si="58"/>
        <v>0</v>
      </c>
      <c r="N254" s="210">
        <f t="shared" si="58"/>
        <v>0</v>
      </c>
    </row>
    <row r="255" spans="1:14" s="58" customFormat="1" ht="33.75" customHeight="1">
      <c r="A255" s="151"/>
      <c r="B255" s="152" t="s">
        <v>181</v>
      </c>
      <c r="C255" s="234" t="s">
        <v>4</v>
      </c>
      <c r="D255" s="225">
        <v>280343</v>
      </c>
      <c r="E255" s="225"/>
      <c r="F255" s="225"/>
      <c r="G255" s="225">
        <f>D255+E255-F255</f>
        <v>280343</v>
      </c>
      <c r="H255" s="218">
        <f>G255</f>
        <v>280343</v>
      </c>
      <c r="I255" s="225"/>
      <c r="J255" s="225"/>
      <c r="K255" s="225">
        <f>H255</f>
        <v>280343</v>
      </c>
      <c r="L255" s="226"/>
      <c r="M255" s="226"/>
      <c r="N255" s="227"/>
    </row>
    <row r="256" spans="1:14" s="85" customFormat="1" ht="15.75" customHeight="1">
      <c r="A256" s="144"/>
      <c r="B256" s="50" t="s">
        <v>610</v>
      </c>
      <c r="C256" s="80" t="s">
        <v>188</v>
      </c>
      <c r="D256" s="218">
        <v>5000</v>
      </c>
      <c r="E256" s="218"/>
      <c r="F256" s="218"/>
      <c r="G256" s="225">
        <f aca="true" t="shared" si="59" ref="G256:G318">D256+E256-F256</f>
        <v>5000</v>
      </c>
      <c r="H256" s="218">
        <f aca="true" t="shared" si="60" ref="H256:H276">G256</f>
        <v>5000</v>
      </c>
      <c r="I256" s="218"/>
      <c r="J256" s="212"/>
      <c r="K256" s="213"/>
      <c r="L256" s="211"/>
      <c r="M256" s="211"/>
      <c r="N256" s="214"/>
    </row>
    <row r="257" spans="1:14" s="58" customFormat="1" ht="15" customHeight="1">
      <c r="A257" s="144"/>
      <c r="B257" s="50" t="s">
        <v>61</v>
      </c>
      <c r="C257" s="44" t="s">
        <v>328</v>
      </c>
      <c r="D257" s="100">
        <v>1335343</v>
      </c>
      <c r="E257" s="100"/>
      <c r="F257" s="100"/>
      <c r="G257" s="225">
        <f t="shared" si="59"/>
        <v>1335343</v>
      </c>
      <c r="H257" s="218">
        <f t="shared" si="60"/>
        <v>1335343</v>
      </c>
      <c r="I257" s="100">
        <f>H257</f>
        <v>1335343</v>
      </c>
      <c r="J257" s="212"/>
      <c r="K257" s="213"/>
      <c r="L257" s="211"/>
      <c r="M257" s="211"/>
      <c r="N257" s="214"/>
    </row>
    <row r="258" spans="1:14" s="58" customFormat="1" ht="14.25" customHeight="1">
      <c r="A258" s="144"/>
      <c r="B258" s="50" t="s">
        <v>64</v>
      </c>
      <c r="C258" s="44" t="s">
        <v>65</v>
      </c>
      <c r="D258" s="100">
        <v>100587</v>
      </c>
      <c r="E258" s="100"/>
      <c r="F258" s="100"/>
      <c r="G258" s="225">
        <f t="shared" si="59"/>
        <v>100587</v>
      </c>
      <c r="H258" s="218">
        <f t="shared" si="60"/>
        <v>100587</v>
      </c>
      <c r="I258" s="100">
        <f>H258</f>
        <v>100587</v>
      </c>
      <c r="J258" s="212"/>
      <c r="K258" s="213"/>
      <c r="L258" s="211"/>
      <c r="M258" s="211"/>
      <c r="N258" s="214"/>
    </row>
    <row r="259" spans="1:14" s="58" customFormat="1" ht="15" customHeight="1">
      <c r="A259" s="144"/>
      <c r="B259" s="153" t="s">
        <v>113</v>
      </c>
      <c r="C259" s="44" t="s">
        <v>127</v>
      </c>
      <c r="D259" s="100">
        <v>216768</v>
      </c>
      <c r="E259" s="100"/>
      <c r="F259" s="100"/>
      <c r="G259" s="225">
        <f t="shared" si="59"/>
        <v>216768</v>
      </c>
      <c r="H259" s="218">
        <f t="shared" si="60"/>
        <v>216768</v>
      </c>
      <c r="I259" s="100"/>
      <c r="J259" s="212">
        <f>H259</f>
        <v>216768</v>
      </c>
      <c r="K259" s="213"/>
      <c r="L259" s="211"/>
      <c r="M259" s="211"/>
      <c r="N259" s="214"/>
    </row>
    <row r="260" spans="1:14" s="58" customFormat="1" ht="16.5" customHeight="1">
      <c r="A260" s="144"/>
      <c r="B260" s="153" t="s">
        <v>66</v>
      </c>
      <c r="C260" s="44" t="s">
        <v>67</v>
      </c>
      <c r="D260" s="100">
        <v>32666</v>
      </c>
      <c r="E260" s="100"/>
      <c r="F260" s="100"/>
      <c r="G260" s="225">
        <f t="shared" si="59"/>
        <v>32666</v>
      </c>
      <c r="H260" s="218">
        <f t="shared" si="60"/>
        <v>32666</v>
      </c>
      <c r="I260" s="100"/>
      <c r="J260" s="212">
        <f>H260</f>
        <v>32666</v>
      </c>
      <c r="K260" s="213"/>
      <c r="L260" s="211"/>
      <c r="M260" s="211"/>
      <c r="N260" s="214"/>
    </row>
    <row r="261" spans="1:14" s="58" customFormat="1" ht="15.75" customHeight="1">
      <c r="A261" s="144"/>
      <c r="B261" s="50" t="s">
        <v>189</v>
      </c>
      <c r="C261" s="45" t="s">
        <v>272</v>
      </c>
      <c r="D261" s="100">
        <v>5000</v>
      </c>
      <c r="E261" s="100"/>
      <c r="F261" s="100"/>
      <c r="G261" s="225">
        <f t="shared" si="59"/>
        <v>5000</v>
      </c>
      <c r="H261" s="218">
        <f t="shared" si="60"/>
        <v>5000</v>
      </c>
      <c r="I261" s="100"/>
      <c r="J261" s="212"/>
      <c r="K261" s="213"/>
      <c r="L261" s="211"/>
      <c r="M261" s="211"/>
      <c r="N261" s="214"/>
    </row>
    <row r="262" spans="1:14" s="58" customFormat="1" ht="15" customHeight="1">
      <c r="A262" s="144"/>
      <c r="B262" s="49">
        <v>4170</v>
      </c>
      <c r="C262" s="259" t="s">
        <v>543</v>
      </c>
      <c r="D262" s="100">
        <v>1100</v>
      </c>
      <c r="E262" s="100"/>
      <c r="F262" s="100"/>
      <c r="G262" s="225">
        <f t="shared" si="59"/>
        <v>1100</v>
      </c>
      <c r="H262" s="218">
        <f t="shared" si="60"/>
        <v>1100</v>
      </c>
      <c r="I262" s="100">
        <f>H262</f>
        <v>1100</v>
      </c>
      <c r="J262" s="212"/>
      <c r="K262" s="213"/>
      <c r="L262" s="211"/>
      <c r="M262" s="211"/>
      <c r="N262" s="214"/>
    </row>
    <row r="263" spans="1:14" s="58" customFormat="1" ht="15" customHeight="1">
      <c r="A263" s="144"/>
      <c r="B263" s="260">
        <v>4210</v>
      </c>
      <c r="C263" s="45" t="s">
        <v>69</v>
      </c>
      <c r="D263" s="100">
        <v>85000</v>
      </c>
      <c r="E263" s="100"/>
      <c r="F263" s="100"/>
      <c r="G263" s="225">
        <f t="shared" si="59"/>
        <v>85000</v>
      </c>
      <c r="H263" s="218">
        <f t="shared" si="60"/>
        <v>85000</v>
      </c>
      <c r="I263" s="100"/>
      <c r="J263" s="212"/>
      <c r="K263" s="213"/>
      <c r="L263" s="211"/>
      <c r="M263" s="211"/>
      <c r="N263" s="214"/>
    </row>
    <row r="264" spans="1:14" s="58" customFormat="1" ht="15" customHeight="1">
      <c r="A264" s="144"/>
      <c r="B264" s="49">
        <v>4240</v>
      </c>
      <c r="C264" s="45" t="s">
        <v>273</v>
      </c>
      <c r="D264" s="100">
        <v>7000</v>
      </c>
      <c r="E264" s="100"/>
      <c r="F264" s="100"/>
      <c r="G264" s="225">
        <f t="shared" si="59"/>
        <v>7000</v>
      </c>
      <c r="H264" s="218">
        <f t="shared" si="60"/>
        <v>7000</v>
      </c>
      <c r="I264" s="100"/>
      <c r="J264" s="212"/>
      <c r="K264" s="213"/>
      <c r="L264" s="211"/>
      <c r="M264" s="211"/>
      <c r="N264" s="214"/>
    </row>
    <row r="265" spans="1:14" s="58" customFormat="1" ht="15.75" customHeight="1">
      <c r="A265" s="144"/>
      <c r="B265" s="50" t="s">
        <v>70</v>
      </c>
      <c r="C265" s="45" t="s">
        <v>146</v>
      </c>
      <c r="D265" s="100">
        <v>34348</v>
      </c>
      <c r="E265" s="100"/>
      <c r="F265" s="100"/>
      <c r="G265" s="225">
        <f t="shared" si="59"/>
        <v>34348</v>
      </c>
      <c r="H265" s="218">
        <f t="shared" si="60"/>
        <v>34348</v>
      </c>
      <c r="I265" s="100"/>
      <c r="J265" s="212"/>
      <c r="K265" s="213"/>
      <c r="L265" s="211"/>
      <c r="M265" s="211"/>
      <c r="N265" s="214"/>
    </row>
    <row r="266" spans="1:14" s="58" customFormat="1" ht="18" customHeight="1">
      <c r="A266" s="144"/>
      <c r="B266" s="50" t="s">
        <v>133</v>
      </c>
      <c r="C266" s="45" t="s">
        <v>134</v>
      </c>
      <c r="D266" s="100">
        <v>2400</v>
      </c>
      <c r="E266" s="100"/>
      <c r="F266" s="100"/>
      <c r="G266" s="225">
        <f t="shared" si="59"/>
        <v>2400</v>
      </c>
      <c r="H266" s="218">
        <f t="shared" si="60"/>
        <v>2400</v>
      </c>
      <c r="I266" s="100"/>
      <c r="J266" s="212"/>
      <c r="K266" s="213"/>
      <c r="L266" s="211"/>
      <c r="M266" s="211"/>
      <c r="N266" s="214"/>
    </row>
    <row r="267" spans="1:14" s="58" customFormat="1" ht="16.5" customHeight="1">
      <c r="A267" s="144"/>
      <c r="B267" s="50" t="s">
        <v>74</v>
      </c>
      <c r="C267" s="45" t="s">
        <v>148</v>
      </c>
      <c r="D267" s="100">
        <v>27000</v>
      </c>
      <c r="E267" s="100"/>
      <c r="F267" s="100"/>
      <c r="G267" s="225">
        <f t="shared" si="59"/>
        <v>27000</v>
      </c>
      <c r="H267" s="218">
        <f t="shared" si="60"/>
        <v>27000</v>
      </c>
      <c r="I267" s="100"/>
      <c r="J267" s="212"/>
      <c r="K267" s="213"/>
      <c r="L267" s="211"/>
      <c r="M267" s="211"/>
      <c r="N267" s="214"/>
    </row>
    <row r="268" spans="1:14" s="58" customFormat="1" ht="16.5" customHeight="1">
      <c r="A268" s="144"/>
      <c r="B268" s="50" t="s">
        <v>544</v>
      </c>
      <c r="C268" s="45" t="s">
        <v>545</v>
      </c>
      <c r="D268" s="100">
        <v>3920</v>
      </c>
      <c r="E268" s="100"/>
      <c r="F268" s="100"/>
      <c r="G268" s="225">
        <f t="shared" si="59"/>
        <v>3920</v>
      </c>
      <c r="H268" s="218">
        <f t="shared" si="60"/>
        <v>3920</v>
      </c>
      <c r="I268" s="100"/>
      <c r="J268" s="212"/>
      <c r="K268" s="213"/>
      <c r="L268" s="211"/>
      <c r="M268" s="211"/>
      <c r="N268" s="214"/>
    </row>
    <row r="269" spans="1:14" s="58" customFormat="1" ht="16.5" customHeight="1">
      <c r="A269" s="144"/>
      <c r="B269" s="50" t="s">
        <v>274</v>
      </c>
      <c r="C269" s="44" t="s">
        <v>278</v>
      </c>
      <c r="D269" s="100">
        <v>5760</v>
      </c>
      <c r="E269" s="100"/>
      <c r="F269" s="100"/>
      <c r="G269" s="225">
        <f t="shared" si="59"/>
        <v>5760</v>
      </c>
      <c r="H269" s="218">
        <f t="shared" si="60"/>
        <v>5760</v>
      </c>
      <c r="I269" s="100"/>
      <c r="J269" s="212"/>
      <c r="K269" s="213"/>
      <c r="L269" s="211"/>
      <c r="M269" s="211"/>
      <c r="N269" s="214"/>
    </row>
    <row r="270" spans="1:14" s="58" customFormat="1" ht="17.25" customHeight="1">
      <c r="A270" s="144"/>
      <c r="B270" s="50" t="s">
        <v>76</v>
      </c>
      <c r="C270" s="45" t="s">
        <v>77</v>
      </c>
      <c r="D270" s="100">
        <v>5200</v>
      </c>
      <c r="E270" s="100"/>
      <c r="F270" s="100"/>
      <c r="G270" s="225">
        <f t="shared" si="59"/>
        <v>5200</v>
      </c>
      <c r="H270" s="218">
        <f t="shared" si="60"/>
        <v>5200</v>
      </c>
      <c r="I270" s="100"/>
      <c r="J270" s="212"/>
      <c r="K270" s="213"/>
      <c r="L270" s="211"/>
      <c r="M270" s="211"/>
      <c r="N270" s="214"/>
    </row>
    <row r="271" spans="1:14" s="58" customFormat="1" ht="18.75" customHeight="1">
      <c r="A271" s="144"/>
      <c r="B271" s="50" t="s">
        <v>80</v>
      </c>
      <c r="C271" s="45" t="s">
        <v>81</v>
      </c>
      <c r="D271" s="100">
        <v>84487</v>
      </c>
      <c r="E271" s="100"/>
      <c r="F271" s="100"/>
      <c r="G271" s="225">
        <f t="shared" si="59"/>
        <v>84487</v>
      </c>
      <c r="H271" s="218">
        <f t="shared" si="60"/>
        <v>84487</v>
      </c>
      <c r="I271" s="100"/>
      <c r="J271" s="212"/>
      <c r="K271" s="213"/>
      <c r="L271" s="211"/>
      <c r="M271" s="211"/>
      <c r="N271" s="214"/>
    </row>
    <row r="272" spans="1:14" s="58" customFormat="1" ht="18.75" customHeight="1">
      <c r="A272" s="144"/>
      <c r="B272" s="50" t="s">
        <v>96</v>
      </c>
      <c r="C272" s="45" t="s">
        <v>97</v>
      </c>
      <c r="D272" s="100">
        <v>700</v>
      </c>
      <c r="E272" s="100"/>
      <c r="F272" s="100"/>
      <c r="G272" s="225">
        <f t="shared" si="59"/>
        <v>700</v>
      </c>
      <c r="H272" s="218">
        <f t="shared" si="60"/>
        <v>700</v>
      </c>
      <c r="I272" s="100"/>
      <c r="J272" s="212"/>
      <c r="K272" s="213"/>
      <c r="L272" s="211"/>
      <c r="M272" s="211"/>
      <c r="N272" s="214"/>
    </row>
    <row r="273" spans="1:14" s="58" customFormat="1" ht="15" customHeight="1">
      <c r="A273" s="144"/>
      <c r="B273" s="50" t="s">
        <v>151</v>
      </c>
      <c r="C273" s="45" t="s">
        <v>290</v>
      </c>
      <c r="D273" s="100">
        <v>10000</v>
      </c>
      <c r="E273" s="100"/>
      <c r="F273" s="100"/>
      <c r="G273" s="225">
        <f t="shared" si="59"/>
        <v>10000</v>
      </c>
      <c r="H273" s="218">
        <f t="shared" si="60"/>
        <v>10000</v>
      </c>
      <c r="I273" s="100"/>
      <c r="J273" s="212"/>
      <c r="K273" s="213"/>
      <c r="L273" s="211"/>
      <c r="M273" s="211"/>
      <c r="N273" s="214"/>
    </row>
    <row r="274" spans="1:14" s="58" customFormat="1" ht="18" customHeight="1">
      <c r="A274" s="144"/>
      <c r="B274" s="50" t="s">
        <v>275</v>
      </c>
      <c r="C274" s="44" t="s">
        <v>749</v>
      </c>
      <c r="D274" s="100">
        <v>2000</v>
      </c>
      <c r="E274" s="100"/>
      <c r="F274" s="100"/>
      <c r="G274" s="225">
        <f t="shared" si="59"/>
        <v>2000</v>
      </c>
      <c r="H274" s="218">
        <f t="shared" si="60"/>
        <v>2000</v>
      </c>
      <c r="I274" s="100"/>
      <c r="J274" s="212"/>
      <c r="K274" s="213"/>
      <c r="L274" s="211"/>
      <c r="M274" s="211"/>
      <c r="N274" s="214"/>
    </row>
    <row r="275" spans="1:14" s="58" customFormat="1" ht="18.75" customHeight="1">
      <c r="A275" s="144"/>
      <c r="B275" s="50" t="s">
        <v>276</v>
      </c>
      <c r="C275" s="44" t="s">
        <v>280</v>
      </c>
      <c r="D275" s="100">
        <v>2300</v>
      </c>
      <c r="E275" s="100"/>
      <c r="F275" s="100"/>
      <c r="G275" s="225">
        <f t="shared" si="59"/>
        <v>2300</v>
      </c>
      <c r="H275" s="218">
        <f t="shared" si="60"/>
        <v>2300</v>
      </c>
      <c r="I275" s="100"/>
      <c r="J275" s="212"/>
      <c r="K275" s="213"/>
      <c r="L275" s="211"/>
      <c r="M275" s="211"/>
      <c r="N275" s="214"/>
    </row>
    <row r="276" spans="1:14" s="58" customFormat="1" ht="18.75" customHeight="1">
      <c r="A276" s="144"/>
      <c r="B276" s="50" t="s">
        <v>277</v>
      </c>
      <c r="C276" s="44" t="s">
        <v>281</v>
      </c>
      <c r="D276" s="100">
        <v>4000</v>
      </c>
      <c r="E276" s="100"/>
      <c r="F276" s="100"/>
      <c r="G276" s="225">
        <f t="shared" si="59"/>
        <v>4000</v>
      </c>
      <c r="H276" s="218">
        <f t="shared" si="60"/>
        <v>4000</v>
      </c>
      <c r="I276" s="100"/>
      <c r="J276" s="212"/>
      <c r="K276" s="213"/>
      <c r="L276" s="211"/>
      <c r="M276" s="211"/>
      <c r="N276" s="214"/>
    </row>
    <row r="277" spans="1:14" s="58" customFormat="1" ht="18.75" customHeight="1">
      <c r="A277" s="142" t="s">
        <v>597</v>
      </c>
      <c r="B277" s="86"/>
      <c r="C277" s="517" t="s">
        <v>598</v>
      </c>
      <c r="D277" s="209">
        <f>SUM(D278:D286)</f>
        <v>827874</v>
      </c>
      <c r="E277" s="209">
        <f aca="true" t="shared" si="61" ref="E277:N277">SUM(E278:E286)</f>
        <v>0</v>
      </c>
      <c r="F277" s="209">
        <f t="shared" si="61"/>
        <v>0</v>
      </c>
      <c r="G277" s="209">
        <f t="shared" si="61"/>
        <v>827874</v>
      </c>
      <c r="H277" s="209">
        <f t="shared" si="61"/>
        <v>827874</v>
      </c>
      <c r="I277" s="209">
        <f t="shared" si="61"/>
        <v>645232</v>
      </c>
      <c r="J277" s="209">
        <f t="shared" si="61"/>
        <v>113099</v>
      </c>
      <c r="K277" s="209">
        <f t="shared" si="61"/>
        <v>0</v>
      </c>
      <c r="L277" s="209">
        <f t="shared" si="61"/>
        <v>0</v>
      </c>
      <c r="M277" s="209">
        <f t="shared" si="61"/>
        <v>0</v>
      </c>
      <c r="N277" s="210">
        <f t="shared" si="61"/>
        <v>0</v>
      </c>
    </row>
    <row r="278" spans="1:14" s="58" customFormat="1" ht="16.5" customHeight="1">
      <c r="A278" s="144"/>
      <c r="B278" s="45">
        <v>4010</v>
      </c>
      <c r="C278" s="44" t="s">
        <v>328</v>
      </c>
      <c r="D278" s="100">
        <v>585215</v>
      </c>
      <c r="E278" s="100"/>
      <c r="F278" s="100"/>
      <c r="G278" s="225">
        <f t="shared" si="59"/>
        <v>585215</v>
      </c>
      <c r="H278" s="100">
        <f>G278</f>
        <v>585215</v>
      </c>
      <c r="I278" s="100">
        <f>H278</f>
        <v>585215</v>
      </c>
      <c r="J278" s="212"/>
      <c r="K278" s="213"/>
      <c r="L278" s="211"/>
      <c r="M278" s="211"/>
      <c r="N278" s="214"/>
    </row>
    <row r="279" spans="1:14" s="58" customFormat="1" ht="16.5" customHeight="1">
      <c r="A279" s="144"/>
      <c r="B279" s="45">
        <v>4040</v>
      </c>
      <c r="C279" s="44" t="s">
        <v>65</v>
      </c>
      <c r="D279" s="100">
        <v>60017</v>
      </c>
      <c r="E279" s="100"/>
      <c r="F279" s="100"/>
      <c r="G279" s="225">
        <f t="shared" si="59"/>
        <v>60017</v>
      </c>
      <c r="H279" s="100">
        <f aca="true" t="shared" si="62" ref="H279:H342">G279</f>
        <v>60017</v>
      </c>
      <c r="I279" s="100">
        <f>H279</f>
        <v>60017</v>
      </c>
      <c r="J279" s="212"/>
      <c r="K279" s="213"/>
      <c r="L279" s="211"/>
      <c r="M279" s="211"/>
      <c r="N279" s="214"/>
    </row>
    <row r="280" spans="1:14" s="58" customFormat="1" ht="13.5" customHeight="1">
      <c r="A280" s="144"/>
      <c r="B280" s="45">
        <v>4110</v>
      </c>
      <c r="C280" s="44" t="s">
        <v>127</v>
      </c>
      <c r="D280" s="100">
        <v>98034</v>
      </c>
      <c r="E280" s="100"/>
      <c r="F280" s="100"/>
      <c r="G280" s="225">
        <f t="shared" si="59"/>
        <v>98034</v>
      </c>
      <c r="H280" s="100">
        <f t="shared" si="62"/>
        <v>98034</v>
      </c>
      <c r="I280" s="100"/>
      <c r="J280" s="212">
        <f>H280</f>
        <v>98034</v>
      </c>
      <c r="K280" s="213"/>
      <c r="L280" s="211"/>
      <c r="M280" s="211"/>
      <c r="N280" s="214"/>
    </row>
    <row r="281" spans="1:14" s="58" customFormat="1" ht="13.5" customHeight="1">
      <c r="A281" s="144"/>
      <c r="B281" s="45">
        <v>4120</v>
      </c>
      <c r="C281" s="44" t="s">
        <v>67</v>
      </c>
      <c r="D281" s="100">
        <v>15065</v>
      </c>
      <c r="E281" s="100"/>
      <c r="F281" s="100"/>
      <c r="G281" s="225">
        <f t="shared" si="59"/>
        <v>15065</v>
      </c>
      <c r="H281" s="100">
        <f t="shared" si="62"/>
        <v>15065</v>
      </c>
      <c r="I281" s="100"/>
      <c r="J281" s="212">
        <f>H281</f>
        <v>15065</v>
      </c>
      <c r="K281" s="213"/>
      <c r="L281" s="211"/>
      <c r="M281" s="211"/>
      <c r="N281" s="214"/>
    </row>
    <row r="282" spans="1:14" s="58" customFormat="1" ht="13.5" customHeight="1">
      <c r="A282" s="144"/>
      <c r="B282" s="45">
        <v>4210</v>
      </c>
      <c r="C282" s="45" t="s">
        <v>95</v>
      </c>
      <c r="D282" s="100">
        <v>2200</v>
      </c>
      <c r="E282" s="100"/>
      <c r="F282" s="100"/>
      <c r="G282" s="225">
        <f t="shared" si="59"/>
        <v>2200</v>
      </c>
      <c r="H282" s="100">
        <f t="shared" si="62"/>
        <v>2200</v>
      </c>
      <c r="I282" s="100"/>
      <c r="J282" s="212"/>
      <c r="K282" s="213"/>
      <c r="L282" s="211"/>
      <c r="M282" s="211"/>
      <c r="N282" s="214"/>
    </row>
    <row r="283" spans="1:14" s="58" customFormat="1" ht="13.5" customHeight="1">
      <c r="A283" s="144"/>
      <c r="B283" s="45">
        <v>4260</v>
      </c>
      <c r="C283" s="45" t="s">
        <v>146</v>
      </c>
      <c r="D283" s="100">
        <v>18000</v>
      </c>
      <c r="E283" s="100"/>
      <c r="F283" s="100"/>
      <c r="G283" s="225">
        <f t="shared" si="59"/>
        <v>18000</v>
      </c>
      <c r="H283" s="100">
        <f t="shared" si="62"/>
        <v>18000</v>
      </c>
      <c r="I283" s="100"/>
      <c r="J283" s="212"/>
      <c r="K283" s="213"/>
      <c r="L283" s="211"/>
      <c r="M283" s="211"/>
      <c r="N283" s="214"/>
    </row>
    <row r="284" spans="1:14" s="58" customFormat="1" ht="13.5" customHeight="1">
      <c r="A284" s="144"/>
      <c r="B284" s="45">
        <v>4300</v>
      </c>
      <c r="C284" s="45" t="s">
        <v>75</v>
      </c>
      <c r="D284" s="100">
        <v>8600</v>
      </c>
      <c r="E284" s="100"/>
      <c r="F284" s="100"/>
      <c r="G284" s="225">
        <f t="shared" si="59"/>
        <v>8600</v>
      </c>
      <c r="H284" s="100">
        <f t="shared" si="62"/>
        <v>8600</v>
      </c>
      <c r="I284" s="100"/>
      <c r="J284" s="212"/>
      <c r="K284" s="213"/>
      <c r="L284" s="211"/>
      <c r="M284" s="211"/>
      <c r="N284" s="214"/>
    </row>
    <row r="285" spans="1:14" s="58" customFormat="1" ht="13.5" customHeight="1">
      <c r="A285" s="144"/>
      <c r="B285" s="45">
        <v>4370</v>
      </c>
      <c r="C285" s="44" t="s">
        <v>278</v>
      </c>
      <c r="D285" s="100">
        <v>1800</v>
      </c>
      <c r="E285" s="100"/>
      <c r="F285" s="100"/>
      <c r="G285" s="225">
        <f t="shared" si="59"/>
        <v>1800</v>
      </c>
      <c r="H285" s="100">
        <f t="shared" si="62"/>
        <v>1800</v>
      </c>
      <c r="I285" s="100"/>
      <c r="J285" s="212"/>
      <c r="K285" s="213"/>
      <c r="L285" s="211"/>
      <c r="M285" s="211"/>
      <c r="N285" s="214"/>
    </row>
    <row r="286" spans="1:14" s="58" customFormat="1" ht="13.5" customHeight="1">
      <c r="A286" s="144"/>
      <c r="B286" s="45">
        <v>4440</v>
      </c>
      <c r="C286" s="45" t="s">
        <v>81</v>
      </c>
      <c r="D286" s="100">
        <v>38943</v>
      </c>
      <c r="E286" s="100"/>
      <c r="F286" s="100"/>
      <c r="G286" s="225">
        <f t="shared" si="59"/>
        <v>38943</v>
      </c>
      <c r="H286" s="100">
        <f t="shared" si="62"/>
        <v>38943</v>
      </c>
      <c r="I286" s="100"/>
      <c r="J286" s="212"/>
      <c r="K286" s="213"/>
      <c r="L286" s="211"/>
      <c r="M286" s="211"/>
      <c r="N286" s="214"/>
    </row>
    <row r="287" spans="1:14" s="58" customFormat="1" ht="18.75" customHeight="1">
      <c r="A287" s="142" t="s">
        <v>216</v>
      </c>
      <c r="B287" s="143"/>
      <c r="C287" s="517" t="s">
        <v>217</v>
      </c>
      <c r="D287" s="209">
        <f aca="true" t="shared" si="63" ref="D287:N287">SUM(D288:D313)</f>
        <v>4776513</v>
      </c>
      <c r="E287" s="209">
        <f t="shared" si="63"/>
        <v>0</v>
      </c>
      <c r="F287" s="209">
        <f t="shared" si="63"/>
        <v>0</v>
      </c>
      <c r="G287" s="209">
        <f t="shared" si="63"/>
        <v>4776513</v>
      </c>
      <c r="H287" s="209">
        <f t="shared" si="63"/>
        <v>4776513</v>
      </c>
      <c r="I287" s="209">
        <f t="shared" si="63"/>
        <v>3097439</v>
      </c>
      <c r="J287" s="209">
        <f t="shared" si="63"/>
        <v>543727</v>
      </c>
      <c r="K287" s="209">
        <f t="shared" si="63"/>
        <v>138562</v>
      </c>
      <c r="L287" s="209">
        <f t="shared" si="63"/>
        <v>0</v>
      </c>
      <c r="M287" s="209">
        <f t="shared" si="63"/>
        <v>0</v>
      </c>
      <c r="N287" s="210">
        <f t="shared" si="63"/>
        <v>0</v>
      </c>
    </row>
    <row r="288" spans="1:14" s="58" customFormat="1" ht="36" customHeight="1">
      <c r="A288" s="138"/>
      <c r="B288" s="228" t="s">
        <v>181</v>
      </c>
      <c r="C288" s="234" t="s">
        <v>4</v>
      </c>
      <c r="D288" s="225">
        <v>138562</v>
      </c>
      <c r="E288" s="225"/>
      <c r="F288" s="225"/>
      <c r="G288" s="225">
        <f t="shared" si="59"/>
        <v>138562</v>
      </c>
      <c r="H288" s="100">
        <f t="shared" si="62"/>
        <v>138562</v>
      </c>
      <c r="I288" s="225"/>
      <c r="J288" s="225"/>
      <c r="K288" s="225">
        <f>H288</f>
        <v>138562</v>
      </c>
      <c r="L288" s="226"/>
      <c r="M288" s="226"/>
      <c r="N288" s="227"/>
    </row>
    <row r="289" spans="1:14" s="58" customFormat="1" ht="18" customHeight="1">
      <c r="A289" s="144"/>
      <c r="B289" s="50" t="s">
        <v>610</v>
      </c>
      <c r="C289" s="44" t="s">
        <v>218</v>
      </c>
      <c r="D289" s="100">
        <v>1168</v>
      </c>
      <c r="E289" s="100"/>
      <c r="F289" s="100"/>
      <c r="G289" s="225">
        <f t="shared" si="59"/>
        <v>1168</v>
      </c>
      <c r="H289" s="100">
        <f t="shared" si="62"/>
        <v>1168</v>
      </c>
      <c r="I289" s="100"/>
      <c r="J289" s="212"/>
      <c r="K289" s="213"/>
      <c r="L289" s="211"/>
      <c r="M289" s="211"/>
      <c r="N289" s="214"/>
    </row>
    <row r="290" spans="1:14" s="58" customFormat="1" ht="15.75" customHeight="1">
      <c r="A290" s="144"/>
      <c r="B290" s="50" t="s">
        <v>61</v>
      </c>
      <c r="C290" s="44" t="s">
        <v>328</v>
      </c>
      <c r="D290" s="100">
        <v>2865031</v>
      </c>
      <c r="E290" s="100"/>
      <c r="F290" s="100"/>
      <c r="G290" s="225">
        <f t="shared" si="59"/>
        <v>2865031</v>
      </c>
      <c r="H290" s="100">
        <f t="shared" si="62"/>
        <v>2865031</v>
      </c>
      <c r="I290" s="100">
        <f>H290</f>
        <v>2865031</v>
      </c>
      <c r="J290" s="212"/>
      <c r="K290" s="213"/>
      <c r="L290" s="211"/>
      <c r="M290" s="211"/>
      <c r="N290" s="214"/>
    </row>
    <row r="291" spans="1:14" s="58" customFormat="1" ht="15" customHeight="1">
      <c r="A291" s="144"/>
      <c r="B291" s="50" t="s">
        <v>64</v>
      </c>
      <c r="C291" s="44" t="s">
        <v>65</v>
      </c>
      <c r="D291" s="100">
        <v>223808</v>
      </c>
      <c r="E291" s="100"/>
      <c r="F291" s="100"/>
      <c r="G291" s="225">
        <f t="shared" si="59"/>
        <v>223808</v>
      </c>
      <c r="H291" s="100">
        <f t="shared" si="62"/>
        <v>223808</v>
      </c>
      <c r="I291" s="100">
        <f>H291</f>
        <v>223808</v>
      </c>
      <c r="J291" s="212"/>
      <c r="K291" s="213"/>
      <c r="L291" s="211"/>
      <c r="M291" s="211"/>
      <c r="N291" s="214"/>
    </row>
    <row r="292" spans="1:14" s="58" customFormat="1" ht="12.75" customHeight="1">
      <c r="A292" s="144"/>
      <c r="B292" s="153" t="s">
        <v>113</v>
      </c>
      <c r="C292" s="44" t="s">
        <v>127</v>
      </c>
      <c r="D292" s="100">
        <v>470574</v>
      </c>
      <c r="E292" s="100"/>
      <c r="F292" s="100"/>
      <c r="G292" s="225">
        <f t="shared" si="59"/>
        <v>470574</v>
      </c>
      <c r="H292" s="100">
        <f t="shared" si="62"/>
        <v>470574</v>
      </c>
      <c r="I292" s="100"/>
      <c r="J292" s="212">
        <f>H292</f>
        <v>470574</v>
      </c>
      <c r="K292" s="213"/>
      <c r="L292" s="211"/>
      <c r="M292" s="211"/>
      <c r="N292" s="214"/>
    </row>
    <row r="293" spans="1:14" s="58" customFormat="1" ht="15" customHeight="1">
      <c r="A293" s="144"/>
      <c r="B293" s="153" t="s">
        <v>66</v>
      </c>
      <c r="C293" s="44" t="s">
        <v>67</v>
      </c>
      <c r="D293" s="100">
        <v>73153</v>
      </c>
      <c r="E293" s="100"/>
      <c r="F293" s="100"/>
      <c r="G293" s="225">
        <f t="shared" si="59"/>
        <v>73153</v>
      </c>
      <c r="H293" s="100">
        <f t="shared" si="62"/>
        <v>73153</v>
      </c>
      <c r="I293" s="100"/>
      <c r="J293" s="212">
        <f>H293</f>
        <v>73153</v>
      </c>
      <c r="K293" s="213"/>
      <c r="L293" s="211"/>
      <c r="M293" s="211"/>
      <c r="N293" s="214"/>
    </row>
    <row r="294" spans="1:14" s="58" customFormat="1" ht="14.25" customHeight="1">
      <c r="A294" s="144"/>
      <c r="B294" s="50" t="s">
        <v>189</v>
      </c>
      <c r="C294" s="44" t="s">
        <v>219</v>
      </c>
      <c r="D294" s="100">
        <v>12000</v>
      </c>
      <c r="E294" s="100"/>
      <c r="F294" s="100"/>
      <c r="G294" s="225">
        <f t="shared" si="59"/>
        <v>12000</v>
      </c>
      <c r="H294" s="100">
        <f t="shared" si="62"/>
        <v>12000</v>
      </c>
      <c r="I294" s="100"/>
      <c r="J294" s="212"/>
      <c r="K294" s="213"/>
      <c r="L294" s="211"/>
      <c r="M294" s="211"/>
      <c r="N294" s="214"/>
    </row>
    <row r="295" spans="1:14" s="58" customFormat="1" ht="14.25" customHeight="1">
      <c r="A295" s="144"/>
      <c r="B295" s="50" t="s">
        <v>542</v>
      </c>
      <c r="C295" s="44" t="s">
        <v>543</v>
      </c>
      <c r="D295" s="100">
        <v>8600</v>
      </c>
      <c r="E295" s="100"/>
      <c r="F295" s="100"/>
      <c r="G295" s="225">
        <f t="shared" si="59"/>
        <v>8600</v>
      </c>
      <c r="H295" s="100">
        <f t="shared" si="62"/>
        <v>8600</v>
      </c>
      <c r="I295" s="100">
        <f>H295</f>
        <v>8600</v>
      </c>
      <c r="J295" s="212"/>
      <c r="K295" s="213"/>
      <c r="L295" s="211"/>
      <c r="M295" s="211"/>
      <c r="N295" s="214"/>
    </row>
    <row r="296" spans="1:14" s="58" customFormat="1" ht="15" customHeight="1">
      <c r="A296" s="144"/>
      <c r="B296" s="50" t="s">
        <v>68</v>
      </c>
      <c r="C296" s="45" t="s">
        <v>95</v>
      </c>
      <c r="D296" s="100">
        <v>556808</v>
      </c>
      <c r="E296" s="100"/>
      <c r="F296" s="100"/>
      <c r="G296" s="225">
        <f t="shared" si="59"/>
        <v>556808</v>
      </c>
      <c r="H296" s="100">
        <f t="shared" si="62"/>
        <v>556808</v>
      </c>
      <c r="I296" s="100"/>
      <c r="J296" s="212"/>
      <c r="K296" s="213"/>
      <c r="L296" s="211"/>
      <c r="M296" s="211"/>
      <c r="N296" s="214"/>
    </row>
    <row r="297" spans="1:14" s="58" customFormat="1" ht="15" customHeight="1">
      <c r="A297" s="144"/>
      <c r="B297" s="50" t="s">
        <v>180</v>
      </c>
      <c r="C297" s="44" t="s">
        <v>412</v>
      </c>
      <c r="D297" s="100">
        <v>12357</v>
      </c>
      <c r="E297" s="100"/>
      <c r="F297" s="100"/>
      <c r="G297" s="225">
        <f t="shared" si="59"/>
        <v>12357</v>
      </c>
      <c r="H297" s="100">
        <f t="shared" si="62"/>
        <v>12357</v>
      </c>
      <c r="I297" s="100"/>
      <c r="J297" s="212"/>
      <c r="K297" s="213"/>
      <c r="L297" s="211"/>
      <c r="M297" s="211"/>
      <c r="N297" s="214"/>
    </row>
    <row r="298" spans="1:14" s="58" customFormat="1" ht="14.25" customHeight="1">
      <c r="A298" s="144"/>
      <c r="B298" s="50" t="s">
        <v>70</v>
      </c>
      <c r="C298" s="45" t="s">
        <v>146</v>
      </c>
      <c r="D298" s="100">
        <v>82100</v>
      </c>
      <c r="E298" s="100"/>
      <c r="F298" s="100"/>
      <c r="G298" s="225">
        <f t="shared" si="59"/>
        <v>82100</v>
      </c>
      <c r="H298" s="100">
        <f t="shared" si="62"/>
        <v>82100</v>
      </c>
      <c r="I298" s="100"/>
      <c r="J298" s="212"/>
      <c r="K298" s="213"/>
      <c r="L298" s="211"/>
      <c r="M298" s="211"/>
      <c r="N298" s="214"/>
    </row>
    <row r="299" spans="1:14" s="58" customFormat="1" ht="14.25" customHeight="1">
      <c r="A299" s="144"/>
      <c r="B299" s="50" t="s">
        <v>133</v>
      </c>
      <c r="C299" s="45" t="s">
        <v>134</v>
      </c>
      <c r="D299" s="100">
        <v>5800</v>
      </c>
      <c r="E299" s="100"/>
      <c r="F299" s="100"/>
      <c r="G299" s="225">
        <f t="shared" si="59"/>
        <v>5800</v>
      </c>
      <c r="H299" s="100">
        <f t="shared" si="62"/>
        <v>5800</v>
      </c>
      <c r="I299" s="100"/>
      <c r="J299" s="212"/>
      <c r="K299" s="213"/>
      <c r="L299" s="211"/>
      <c r="M299" s="211"/>
      <c r="N299" s="214"/>
    </row>
    <row r="300" spans="1:14" s="58" customFormat="1" ht="14.25" customHeight="1">
      <c r="A300" s="144"/>
      <c r="B300" s="50" t="s">
        <v>74</v>
      </c>
      <c r="C300" s="45" t="s">
        <v>148</v>
      </c>
      <c r="D300" s="100">
        <v>106335</v>
      </c>
      <c r="E300" s="100"/>
      <c r="F300" s="100"/>
      <c r="G300" s="225">
        <f t="shared" si="59"/>
        <v>106335</v>
      </c>
      <c r="H300" s="100">
        <f t="shared" si="62"/>
        <v>106335</v>
      </c>
      <c r="I300" s="100"/>
      <c r="J300" s="212"/>
      <c r="K300" s="213"/>
      <c r="L300" s="211"/>
      <c r="M300" s="211"/>
      <c r="N300" s="214"/>
    </row>
    <row r="301" spans="1:14" s="58" customFormat="1" ht="14.25" customHeight="1">
      <c r="A301" s="144"/>
      <c r="B301" s="50" t="s">
        <v>544</v>
      </c>
      <c r="C301" s="45" t="s">
        <v>545</v>
      </c>
      <c r="D301" s="100">
        <v>6300</v>
      </c>
      <c r="E301" s="100"/>
      <c r="F301" s="100"/>
      <c r="G301" s="225">
        <f t="shared" si="59"/>
        <v>6300</v>
      </c>
      <c r="H301" s="100">
        <f t="shared" si="62"/>
        <v>6300</v>
      </c>
      <c r="I301" s="100"/>
      <c r="J301" s="212"/>
      <c r="K301" s="213"/>
      <c r="L301" s="211"/>
      <c r="M301" s="211"/>
      <c r="N301" s="214"/>
    </row>
    <row r="302" spans="1:14" s="58" customFormat="1" ht="14.25" customHeight="1">
      <c r="A302" s="144"/>
      <c r="B302" s="50" t="s">
        <v>282</v>
      </c>
      <c r="C302" s="44" t="s">
        <v>284</v>
      </c>
      <c r="D302" s="100">
        <v>2569</v>
      </c>
      <c r="E302" s="100"/>
      <c r="F302" s="100"/>
      <c r="G302" s="225">
        <f t="shared" si="59"/>
        <v>2569</v>
      </c>
      <c r="H302" s="100">
        <f t="shared" si="62"/>
        <v>2569</v>
      </c>
      <c r="I302" s="100"/>
      <c r="J302" s="212"/>
      <c r="K302" s="213"/>
      <c r="L302" s="211"/>
      <c r="M302" s="211"/>
      <c r="N302" s="214"/>
    </row>
    <row r="303" spans="1:14" s="58" customFormat="1" ht="14.25" customHeight="1">
      <c r="A303" s="144"/>
      <c r="B303" s="50" t="s">
        <v>274</v>
      </c>
      <c r="C303" s="44" t="s">
        <v>278</v>
      </c>
      <c r="D303" s="100">
        <v>15700</v>
      </c>
      <c r="E303" s="100"/>
      <c r="F303" s="100"/>
      <c r="G303" s="225">
        <f t="shared" si="59"/>
        <v>15700</v>
      </c>
      <c r="H303" s="100">
        <f t="shared" si="62"/>
        <v>15700</v>
      </c>
      <c r="I303" s="100"/>
      <c r="J303" s="212"/>
      <c r="K303" s="213"/>
      <c r="L303" s="211"/>
      <c r="M303" s="211"/>
      <c r="N303" s="214"/>
    </row>
    <row r="304" spans="1:14" s="58" customFormat="1" ht="15" customHeight="1">
      <c r="A304" s="144"/>
      <c r="B304" s="50" t="s">
        <v>76</v>
      </c>
      <c r="C304" s="45" t="s">
        <v>77</v>
      </c>
      <c r="D304" s="100">
        <v>5500</v>
      </c>
      <c r="E304" s="100"/>
      <c r="F304" s="100"/>
      <c r="G304" s="225">
        <f t="shared" si="59"/>
        <v>5500</v>
      </c>
      <c r="H304" s="100">
        <f t="shared" si="62"/>
        <v>5500</v>
      </c>
      <c r="I304" s="100"/>
      <c r="J304" s="212"/>
      <c r="K304" s="213"/>
      <c r="L304" s="211"/>
      <c r="M304" s="211"/>
      <c r="N304" s="214"/>
    </row>
    <row r="305" spans="1:14" s="58" customFormat="1" ht="15" customHeight="1">
      <c r="A305" s="144"/>
      <c r="B305" s="50" t="s">
        <v>600</v>
      </c>
      <c r="C305" s="45" t="s">
        <v>601</v>
      </c>
      <c r="D305" s="100">
        <v>500</v>
      </c>
      <c r="E305" s="100"/>
      <c r="F305" s="100"/>
      <c r="G305" s="225">
        <f t="shared" si="59"/>
        <v>500</v>
      </c>
      <c r="H305" s="100">
        <f t="shared" si="62"/>
        <v>500</v>
      </c>
      <c r="I305" s="100"/>
      <c r="J305" s="212"/>
      <c r="K305" s="213"/>
      <c r="L305" s="211"/>
      <c r="M305" s="211"/>
      <c r="N305" s="214"/>
    </row>
    <row r="306" spans="1:14" s="58" customFormat="1" ht="12.75" customHeight="1">
      <c r="A306" s="144"/>
      <c r="B306" s="50" t="s">
        <v>80</v>
      </c>
      <c r="C306" s="45" t="s">
        <v>81</v>
      </c>
      <c r="D306" s="100">
        <v>168693</v>
      </c>
      <c r="E306" s="100"/>
      <c r="F306" s="100"/>
      <c r="G306" s="225">
        <f t="shared" si="59"/>
        <v>168693</v>
      </c>
      <c r="H306" s="100">
        <f t="shared" si="62"/>
        <v>168693</v>
      </c>
      <c r="I306" s="100"/>
      <c r="J306" s="212"/>
      <c r="K306" s="213"/>
      <c r="L306" s="211"/>
      <c r="M306" s="211"/>
      <c r="N306" s="214"/>
    </row>
    <row r="307" spans="1:14" s="58" customFormat="1" ht="13.5" customHeight="1">
      <c r="A307" s="144"/>
      <c r="B307" s="50" t="s">
        <v>96</v>
      </c>
      <c r="C307" s="45" t="s">
        <v>97</v>
      </c>
      <c r="D307" s="100">
        <v>890</v>
      </c>
      <c r="E307" s="100"/>
      <c r="F307" s="100"/>
      <c r="G307" s="225">
        <f t="shared" si="59"/>
        <v>890</v>
      </c>
      <c r="H307" s="100">
        <f t="shared" si="62"/>
        <v>890</v>
      </c>
      <c r="I307" s="100"/>
      <c r="J307" s="212"/>
      <c r="K307" s="213"/>
      <c r="L307" s="211"/>
      <c r="M307" s="211"/>
      <c r="N307" s="214"/>
    </row>
    <row r="308" spans="1:14" s="58" customFormat="1" ht="13.5" customHeight="1">
      <c r="A308" s="144"/>
      <c r="B308" s="50" t="s">
        <v>151</v>
      </c>
      <c r="C308" s="45" t="s">
        <v>290</v>
      </c>
      <c r="D308" s="100">
        <v>3100</v>
      </c>
      <c r="E308" s="100"/>
      <c r="F308" s="100"/>
      <c r="G308" s="225">
        <f t="shared" si="59"/>
        <v>3100</v>
      </c>
      <c r="H308" s="100">
        <f t="shared" si="62"/>
        <v>3100</v>
      </c>
      <c r="I308" s="100"/>
      <c r="J308" s="212"/>
      <c r="K308" s="213"/>
      <c r="L308" s="211"/>
      <c r="M308" s="211"/>
      <c r="N308" s="214"/>
    </row>
    <row r="309" spans="1:14" s="58" customFormat="1" ht="13.5" customHeight="1">
      <c r="A309" s="144"/>
      <c r="B309" s="50" t="s">
        <v>550</v>
      </c>
      <c r="C309" s="45" t="s">
        <v>343</v>
      </c>
      <c r="D309" s="100">
        <v>2000</v>
      </c>
      <c r="E309" s="100"/>
      <c r="F309" s="100"/>
      <c r="G309" s="225">
        <f t="shared" si="59"/>
        <v>2000</v>
      </c>
      <c r="H309" s="100">
        <f t="shared" si="62"/>
        <v>2000</v>
      </c>
      <c r="I309" s="100"/>
      <c r="J309" s="212"/>
      <c r="K309" s="213"/>
      <c r="L309" s="211"/>
      <c r="M309" s="211"/>
      <c r="N309" s="214"/>
    </row>
    <row r="310" spans="1:14" s="58" customFormat="1" ht="21" customHeight="1">
      <c r="A310" s="144"/>
      <c r="B310" s="50" t="s">
        <v>275</v>
      </c>
      <c r="C310" s="44" t="s">
        <v>730</v>
      </c>
      <c r="D310" s="100">
        <v>865</v>
      </c>
      <c r="E310" s="100"/>
      <c r="F310" s="100"/>
      <c r="G310" s="225">
        <f t="shared" si="59"/>
        <v>865</v>
      </c>
      <c r="H310" s="100">
        <f t="shared" si="62"/>
        <v>865</v>
      </c>
      <c r="I310" s="100"/>
      <c r="J310" s="212"/>
      <c r="K310" s="213"/>
      <c r="L310" s="211"/>
      <c r="M310" s="211"/>
      <c r="N310" s="214"/>
    </row>
    <row r="311" spans="1:14" s="58" customFormat="1" ht="13.5" customHeight="1">
      <c r="A311" s="144"/>
      <c r="B311" s="50" t="s">
        <v>276</v>
      </c>
      <c r="C311" s="44" t="s">
        <v>280</v>
      </c>
      <c r="D311" s="100">
        <v>6600</v>
      </c>
      <c r="E311" s="100"/>
      <c r="F311" s="100"/>
      <c r="G311" s="225">
        <f t="shared" si="59"/>
        <v>6600</v>
      </c>
      <c r="H311" s="100">
        <f t="shared" si="62"/>
        <v>6600</v>
      </c>
      <c r="I311" s="100"/>
      <c r="J311" s="212"/>
      <c r="K311" s="213"/>
      <c r="L311" s="211"/>
      <c r="M311" s="211"/>
      <c r="N311" s="214"/>
    </row>
    <row r="312" spans="1:14" s="58" customFormat="1" ht="13.5" customHeight="1">
      <c r="A312" s="144"/>
      <c r="B312" s="50" t="s">
        <v>277</v>
      </c>
      <c r="C312" s="44" t="s">
        <v>281</v>
      </c>
      <c r="D312" s="100">
        <v>7500</v>
      </c>
      <c r="E312" s="100"/>
      <c r="F312" s="100"/>
      <c r="G312" s="225">
        <f t="shared" si="59"/>
        <v>7500</v>
      </c>
      <c r="H312" s="100">
        <f t="shared" si="62"/>
        <v>7500</v>
      </c>
      <c r="I312" s="100"/>
      <c r="J312" s="212"/>
      <c r="K312" s="213"/>
      <c r="L312" s="211"/>
      <c r="M312" s="211"/>
      <c r="N312" s="214"/>
    </row>
    <row r="313" spans="1:14" s="58" customFormat="1" ht="15" customHeight="1">
      <c r="A313" s="144"/>
      <c r="B313" s="50" t="s">
        <v>98</v>
      </c>
      <c r="C313" s="44" t="s">
        <v>215</v>
      </c>
      <c r="D313" s="100">
        <v>0</v>
      </c>
      <c r="E313" s="100"/>
      <c r="F313" s="100"/>
      <c r="G313" s="225">
        <f t="shared" si="59"/>
        <v>0</v>
      </c>
      <c r="H313" s="100">
        <f t="shared" si="62"/>
        <v>0</v>
      </c>
      <c r="I313" s="100"/>
      <c r="J313" s="212"/>
      <c r="K313" s="213"/>
      <c r="L313" s="211"/>
      <c r="M313" s="211"/>
      <c r="N313" s="214"/>
    </row>
    <row r="314" spans="1:14" s="58" customFormat="1" ht="13.5" customHeight="1" hidden="1">
      <c r="A314" s="144"/>
      <c r="B314" s="50"/>
      <c r="C314" s="4" t="s">
        <v>191</v>
      </c>
      <c r="D314" s="100">
        <v>0</v>
      </c>
      <c r="E314" s="100"/>
      <c r="F314" s="100"/>
      <c r="G314" s="225">
        <f t="shared" si="59"/>
        <v>0</v>
      </c>
      <c r="H314" s="100">
        <f t="shared" si="62"/>
        <v>0</v>
      </c>
      <c r="I314" s="100">
        <v>0</v>
      </c>
      <c r="J314" s="212">
        <f>D314</f>
        <v>0</v>
      </c>
      <c r="K314" s="212">
        <v>0</v>
      </c>
      <c r="L314" s="207"/>
      <c r="M314" s="207"/>
      <c r="N314" s="221"/>
    </row>
    <row r="315" spans="1:14" s="58" customFormat="1" ht="39.75" customHeight="1" hidden="1">
      <c r="A315" s="144"/>
      <c r="B315" s="50"/>
      <c r="C315" s="5" t="s">
        <v>182</v>
      </c>
      <c r="D315" s="100"/>
      <c r="E315" s="100"/>
      <c r="F315" s="100"/>
      <c r="G315" s="225">
        <f t="shared" si="59"/>
        <v>0</v>
      </c>
      <c r="H315" s="100">
        <f t="shared" si="62"/>
        <v>0</v>
      </c>
      <c r="I315" s="100">
        <v>0</v>
      </c>
      <c r="J315" s="212">
        <f>D315</f>
        <v>0</v>
      </c>
      <c r="K315" s="212">
        <v>0</v>
      </c>
      <c r="L315" s="207"/>
      <c r="M315" s="207"/>
      <c r="N315" s="221"/>
    </row>
    <row r="316" spans="1:14" s="58" customFormat="1" ht="22.5" customHeight="1" hidden="1">
      <c r="A316" s="160" t="s">
        <v>220</v>
      </c>
      <c r="B316" s="161"/>
      <c r="C316" s="3" t="s">
        <v>221</v>
      </c>
      <c r="D316" s="100"/>
      <c r="E316" s="100"/>
      <c r="F316" s="100"/>
      <c r="G316" s="225">
        <f t="shared" si="59"/>
        <v>0</v>
      </c>
      <c r="H316" s="100">
        <f t="shared" si="62"/>
        <v>0</v>
      </c>
      <c r="I316" s="100">
        <v>0</v>
      </c>
      <c r="J316" s="212" t="e">
        <f>#REF!</f>
        <v>#REF!</v>
      </c>
      <c r="K316" s="212">
        <v>0</v>
      </c>
      <c r="L316" s="207"/>
      <c r="M316" s="207"/>
      <c r="N316" s="221"/>
    </row>
    <row r="317" spans="1:14" s="58" customFormat="1" ht="21.75" customHeight="1" hidden="1">
      <c r="A317" s="160"/>
      <c r="B317" s="50" t="s">
        <v>61</v>
      </c>
      <c r="C317" s="5" t="s">
        <v>62</v>
      </c>
      <c r="D317" s="100"/>
      <c r="E317" s="100"/>
      <c r="F317" s="100"/>
      <c r="G317" s="225">
        <f t="shared" si="59"/>
        <v>0</v>
      </c>
      <c r="H317" s="100">
        <f t="shared" si="62"/>
        <v>0</v>
      </c>
      <c r="I317" s="100">
        <v>0</v>
      </c>
      <c r="J317" s="212" t="e">
        <f>#REF!</f>
        <v>#REF!</v>
      </c>
      <c r="K317" s="212">
        <v>0</v>
      </c>
      <c r="L317" s="207"/>
      <c r="M317" s="207"/>
      <c r="N317" s="221"/>
    </row>
    <row r="318" spans="1:14" s="58" customFormat="1" ht="21.75" customHeight="1" hidden="1">
      <c r="A318" s="160"/>
      <c r="B318" s="50" t="s">
        <v>64</v>
      </c>
      <c r="C318" s="5" t="s">
        <v>65</v>
      </c>
      <c r="D318" s="100"/>
      <c r="E318" s="100"/>
      <c r="F318" s="100"/>
      <c r="G318" s="225">
        <f t="shared" si="59"/>
        <v>0</v>
      </c>
      <c r="H318" s="100">
        <f t="shared" si="62"/>
        <v>0</v>
      </c>
      <c r="I318" s="100">
        <v>0</v>
      </c>
      <c r="J318" s="212" t="e">
        <f>#REF!</f>
        <v>#REF!</v>
      </c>
      <c r="K318" s="212">
        <v>0</v>
      </c>
      <c r="L318" s="207"/>
      <c r="M318" s="207"/>
      <c r="N318" s="221"/>
    </row>
    <row r="319" spans="1:14" s="58" customFormat="1" ht="20.25" customHeight="1" hidden="1">
      <c r="A319" s="160"/>
      <c r="B319" s="153" t="s">
        <v>113</v>
      </c>
      <c r="C319" s="5" t="s">
        <v>127</v>
      </c>
      <c r="D319" s="100"/>
      <c r="E319" s="100"/>
      <c r="F319" s="100"/>
      <c r="G319" s="225">
        <f aca="true" t="shared" si="64" ref="G319:G402">D319+E319-F319</f>
        <v>0</v>
      </c>
      <c r="H319" s="100">
        <f t="shared" si="62"/>
        <v>0</v>
      </c>
      <c r="I319" s="100">
        <v>0</v>
      </c>
      <c r="J319" s="212" t="e">
        <f>#REF!</f>
        <v>#REF!</v>
      </c>
      <c r="K319" s="212">
        <v>0</v>
      </c>
      <c r="L319" s="207"/>
      <c r="M319" s="207"/>
      <c r="N319" s="221"/>
    </row>
    <row r="320" spans="1:14" s="58" customFormat="1" ht="22.5" customHeight="1" hidden="1">
      <c r="A320" s="160"/>
      <c r="B320" s="153" t="s">
        <v>66</v>
      </c>
      <c r="C320" s="5" t="s">
        <v>67</v>
      </c>
      <c r="D320" s="100"/>
      <c r="E320" s="100"/>
      <c r="F320" s="100"/>
      <c r="G320" s="225">
        <f t="shared" si="64"/>
        <v>0</v>
      </c>
      <c r="H320" s="100">
        <f t="shared" si="62"/>
        <v>0</v>
      </c>
      <c r="I320" s="100">
        <v>0</v>
      </c>
      <c r="J320" s="212" t="e">
        <f>#REF!</f>
        <v>#REF!</v>
      </c>
      <c r="K320" s="212">
        <v>0</v>
      </c>
      <c r="L320" s="207"/>
      <c r="M320" s="207"/>
      <c r="N320" s="221"/>
    </row>
    <row r="321" spans="1:14" s="58" customFormat="1" ht="20.25" customHeight="1" hidden="1">
      <c r="A321" s="160"/>
      <c r="B321" s="153"/>
      <c r="C321" s="5" t="s">
        <v>104</v>
      </c>
      <c r="D321" s="100"/>
      <c r="E321" s="100"/>
      <c r="F321" s="100"/>
      <c r="G321" s="225">
        <f t="shared" si="64"/>
        <v>0</v>
      </c>
      <c r="H321" s="100">
        <f t="shared" si="62"/>
        <v>0</v>
      </c>
      <c r="I321" s="100">
        <v>0</v>
      </c>
      <c r="J321" s="212" t="e">
        <f>#REF!</f>
        <v>#REF!</v>
      </c>
      <c r="K321" s="212">
        <v>0</v>
      </c>
      <c r="L321" s="207"/>
      <c r="M321" s="207"/>
      <c r="N321" s="221"/>
    </row>
    <row r="322" spans="1:14" s="58" customFormat="1" ht="18.75" customHeight="1" hidden="1">
      <c r="A322" s="160"/>
      <c r="B322" s="50" t="s">
        <v>610</v>
      </c>
      <c r="C322" s="4" t="s">
        <v>94</v>
      </c>
      <c r="D322" s="100"/>
      <c r="E322" s="100"/>
      <c r="F322" s="100"/>
      <c r="G322" s="225">
        <f t="shared" si="64"/>
        <v>0</v>
      </c>
      <c r="H322" s="100">
        <f t="shared" si="62"/>
        <v>0</v>
      </c>
      <c r="I322" s="100">
        <v>0</v>
      </c>
      <c r="J322" s="212" t="e">
        <f>#REF!</f>
        <v>#REF!</v>
      </c>
      <c r="K322" s="212">
        <v>0</v>
      </c>
      <c r="L322" s="207"/>
      <c r="M322" s="207"/>
      <c r="N322" s="221"/>
    </row>
    <row r="323" spans="1:14" s="58" customFormat="1" ht="18" customHeight="1" hidden="1">
      <c r="A323" s="160"/>
      <c r="B323" s="50" t="s">
        <v>68</v>
      </c>
      <c r="C323" s="4" t="s">
        <v>95</v>
      </c>
      <c r="D323" s="100"/>
      <c r="E323" s="100"/>
      <c r="F323" s="100"/>
      <c r="G323" s="225">
        <f t="shared" si="64"/>
        <v>0</v>
      </c>
      <c r="H323" s="100">
        <f t="shared" si="62"/>
        <v>0</v>
      </c>
      <c r="I323" s="100">
        <v>0</v>
      </c>
      <c r="J323" s="212" t="e">
        <f>#REF!</f>
        <v>#REF!</v>
      </c>
      <c r="K323" s="212">
        <v>0</v>
      </c>
      <c r="L323" s="207"/>
      <c r="M323" s="207"/>
      <c r="N323" s="221"/>
    </row>
    <row r="324" spans="1:14" s="58" customFormat="1" ht="18.75" customHeight="1" hidden="1">
      <c r="A324" s="160"/>
      <c r="B324" s="50" t="s">
        <v>180</v>
      </c>
      <c r="C324" s="4" t="s">
        <v>222</v>
      </c>
      <c r="D324" s="114"/>
      <c r="E324" s="114"/>
      <c r="F324" s="114"/>
      <c r="G324" s="225">
        <f t="shared" si="64"/>
        <v>0</v>
      </c>
      <c r="H324" s="100">
        <f t="shared" si="62"/>
        <v>0</v>
      </c>
      <c r="I324" s="100">
        <v>0</v>
      </c>
      <c r="J324" s="212" t="e">
        <f>#REF!</f>
        <v>#REF!</v>
      </c>
      <c r="K324" s="212">
        <v>0</v>
      </c>
      <c r="L324" s="207"/>
      <c r="M324" s="207"/>
      <c r="N324" s="221"/>
    </row>
    <row r="325" spans="1:14" s="58" customFormat="1" ht="18" customHeight="1" hidden="1">
      <c r="A325" s="160"/>
      <c r="B325" s="50" t="s">
        <v>70</v>
      </c>
      <c r="C325" s="4" t="s">
        <v>71</v>
      </c>
      <c r="D325" s="100"/>
      <c r="E325" s="100"/>
      <c r="F325" s="100"/>
      <c r="G325" s="225">
        <f t="shared" si="64"/>
        <v>0</v>
      </c>
      <c r="H325" s="100">
        <f t="shared" si="62"/>
        <v>0</v>
      </c>
      <c r="I325" s="100">
        <v>0</v>
      </c>
      <c r="J325" s="212" t="e">
        <f>#REF!</f>
        <v>#REF!</v>
      </c>
      <c r="K325" s="212">
        <v>0</v>
      </c>
      <c r="L325" s="207"/>
      <c r="M325" s="207"/>
      <c r="N325" s="221"/>
    </row>
    <row r="326" spans="1:14" s="58" customFormat="1" ht="18.75" customHeight="1" hidden="1">
      <c r="A326" s="160"/>
      <c r="B326" s="50" t="s">
        <v>72</v>
      </c>
      <c r="C326" s="4" t="s">
        <v>73</v>
      </c>
      <c r="D326" s="100"/>
      <c r="E326" s="100"/>
      <c r="F326" s="100"/>
      <c r="G326" s="225">
        <f t="shared" si="64"/>
        <v>0</v>
      </c>
      <c r="H326" s="100">
        <f t="shared" si="62"/>
        <v>0</v>
      </c>
      <c r="I326" s="100">
        <v>0</v>
      </c>
      <c r="J326" s="212" t="e">
        <f>#REF!</f>
        <v>#REF!</v>
      </c>
      <c r="K326" s="212">
        <v>0</v>
      </c>
      <c r="L326" s="207"/>
      <c r="M326" s="207"/>
      <c r="N326" s="221"/>
    </row>
    <row r="327" spans="1:14" s="58" customFormat="1" ht="18.75" customHeight="1" hidden="1">
      <c r="A327" s="160"/>
      <c r="B327" s="50" t="s">
        <v>74</v>
      </c>
      <c r="C327" s="4" t="s">
        <v>75</v>
      </c>
      <c r="D327" s="100"/>
      <c r="E327" s="100"/>
      <c r="F327" s="100"/>
      <c r="G327" s="225">
        <f t="shared" si="64"/>
        <v>0</v>
      </c>
      <c r="H327" s="100">
        <f t="shared" si="62"/>
        <v>0</v>
      </c>
      <c r="I327" s="100">
        <v>0</v>
      </c>
      <c r="J327" s="212" t="e">
        <f>#REF!</f>
        <v>#REF!</v>
      </c>
      <c r="K327" s="212">
        <v>0</v>
      </c>
      <c r="L327" s="207"/>
      <c r="M327" s="207"/>
      <c r="N327" s="221"/>
    </row>
    <row r="328" spans="1:14" s="58" customFormat="1" ht="18.75" customHeight="1" hidden="1">
      <c r="A328" s="160"/>
      <c r="B328" s="50" t="s">
        <v>76</v>
      </c>
      <c r="C328" s="4" t="s">
        <v>223</v>
      </c>
      <c r="D328" s="100"/>
      <c r="E328" s="100"/>
      <c r="F328" s="100"/>
      <c r="G328" s="225">
        <f t="shared" si="64"/>
        <v>0</v>
      </c>
      <c r="H328" s="100">
        <f t="shared" si="62"/>
        <v>0</v>
      </c>
      <c r="I328" s="100">
        <v>0</v>
      </c>
      <c r="J328" s="212" t="e">
        <f>#REF!</f>
        <v>#REF!</v>
      </c>
      <c r="K328" s="212">
        <v>0</v>
      </c>
      <c r="L328" s="207"/>
      <c r="M328" s="207"/>
      <c r="N328" s="221"/>
    </row>
    <row r="329" spans="1:14" s="58" customFormat="1" ht="18" customHeight="1" hidden="1">
      <c r="A329" s="160"/>
      <c r="B329" s="50" t="s">
        <v>78</v>
      </c>
      <c r="C329" s="4" t="s">
        <v>225</v>
      </c>
      <c r="D329" s="100"/>
      <c r="E329" s="100"/>
      <c r="F329" s="100"/>
      <c r="G329" s="225">
        <f t="shared" si="64"/>
        <v>0</v>
      </c>
      <c r="H329" s="100">
        <f t="shared" si="62"/>
        <v>0</v>
      </c>
      <c r="I329" s="100">
        <v>0</v>
      </c>
      <c r="J329" s="212" t="e">
        <f>#REF!</f>
        <v>#REF!</v>
      </c>
      <c r="K329" s="212">
        <v>0</v>
      </c>
      <c r="L329" s="207"/>
      <c r="M329" s="207"/>
      <c r="N329" s="221"/>
    </row>
    <row r="330" spans="1:14" s="58" customFormat="1" ht="18" customHeight="1" hidden="1">
      <c r="A330" s="160"/>
      <c r="B330" s="50" t="s">
        <v>80</v>
      </c>
      <c r="C330" s="4" t="s">
        <v>226</v>
      </c>
      <c r="D330" s="100"/>
      <c r="E330" s="100"/>
      <c r="F330" s="100"/>
      <c r="G330" s="225">
        <f t="shared" si="64"/>
        <v>0</v>
      </c>
      <c r="H330" s="100">
        <f t="shared" si="62"/>
        <v>0</v>
      </c>
      <c r="I330" s="100">
        <v>0</v>
      </c>
      <c r="J330" s="212" t="e">
        <f>#REF!</f>
        <v>#REF!</v>
      </c>
      <c r="K330" s="212">
        <v>0</v>
      </c>
      <c r="L330" s="207"/>
      <c r="M330" s="207"/>
      <c r="N330" s="221"/>
    </row>
    <row r="331" spans="1:14" s="58" customFormat="1" ht="18" customHeight="1" hidden="1">
      <c r="A331" s="160"/>
      <c r="B331" s="50" t="s">
        <v>181</v>
      </c>
      <c r="C331" s="5" t="s">
        <v>227</v>
      </c>
      <c r="D331" s="100"/>
      <c r="E331" s="100"/>
      <c r="F331" s="100"/>
      <c r="G331" s="225">
        <f t="shared" si="64"/>
        <v>0</v>
      </c>
      <c r="H331" s="100">
        <f t="shared" si="62"/>
        <v>0</v>
      </c>
      <c r="I331" s="100">
        <v>0</v>
      </c>
      <c r="J331" s="212" t="e">
        <f>#REF!</f>
        <v>#REF!</v>
      </c>
      <c r="K331" s="212">
        <v>0</v>
      </c>
      <c r="L331" s="207"/>
      <c r="M331" s="207"/>
      <c r="N331" s="221"/>
    </row>
    <row r="332" spans="1:14" s="58" customFormat="1" ht="17.25" customHeight="1" hidden="1">
      <c r="A332" s="160"/>
      <c r="B332" s="50"/>
      <c r="C332" s="4" t="s">
        <v>190</v>
      </c>
      <c r="D332" s="100"/>
      <c r="E332" s="100"/>
      <c r="F332" s="100"/>
      <c r="G332" s="225">
        <f t="shared" si="64"/>
        <v>0</v>
      </c>
      <c r="H332" s="100">
        <f t="shared" si="62"/>
        <v>0</v>
      </c>
      <c r="I332" s="100">
        <v>0</v>
      </c>
      <c r="J332" s="212" t="e">
        <f>#REF!</f>
        <v>#REF!</v>
      </c>
      <c r="K332" s="212">
        <v>0</v>
      </c>
      <c r="L332" s="207"/>
      <c r="M332" s="207"/>
      <c r="N332" s="221"/>
    </row>
    <row r="333" spans="1:14" s="58" customFormat="1" ht="13.5" customHeight="1" hidden="1">
      <c r="A333" s="160"/>
      <c r="B333" s="50" t="s">
        <v>98</v>
      </c>
      <c r="C333" s="4" t="s">
        <v>215</v>
      </c>
      <c r="D333" s="100"/>
      <c r="E333" s="100"/>
      <c r="F333" s="100"/>
      <c r="G333" s="225">
        <f t="shared" si="64"/>
        <v>0</v>
      </c>
      <c r="H333" s="100">
        <f t="shared" si="62"/>
        <v>0</v>
      </c>
      <c r="I333" s="100">
        <v>0</v>
      </c>
      <c r="J333" s="212" t="e">
        <f>#REF!</f>
        <v>#REF!</v>
      </c>
      <c r="K333" s="212">
        <v>0</v>
      </c>
      <c r="L333" s="207"/>
      <c r="M333" s="207"/>
      <c r="N333" s="221"/>
    </row>
    <row r="334" spans="1:14" s="58" customFormat="1" ht="14.25" customHeight="1" hidden="1">
      <c r="A334" s="160"/>
      <c r="B334" s="50" t="s">
        <v>228</v>
      </c>
      <c r="C334" s="5" t="s">
        <v>229</v>
      </c>
      <c r="D334" s="100"/>
      <c r="E334" s="100"/>
      <c r="F334" s="100"/>
      <c r="G334" s="225">
        <f t="shared" si="64"/>
        <v>0</v>
      </c>
      <c r="H334" s="100">
        <f t="shared" si="62"/>
        <v>0</v>
      </c>
      <c r="I334" s="100">
        <v>0</v>
      </c>
      <c r="J334" s="212" t="e">
        <f>#REF!</f>
        <v>#REF!</v>
      </c>
      <c r="K334" s="212">
        <v>0</v>
      </c>
      <c r="L334" s="207"/>
      <c r="M334" s="207"/>
      <c r="N334" s="221"/>
    </row>
    <row r="335" spans="1:14" s="58" customFormat="1" ht="17.25" customHeight="1" hidden="1">
      <c r="A335" s="160"/>
      <c r="B335" s="50" t="s">
        <v>165</v>
      </c>
      <c r="C335" s="5" t="s">
        <v>553</v>
      </c>
      <c r="D335" s="100"/>
      <c r="E335" s="100"/>
      <c r="F335" s="100"/>
      <c r="G335" s="225">
        <f t="shared" si="64"/>
        <v>0</v>
      </c>
      <c r="H335" s="100">
        <f t="shared" si="62"/>
        <v>0</v>
      </c>
      <c r="I335" s="100">
        <v>0</v>
      </c>
      <c r="J335" s="212" t="e">
        <f>#REF!</f>
        <v>#REF!</v>
      </c>
      <c r="K335" s="212">
        <v>0</v>
      </c>
      <c r="L335" s="207"/>
      <c r="M335" s="207"/>
      <c r="N335" s="221"/>
    </row>
    <row r="336" spans="1:14" s="58" customFormat="1" ht="17.25" customHeight="1" hidden="1">
      <c r="A336" s="160"/>
      <c r="B336" s="50" t="s">
        <v>74</v>
      </c>
      <c r="C336" s="5" t="s">
        <v>148</v>
      </c>
      <c r="D336" s="100"/>
      <c r="E336" s="100"/>
      <c r="F336" s="100"/>
      <c r="G336" s="225">
        <f t="shared" si="64"/>
        <v>0</v>
      </c>
      <c r="H336" s="100">
        <f t="shared" si="62"/>
        <v>0</v>
      </c>
      <c r="I336" s="100">
        <v>0</v>
      </c>
      <c r="J336" s="212" t="e">
        <f>#REF!</f>
        <v>#REF!</v>
      </c>
      <c r="K336" s="212">
        <v>0</v>
      </c>
      <c r="L336" s="207"/>
      <c r="M336" s="207"/>
      <c r="N336" s="221"/>
    </row>
    <row r="337" spans="1:14" s="58" customFormat="1" ht="26.25" customHeight="1" hidden="1">
      <c r="A337" s="150" t="s">
        <v>230</v>
      </c>
      <c r="B337" s="50"/>
      <c r="C337" s="2" t="s">
        <v>231</v>
      </c>
      <c r="D337" s="114"/>
      <c r="E337" s="114"/>
      <c r="F337" s="114"/>
      <c r="G337" s="225">
        <f t="shared" si="64"/>
        <v>0</v>
      </c>
      <c r="H337" s="100">
        <f t="shared" si="62"/>
        <v>0</v>
      </c>
      <c r="I337" s="114">
        <f>I338+I339+I340+I342+I346</f>
        <v>0</v>
      </c>
      <c r="J337" s="114">
        <f>J338+J339+J340+J342+J346</f>
        <v>0</v>
      </c>
      <c r="K337" s="114">
        <f>K338+K339+K340+K342+K346</f>
        <v>0</v>
      </c>
      <c r="L337" s="207"/>
      <c r="M337" s="207"/>
      <c r="N337" s="221"/>
    </row>
    <row r="338" spans="1:14" s="58" customFormat="1" ht="21.75" customHeight="1" hidden="1">
      <c r="A338" s="587"/>
      <c r="B338" s="50" t="s">
        <v>61</v>
      </c>
      <c r="C338" s="5" t="s">
        <v>62</v>
      </c>
      <c r="D338" s="100"/>
      <c r="E338" s="100"/>
      <c r="F338" s="100"/>
      <c r="G338" s="225">
        <f t="shared" si="64"/>
        <v>0</v>
      </c>
      <c r="H338" s="100">
        <f t="shared" si="62"/>
        <v>0</v>
      </c>
      <c r="I338" s="100">
        <v>0</v>
      </c>
      <c r="J338" s="100">
        <v>0</v>
      </c>
      <c r="K338" s="100">
        <v>0</v>
      </c>
      <c r="L338" s="207"/>
      <c r="M338" s="207"/>
      <c r="N338" s="221"/>
    </row>
    <row r="339" spans="1:14" s="58" customFormat="1" ht="16.5" customHeight="1" hidden="1">
      <c r="A339" s="587"/>
      <c r="B339" s="153" t="s">
        <v>113</v>
      </c>
      <c r="C339" s="5" t="s">
        <v>127</v>
      </c>
      <c r="D339" s="100"/>
      <c r="E339" s="100"/>
      <c r="F339" s="100"/>
      <c r="G339" s="225">
        <f t="shared" si="64"/>
        <v>0</v>
      </c>
      <c r="H339" s="100">
        <f t="shared" si="62"/>
        <v>0</v>
      </c>
      <c r="I339" s="100">
        <v>0</v>
      </c>
      <c r="J339" s="100">
        <v>0</v>
      </c>
      <c r="K339" s="100">
        <v>0</v>
      </c>
      <c r="L339" s="207"/>
      <c r="M339" s="207"/>
      <c r="N339" s="221"/>
    </row>
    <row r="340" spans="1:14" s="58" customFormat="1" ht="21" customHeight="1" hidden="1">
      <c r="A340" s="587"/>
      <c r="B340" s="153" t="s">
        <v>66</v>
      </c>
      <c r="C340" s="5" t="s">
        <v>67</v>
      </c>
      <c r="D340" s="100"/>
      <c r="E340" s="100"/>
      <c r="F340" s="100"/>
      <c r="G340" s="225">
        <f t="shared" si="64"/>
        <v>0</v>
      </c>
      <c r="H340" s="100">
        <f t="shared" si="62"/>
        <v>0</v>
      </c>
      <c r="I340" s="100">
        <v>0</v>
      </c>
      <c r="J340" s="100">
        <v>0</v>
      </c>
      <c r="K340" s="100">
        <v>0</v>
      </c>
      <c r="L340" s="207"/>
      <c r="M340" s="207"/>
      <c r="N340" s="221"/>
    </row>
    <row r="341" spans="1:14" s="58" customFormat="1" ht="20.25" customHeight="1" hidden="1">
      <c r="A341" s="587"/>
      <c r="B341" s="50"/>
      <c r="C341" s="4" t="s">
        <v>104</v>
      </c>
      <c r="D341" s="100"/>
      <c r="E341" s="100"/>
      <c r="F341" s="100"/>
      <c r="G341" s="225">
        <f t="shared" si="64"/>
        <v>0</v>
      </c>
      <c r="H341" s="100">
        <f t="shared" si="62"/>
        <v>0</v>
      </c>
      <c r="I341" s="100">
        <v>0</v>
      </c>
      <c r="J341" s="100">
        <v>0</v>
      </c>
      <c r="K341" s="100">
        <v>0</v>
      </c>
      <c r="L341" s="207"/>
      <c r="M341" s="207"/>
      <c r="N341" s="221"/>
    </row>
    <row r="342" spans="1:14" s="58" customFormat="1" ht="16.5" customHeight="1" hidden="1">
      <c r="A342" s="144"/>
      <c r="B342" s="50" t="s">
        <v>80</v>
      </c>
      <c r="C342" s="4" t="s">
        <v>81</v>
      </c>
      <c r="D342" s="100"/>
      <c r="E342" s="100"/>
      <c r="F342" s="100"/>
      <c r="G342" s="225">
        <f t="shared" si="64"/>
        <v>0</v>
      </c>
      <c r="H342" s="100">
        <f t="shared" si="62"/>
        <v>0</v>
      </c>
      <c r="I342" s="100">
        <v>0</v>
      </c>
      <c r="J342" s="100">
        <v>0</v>
      </c>
      <c r="K342" s="100">
        <v>0</v>
      </c>
      <c r="L342" s="207"/>
      <c r="M342" s="207"/>
      <c r="N342" s="221"/>
    </row>
    <row r="343" spans="1:14" s="58" customFormat="1" ht="18.75" customHeight="1" hidden="1">
      <c r="A343" s="144"/>
      <c r="B343" s="50"/>
      <c r="C343" s="4"/>
      <c r="D343" s="100"/>
      <c r="E343" s="100"/>
      <c r="F343" s="100"/>
      <c r="G343" s="225">
        <f t="shared" si="64"/>
        <v>0</v>
      </c>
      <c r="H343" s="100">
        <f aca="true" t="shared" si="65" ref="H343:H425">G343</f>
        <v>0</v>
      </c>
      <c r="I343" s="100">
        <v>0</v>
      </c>
      <c r="J343" s="100">
        <v>0</v>
      </c>
      <c r="K343" s="100">
        <v>0</v>
      </c>
      <c r="L343" s="207"/>
      <c r="M343" s="207"/>
      <c r="N343" s="221"/>
    </row>
    <row r="344" spans="1:14" s="58" customFormat="1" ht="16.5" customHeight="1" hidden="1">
      <c r="A344" s="144"/>
      <c r="B344" s="50"/>
      <c r="C344" s="4"/>
      <c r="D344" s="100"/>
      <c r="E344" s="100"/>
      <c r="F344" s="100"/>
      <c r="G344" s="225">
        <f t="shared" si="64"/>
        <v>0</v>
      </c>
      <c r="H344" s="100">
        <f t="shared" si="65"/>
        <v>0</v>
      </c>
      <c r="I344" s="100">
        <v>0</v>
      </c>
      <c r="J344" s="100">
        <v>0</v>
      </c>
      <c r="K344" s="100">
        <v>0</v>
      </c>
      <c r="L344" s="207"/>
      <c r="M344" s="207"/>
      <c r="N344" s="221"/>
    </row>
    <row r="345" spans="1:14" s="58" customFormat="1" ht="19.5" customHeight="1" hidden="1">
      <c r="A345" s="144"/>
      <c r="B345" s="50"/>
      <c r="C345" s="4"/>
      <c r="D345" s="100"/>
      <c r="E345" s="100"/>
      <c r="F345" s="100"/>
      <c r="G345" s="225">
        <f t="shared" si="64"/>
        <v>0</v>
      </c>
      <c r="H345" s="100">
        <f t="shared" si="65"/>
        <v>0</v>
      </c>
      <c r="I345" s="100">
        <v>0</v>
      </c>
      <c r="J345" s="100">
        <v>0</v>
      </c>
      <c r="K345" s="100">
        <v>0</v>
      </c>
      <c r="L345" s="207"/>
      <c r="M345" s="207"/>
      <c r="N345" s="221"/>
    </row>
    <row r="346" spans="1:14" s="58" customFormat="1" ht="25.5" customHeight="1" hidden="1">
      <c r="A346" s="144"/>
      <c r="B346" s="50" t="s">
        <v>181</v>
      </c>
      <c r="C346" s="5" t="s">
        <v>232</v>
      </c>
      <c r="D346" s="100"/>
      <c r="E346" s="100"/>
      <c r="F346" s="100"/>
      <c r="G346" s="225">
        <f t="shared" si="64"/>
        <v>0</v>
      </c>
      <c r="H346" s="100">
        <f t="shared" si="65"/>
        <v>0</v>
      </c>
      <c r="I346" s="100">
        <v>0</v>
      </c>
      <c r="J346" s="100">
        <v>0</v>
      </c>
      <c r="K346" s="100">
        <v>0</v>
      </c>
      <c r="L346" s="207"/>
      <c r="M346" s="207"/>
      <c r="N346" s="221"/>
    </row>
    <row r="347" spans="1:14" s="58" customFormat="1" ht="18.75" customHeight="1" hidden="1">
      <c r="A347" s="144"/>
      <c r="B347" s="50"/>
      <c r="C347" s="7" t="s">
        <v>190</v>
      </c>
      <c r="D347" s="100"/>
      <c r="E347" s="100"/>
      <c r="F347" s="100"/>
      <c r="G347" s="225">
        <f t="shared" si="64"/>
        <v>0</v>
      </c>
      <c r="H347" s="100">
        <f t="shared" si="65"/>
        <v>0</v>
      </c>
      <c r="I347" s="100">
        <v>0</v>
      </c>
      <c r="J347" s="100">
        <v>0</v>
      </c>
      <c r="K347" s="100">
        <v>0</v>
      </c>
      <c r="L347" s="207"/>
      <c r="M347" s="207"/>
      <c r="N347" s="221"/>
    </row>
    <row r="348" spans="1:14" s="58" customFormat="1" ht="18" customHeight="1" hidden="1">
      <c r="A348" s="144"/>
      <c r="B348" s="50"/>
      <c r="C348" s="7" t="s">
        <v>191</v>
      </c>
      <c r="D348" s="100"/>
      <c r="E348" s="100"/>
      <c r="F348" s="100"/>
      <c r="G348" s="225">
        <f t="shared" si="64"/>
        <v>0</v>
      </c>
      <c r="H348" s="100">
        <f t="shared" si="65"/>
        <v>0</v>
      </c>
      <c r="I348" s="100">
        <v>0</v>
      </c>
      <c r="J348" s="100">
        <v>0</v>
      </c>
      <c r="K348" s="100">
        <v>0</v>
      </c>
      <c r="L348" s="207"/>
      <c r="M348" s="207"/>
      <c r="N348" s="221"/>
    </row>
    <row r="349" spans="1:14" s="58" customFormat="1" ht="15" customHeight="1" hidden="1">
      <c r="A349" s="144"/>
      <c r="B349" s="50"/>
      <c r="C349" s="7" t="s">
        <v>233</v>
      </c>
      <c r="D349" s="100"/>
      <c r="E349" s="100"/>
      <c r="F349" s="100"/>
      <c r="G349" s="225">
        <f t="shared" si="64"/>
        <v>0</v>
      </c>
      <c r="H349" s="100">
        <f t="shared" si="65"/>
        <v>0</v>
      </c>
      <c r="I349" s="100">
        <v>0</v>
      </c>
      <c r="J349" s="212" t="e">
        <f>#REF!</f>
        <v>#REF!</v>
      </c>
      <c r="K349" s="212">
        <v>0</v>
      </c>
      <c r="L349" s="207"/>
      <c r="M349" s="207"/>
      <c r="N349" s="221"/>
    </row>
    <row r="350" spans="1:14" s="58" customFormat="1" ht="17.25" customHeight="1">
      <c r="A350" s="142" t="s">
        <v>234</v>
      </c>
      <c r="B350" s="148"/>
      <c r="C350" s="517" t="s">
        <v>235</v>
      </c>
      <c r="D350" s="209">
        <f>SUM(D351:D363)</f>
        <v>1099110</v>
      </c>
      <c r="E350" s="209">
        <f aca="true" t="shared" si="66" ref="E350:N350">SUM(E351:E363)</f>
        <v>0</v>
      </c>
      <c r="F350" s="209">
        <f t="shared" si="66"/>
        <v>6704</v>
      </c>
      <c r="G350" s="209">
        <f t="shared" si="66"/>
        <v>1092406</v>
      </c>
      <c r="H350" s="209">
        <f t="shared" si="66"/>
        <v>1092406</v>
      </c>
      <c r="I350" s="209">
        <f t="shared" si="66"/>
        <v>678799</v>
      </c>
      <c r="J350" s="209">
        <f t="shared" si="66"/>
        <v>117040</v>
      </c>
      <c r="K350" s="209">
        <f t="shared" si="66"/>
        <v>232810</v>
      </c>
      <c r="L350" s="209">
        <f t="shared" si="66"/>
        <v>0</v>
      </c>
      <c r="M350" s="209">
        <f t="shared" si="66"/>
        <v>0</v>
      </c>
      <c r="N350" s="210">
        <f t="shared" si="66"/>
        <v>0</v>
      </c>
    </row>
    <row r="351" spans="1:14" s="58" customFormat="1" ht="34.5" customHeight="1">
      <c r="A351" s="138"/>
      <c r="B351" s="152" t="s">
        <v>181</v>
      </c>
      <c r="C351" s="234" t="s">
        <v>4</v>
      </c>
      <c r="D351" s="225">
        <v>232810</v>
      </c>
      <c r="E351" s="225"/>
      <c r="F351" s="225"/>
      <c r="G351" s="225">
        <f t="shared" si="64"/>
        <v>232810</v>
      </c>
      <c r="H351" s="100">
        <f t="shared" si="65"/>
        <v>232810</v>
      </c>
      <c r="I351" s="225"/>
      <c r="J351" s="225"/>
      <c r="K351" s="225">
        <f>H351</f>
        <v>232810</v>
      </c>
      <c r="L351" s="226"/>
      <c r="M351" s="226"/>
      <c r="N351" s="227"/>
    </row>
    <row r="352" spans="1:14" s="58" customFormat="1" ht="16.5" customHeight="1">
      <c r="A352" s="160"/>
      <c r="B352" s="50" t="s">
        <v>61</v>
      </c>
      <c r="C352" s="44" t="s">
        <v>328</v>
      </c>
      <c r="D352" s="100">
        <v>630228</v>
      </c>
      <c r="E352" s="100"/>
      <c r="F352" s="100"/>
      <c r="G352" s="225">
        <f t="shared" si="64"/>
        <v>630228</v>
      </c>
      <c r="H352" s="100">
        <f t="shared" si="65"/>
        <v>630228</v>
      </c>
      <c r="I352" s="100">
        <f>H352</f>
        <v>630228</v>
      </c>
      <c r="J352" s="212"/>
      <c r="K352" s="213"/>
      <c r="L352" s="211"/>
      <c r="M352" s="211"/>
      <c r="N352" s="214"/>
    </row>
    <row r="353" spans="1:14" s="58" customFormat="1" ht="16.5" customHeight="1">
      <c r="A353" s="160"/>
      <c r="B353" s="50" t="s">
        <v>64</v>
      </c>
      <c r="C353" s="44" t="s">
        <v>65</v>
      </c>
      <c r="D353" s="100">
        <v>52275</v>
      </c>
      <c r="E353" s="100"/>
      <c r="F353" s="100">
        <v>3704</v>
      </c>
      <c r="G353" s="225">
        <f t="shared" si="64"/>
        <v>48571</v>
      </c>
      <c r="H353" s="100">
        <f t="shared" si="65"/>
        <v>48571</v>
      </c>
      <c r="I353" s="100">
        <f>H353</f>
        <v>48571</v>
      </c>
      <c r="J353" s="212"/>
      <c r="K353" s="213"/>
      <c r="L353" s="211"/>
      <c r="M353" s="211"/>
      <c r="N353" s="214"/>
    </row>
    <row r="354" spans="1:14" s="58" customFormat="1" ht="16.5" customHeight="1">
      <c r="A354" s="160"/>
      <c r="B354" s="153" t="s">
        <v>113</v>
      </c>
      <c r="C354" s="44" t="s">
        <v>127</v>
      </c>
      <c r="D354" s="100">
        <v>100540</v>
      </c>
      <c r="E354" s="100"/>
      <c r="F354" s="100"/>
      <c r="G354" s="225">
        <f t="shared" si="64"/>
        <v>100540</v>
      </c>
      <c r="H354" s="100">
        <f t="shared" si="65"/>
        <v>100540</v>
      </c>
      <c r="I354" s="100"/>
      <c r="J354" s="212">
        <f>H354</f>
        <v>100540</v>
      </c>
      <c r="K354" s="213"/>
      <c r="L354" s="211"/>
      <c r="M354" s="211"/>
      <c r="N354" s="214"/>
    </row>
    <row r="355" spans="1:14" s="58" customFormat="1" ht="16.5" customHeight="1">
      <c r="A355" s="160"/>
      <c r="B355" s="153" t="s">
        <v>66</v>
      </c>
      <c r="C355" s="44" t="s">
        <v>67</v>
      </c>
      <c r="D355" s="100">
        <v>16500</v>
      </c>
      <c r="E355" s="100"/>
      <c r="F355" s="100"/>
      <c r="G355" s="225">
        <f t="shared" si="64"/>
        <v>16500</v>
      </c>
      <c r="H355" s="100">
        <f t="shared" si="65"/>
        <v>16500</v>
      </c>
      <c r="I355" s="100"/>
      <c r="J355" s="212">
        <f>H355</f>
        <v>16500</v>
      </c>
      <c r="K355" s="213"/>
      <c r="L355" s="211"/>
      <c r="M355" s="211"/>
      <c r="N355" s="214"/>
    </row>
    <row r="356" spans="1:14" s="58" customFormat="1" ht="16.5" customHeight="1">
      <c r="A356" s="160"/>
      <c r="B356" s="50" t="s">
        <v>68</v>
      </c>
      <c r="C356" s="45" t="s">
        <v>95</v>
      </c>
      <c r="D356" s="100">
        <v>13000</v>
      </c>
      <c r="E356" s="100"/>
      <c r="F356" s="100">
        <v>3000</v>
      </c>
      <c r="G356" s="225">
        <f t="shared" si="64"/>
        <v>10000</v>
      </c>
      <c r="H356" s="100">
        <f t="shared" si="65"/>
        <v>10000</v>
      </c>
      <c r="I356" s="100"/>
      <c r="J356" s="212"/>
      <c r="K356" s="213"/>
      <c r="L356" s="211"/>
      <c r="M356" s="211"/>
      <c r="N356" s="214"/>
    </row>
    <row r="357" spans="1:14" s="58" customFormat="1" ht="16.5" customHeight="1">
      <c r="A357" s="160"/>
      <c r="B357" s="50" t="s">
        <v>70</v>
      </c>
      <c r="C357" s="45" t="s">
        <v>71</v>
      </c>
      <c r="D357" s="100">
        <v>5650</v>
      </c>
      <c r="E357" s="100"/>
      <c r="F357" s="100"/>
      <c r="G357" s="225">
        <f t="shared" si="64"/>
        <v>5650</v>
      </c>
      <c r="H357" s="100">
        <f t="shared" si="65"/>
        <v>5650</v>
      </c>
      <c r="I357" s="100"/>
      <c r="J357" s="212"/>
      <c r="K357" s="213"/>
      <c r="L357" s="211"/>
      <c r="M357" s="211"/>
      <c r="N357" s="214"/>
    </row>
    <row r="358" spans="1:14" s="58" customFormat="1" ht="16.5" customHeight="1">
      <c r="A358" s="160"/>
      <c r="B358" s="50" t="s">
        <v>133</v>
      </c>
      <c r="C358" s="45" t="s">
        <v>134</v>
      </c>
      <c r="D358" s="100">
        <v>2000</v>
      </c>
      <c r="E358" s="100"/>
      <c r="F358" s="100"/>
      <c r="G358" s="225">
        <f t="shared" si="64"/>
        <v>2000</v>
      </c>
      <c r="H358" s="100">
        <f t="shared" si="65"/>
        <v>2000</v>
      </c>
      <c r="I358" s="100"/>
      <c r="J358" s="212"/>
      <c r="K358" s="213"/>
      <c r="L358" s="211"/>
      <c r="M358" s="211"/>
      <c r="N358" s="214"/>
    </row>
    <row r="359" spans="1:14" s="58" customFormat="1" ht="16.5" customHeight="1">
      <c r="A359" s="160"/>
      <c r="B359" s="50" t="s">
        <v>74</v>
      </c>
      <c r="C359" s="45" t="s">
        <v>75</v>
      </c>
      <c r="D359" s="100">
        <v>7205</v>
      </c>
      <c r="E359" s="100"/>
      <c r="F359" s="100"/>
      <c r="G359" s="225">
        <f t="shared" si="64"/>
        <v>7205</v>
      </c>
      <c r="H359" s="100">
        <f t="shared" si="65"/>
        <v>7205</v>
      </c>
      <c r="I359" s="100"/>
      <c r="J359" s="212"/>
      <c r="K359" s="213"/>
      <c r="L359" s="211"/>
      <c r="M359" s="211"/>
      <c r="N359" s="214"/>
    </row>
    <row r="360" spans="1:14" s="58" customFormat="1" ht="16.5" customHeight="1">
      <c r="A360" s="160"/>
      <c r="B360" s="50" t="s">
        <v>544</v>
      </c>
      <c r="C360" s="45" t="s">
        <v>545</v>
      </c>
      <c r="D360" s="100">
        <v>800</v>
      </c>
      <c r="E360" s="100"/>
      <c r="F360" s="100"/>
      <c r="G360" s="225">
        <f t="shared" si="64"/>
        <v>800</v>
      </c>
      <c r="H360" s="100">
        <f t="shared" si="65"/>
        <v>800</v>
      </c>
      <c r="I360" s="100"/>
      <c r="J360" s="212"/>
      <c r="K360" s="213"/>
      <c r="L360" s="211"/>
      <c r="M360" s="211"/>
      <c r="N360" s="214"/>
    </row>
    <row r="361" spans="1:14" s="58" customFormat="1" ht="16.5" customHeight="1">
      <c r="A361" s="160"/>
      <c r="B361" s="50" t="s">
        <v>274</v>
      </c>
      <c r="C361" s="44" t="s">
        <v>278</v>
      </c>
      <c r="D361" s="100">
        <v>1000</v>
      </c>
      <c r="E361" s="100"/>
      <c r="F361" s="100"/>
      <c r="G361" s="225">
        <f t="shared" si="64"/>
        <v>1000</v>
      </c>
      <c r="H361" s="100">
        <f t="shared" si="65"/>
        <v>1000</v>
      </c>
      <c r="I361" s="100"/>
      <c r="J361" s="212"/>
      <c r="K361" s="213"/>
      <c r="L361" s="211"/>
      <c r="M361" s="211"/>
      <c r="N361" s="214"/>
    </row>
    <row r="362" spans="1:14" s="58" customFormat="1" ht="15.75" customHeight="1">
      <c r="A362" s="160"/>
      <c r="B362" s="50" t="s">
        <v>80</v>
      </c>
      <c r="C362" s="45" t="s">
        <v>81</v>
      </c>
      <c r="D362" s="100">
        <v>35402</v>
      </c>
      <c r="E362" s="100"/>
      <c r="F362" s="100"/>
      <c r="G362" s="225">
        <f t="shared" si="64"/>
        <v>35402</v>
      </c>
      <c r="H362" s="100">
        <f t="shared" si="65"/>
        <v>35402</v>
      </c>
      <c r="I362" s="100"/>
      <c r="J362" s="212"/>
      <c r="K362" s="213"/>
      <c r="L362" s="211"/>
      <c r="M362" s="211"/>
      <c r="N362" s="214"/>
    </row>
    <row r="363" spans="1:14" s="58" customFormat="1" ht="15.75" customHeight="1">
      <c r="A363" s="160"/>
      <c r="B363" s="50" t="s">
        <v>276</v>
      </c>
      <c r="C363" s="44" t="s">
        <v>280</v>
      </c>
      <c r="D363" s="100">
        <v>1700</v>
      </c>
      <c r="E363" s="100"/>
      <c r="F363" s="100"/>
      <c r="G363" s="225">
        <f t="shared" si="64"/>
        <v>1700</v>
      </c>
      <c r="H363" s="100">
        <f t="shared" si="65"/>
        <v>1700</v>
      </c>
      <c r="I363" s="100"/>
      <c r="J363" s="212"/>
      <c r="K363" s="213"/>
      <c r="L363" s="211"/>
      <c r="M363" s="211"/>
      <c r="N363" s="214"/>
    </row>
    <row r="364" spans="1:14" s="58" customFormat="1" ht="18" customHeight="1">
      <c r="A364" s="142" t="s">
        <v>238</v>
      </c>
      <c r="B364" s="143"/>
      <c r="C364" s="81" t="s">
        <v>242</v>
      </c>
      <c r="D364" s="209">
        <f>SUM(D365:D366)</f>
        <v>170</v>
      </c>
      <c r="E364" s="209"/>
      <c r="F364" s="209"/>
      <c r="G364" s="341">
        <f t="shared" si="64"/>
        <v>170</v>
      </c>
      <c r="H364" s="341">
        <f>SUM(H365:H366)</f>
        <v>170</v>
      </c>
      <c r="I364" s="209">
        <f aca="true" t="shared" si="67" ref="I364:N364">SUM(I365:I366)</f>
        <v>120</v>
      </c>
      <c r="J364" s="209">
        <f t="shared" si="67"/>
        <v>0</v>
      </c>
      <c r="K364" s="209">
        <f t="shared" si="67"/>
        <v>0</v>
      </c>
      <c r="L364" s="209">
        <f t="shared" si="67"/>
        <v>0</v>
      </c>
      <c r="M364" s="209">
        <f t="shared" si="67"/>
        <v>0</v>
      </c>
      <c r="N364" s="210">
        <f t="shared" si="67"/>
        <v>0</v>
      </c>
    </row>
    <row r="365" spans="1:14" s="58" customFormat="1" ht="18" customHeight="1">
      <c r="A365" s="160"/>
      <c r="B365" s="50" t="s">
        <v>542</v>
      </c>
      <c r="C365" s="70" t="s">
        <v>543</v>
      </c>
      <c r="D365" s="100">
        <v>120</v>
      </c>
      <c r="E365" s="100"/>
      <c r="F365" s="100"/>
      <c r="G365" s="225">
        <f t="shared" si="64"/>
        <v>120</v>
      </c>
      <c r="H365" s="100">
        <f t="shared" si="65"/>
        <v>120</v>
      </c>
      <c r="I365" s="100">
        <f>H365</f>
        <v>120</v>
      </c>
      <c r="J365" s="212"/>
      <c r="K365" s="213"/>
      <c r="L365" s="211"/>
      <c r="M365" s="211"/>
      <c r="N365" s="214"/>
    </row>
    <row r="366" spans="1:14" s="58" customFormat="1" ht="17.25" customHeight="1">
      <c r="A366" s="160"/>
      <c r="B366" s="50" t="s">
        <v>68</v>
      </c>
      <c r="C366" s="70" t="s">
        <v>95</v>
      </c>
      <c r="D366" s="100">
        <v>50</v>
      </c>
      <c r="E366" s="100"/>
      <c r="F366" s="100"/>
      <c r="G366" s="225">
        <f t="shared" si="64"/>
        <v>50</v>
      </c>
      <c r="H366" s="100">
        <f t="shared" si="65"/>
        <v>50</v>
      </c>
      <c r="I366" s="100"/>
      <c r="J366" s="212"/>
      <c r="K366" s="213"/>
      <c r="L366" s="211"/>
      <c r="M366" s="211"/>
      <c r="N366" s="214"/>
    </row>
    <row r="367" spans="1:14" s="58" customFormat="1" ht="25.5" customHeight="1">
      <c r="A367" s="142" t="s">
        <v>243</v>
      </c>
      <c r="B367" s="143"/>
      <c r="C367" s="81" t="s">
        <v>244</v>
      </c>
      <c r="D367" s="209">
        <f>SUM(D368:D373)</f>
        <v>63794</v>
      </c>
      <c r="E367" s="209"/>
      <c r="F367" s="209"/>
      <c r="G367" s="341">
        <f t="shared" si="64"/>
        <v>63794</v>
      </c>
      <c r="H367" s="341">
        <f aca="true" t="shared" si="68" ref="H367:N367">SUM(H368:H373)</f>
        <v>63794</v>
      </c>
      <c r="I367" s="209">
        <f t="shared" si="68"/>
        <v>24960</v>
      </c>
      <c r="J367" s="209">
        <f t="shared" si="68"/>
        <v>4442</v>
      </c>
      <c r="K367" s="209">
        <f t="shared" si="68"/>
        <v>12000</v>
      </c>
      <c r="L367" s="209">
        <f t="shared" si="68"/>
        <v>0</v>
      </c>
      <c r="M367" s="209">
        <f t="shared" si="68"/>
        <v>0</v>
      </c>
      <c r="N367" s="210">
        <f t="shared" si="68"/>
        <v>0</v>
      </c>
    </row>
    <row r="368" spans="1:14" s="58" customFormat="1" ht="17.25" customHeight="1">
      <c r="A368" s="160"/>
      <c r="B368" s="50" t="s">
        <v>236</v>
      </c>
      <c r="C368" s="44" t="s">
        <v>429</v>
      </c>
      <c r="D368" s="100">
        <v>12000</v>
      </c>
      <c r="E368" s="100"/>
      <c r="F368" s="100"/>
      <c r="G368" s="225">
        <f t="shared" si="64"/>
        <v>12000</v>
      </c>
      <c r="H368" s="100">
        <f t="shared" si="65"/>
        <v>12000</v>
      </c>
      <c r="I368" s="100"/>
      <c r="J368" s="212"/>
      <c r="K368" s="213">
        <f>H368</f>
        <v>12000</v>
      </c>
      <c r="L368" s="211"/>
      <c r="M368" s="211"/>
      <c r="N368" s="214"/>
    </row>
    <row r="369" spans="1:14" s="58" customFormat="1" ht="17.25" customHeight="1">
      <c r="A369" s="160"/>
      <c r="B369" s="50" t="s">
        <v>549</v>
      </c>
      <c r="C369" s="44" t="s">
        <v>430</v>
      </c>
      <c r="D369" s="100">
        <v>8800</v>
      </c>
      <c r="E369" s="100"/>
      <c r="F369" s="100"/>
      <c r="G369" s="225">
        <f t="shared" si="64"/>
        <v>8800</v>
      </c>
      <c r="H369" s="100">
        <f t="shared" si="65"/>
        <v>8800</v>
      </c>
      <c r="I369" s="100"/>
      <c r="J369" s="212"/>
      <c r="K369" s="213"/>
      <c r="L369" s="211"/>
      <c r="M369" s="211"/>
      <c r="N369" s="214"/>
    </row>
    <row r="370" spans="1:14" s="58" customFormat="1" ht="17.25" customHeight="1">
      <c r="A370" s="160"/>
      <c r="B370" s="50" t="s">
        <v>61</v>
      </c>
      <c r="C370" s="44" t="s">
        <v>328</v>
      </c>
      <c r="D370" s="100">
        <v>24960</v>
      </c>
      <c r="E370" s="100"/>
      <c r="F370" s="100"/>
      <c r="G370" s="225">
        <f t="shared" si="64"/>
        <v>24960</v>
      </c>
      <c r="H370" s="100">
        <f t="shared" si="65"/>
        <v>24960</v>
      </c>
      <c r="I370" s="100">
        <f>H370</f>
        <v>24960</v>
      </c>
      <c r="J370" s="212"/>
      <c r="K370" s="213"/>
      <c r="L370" s="211"/>
      <c r="M370" s="211"/>
      <c r="N370" s="214"/>
    </row>
    <row r="371" spans="1:14" s="58" customFormat="1" ht="15" customHeight="1">
      <c r="A371" s="160"/>
      <c r="B371" s="50" t="s">
        <v>91</v>
      </c>
      <c r="C371" s="44" t="s">
        <v>127</v>
      </c>
      <c r="D371" s="100">
        <v>3830</v>
      </c>
      <c r="E371" s="100"/>
      <c r="F371" s="100"/>
      <c r="G371" s="225">
        <f t="shared" si="64"/>
        <v>3830</v>
      </c>
      <c r="H371" s="100">
        <f t="shared" si="65"/>
        <v>3830</v>
      </c>
      <c r="I371" s="100"/>
      <c r="J371" s="212">
        <f>H371</f>
        <v>3830</v>
      </c>
      <c r="K371" s="213"/>
      <c r="L371" s="211"/>
      <c r="M371" s="211"/>
      <c r="N371" s="214"/>
    </row>
    <row r="372" spans="1:14" s="58" customFormat="1" ht="18" customHeight="1">
      <c r="A372" s="160"/>
      <c r="B372" s="50" t="s">
        <v>66</v>
      </c>
      <c r="C372" s="44" t="s">
        <v>67</v>
      </c>
      <c r="D372" s="100">
        <v>612</v>
      </c>
      <c r="E372" s="100"/>
      <c r="F372" s="100"/>
      <c r="G372" s="225">
        <f t="shared" si="64"/>
        <v>612</v>
      </c>
      <c r="H372" s="100">
        <f t="shared" si="65"/>
        <v>612</v>
      </c>
      <c r="I372" s="100"/>
      <c r="J372" s="212">
        <f>H372</f>
        <v>612</v>
      </c>
      <c r="K372" s="213"/>
      <c r="L372" s="211"/>
      <c r="M372" s="211"/>
      <c r="N372" s="214"/>
    </row>
    <row r="373" spans="1:14" s="58" customFormat="1" ht="23.25" customHeight="1">
      <c r="A373" s="160"/>
      <c r="B373" s="50" t="s">
        <v>275</v>
      </c>
      <c r="C373" s="44" t="s">
        <v>626</v>
      </c>
      <c r="D373" s="100">
        <v>13592</v>
      </c>
      <c r="E373" s="100"/>
      <c r="F373" s="100"/>
      <c r="G373" s="225">
        <f t="shared" si="64"/>
        <v>13592</v>
      </c>
      <c r="H373" s="100">
        <f t="shared" si="65"/>
        <v>13592</v>
      </c>
      <c r="I373" s="100"/>
      <c r="J373" s="212"/>
      <c r="K373" s="213"/>
      <c r="L373" s="211"/>
      <c r="M373" s="211"/>
      <c r="N373" s="214"/>
    </row>
    <row r="374" spans="1:14" s="58" customFormat="1" ht="19.5" customHeight="1">
      <c r="A374" s="142" t="s">
        <v>728</v>
      </c>
      <c r="B374" s="142"/>
      <c r="C374" s="518" t="s">
        <v>729</v>
      </c>
      <c r="D374" s="447">
        <f>SUM(D375:D385)</f>
        <v>454211</v>
      </c>
      <c r="E374" s="447">
        <f aca="true" t="shared" si="69" ref="E374:N374">SUM(E375:E385)</f>
        <v>0</v>
      </c>
      <c r="F374" s="447">
        <f t="shared" si="69"/>
        <v>0</v>
      </c>
      <c r="G374" s="447">
        <f t="shared" si="69"/>
        <v>454211</v>
      </c>
      <c r="H374" s="447">
        <f t="shared" si="69"/>
        <v>454211</v>
      </c>
      <c r="I374" s="447">
        <f t="shared" si="69"/>
        <v>248486</v>
      </c>
      <c r="J374" s="447">
        <f t="shared" si="69"/>
        <v>43886</v>
      </c>
      <c r="K374" s="447">
        <f t="shared" si="69"/>
        <v>0</v>
      </c>
      <c r="L374" s="447">
        <f t="shared" si="69"/>
        <v>0</v>
      </c>
      <c r="M374" s="447">
        <f t="shared" si="69"/>
        <v>0</v>
      </c>
      <c r="N374" s="447">
        <f t="shared" si="69"/>
        <v>0</v>
      </c>
    </row>
    <row r="375" spans="1:14" s="58" customFormat="1" ht="15.75" customHeight="1">
      <c r="A375" s="160"/>
      <c r="B375" s="50" t="s">
        <v>61</v>
      </c>
      <c r="C375" s="44" t="s">
        <v>328</v>
      </c>
      <c r="D375" s="100">
        <v>239526</v>
      </c>
      <c r="E375" s="100"/>
      <c r="F375" s="100"/>
      <c r="G375" s="225">
        <f>D375+E375-F375</f>
        <v>239526</v>
      </c>
      <c r="H375" s="100">
        <f>G375</f>
        <v>239526</v>
      </c>
      <c r="I375" s="100">
        <f>H375</f>
        <v>239526</v>
      </c>
      <c r="J375" s="212"/>
      <c r="K375" s="213"/>
      <c r="L375" s="211"/>
      <c r="M375" s="211"/>
      <c r="N375" s="214"/>
    </row>
    <row r="376" spans="1:14" s="58" customFormat="1" ht="15.75" customHeight="1">
      <c r="A376" s="160"/>
      <c r="B376" s="50" t="s">
        <v>64</v>
      </c>
      <c r="C376" s="44" t="s">
        <v>65</v>
      </c>
      <c r="D376" s="100">
        <v>8960</v>
      </c>
      <c r="E376" s="100"/>
      <c r="F376" s="100"/>
      <c r="G376" s="225">
        <f aca="true" t="shared" si="70" ref="G376:G385">D376+E376-F376</f>
        <v>8960</v>
      </c>
      <c r="H376" s="100">
        <f aca="true" t="shared" si="71" ref="H376:H385">G376</f>
        <v>8960</v>
      </c>
      <c r="I376" s="100">
        <f>H376</f>
        <v>8960</v>
      </c>
      <c r="J376" s="212"/>
      <c r="K376" s="213"/>
      <c r="L376" s="211"/>
      <c r="M376" s="211"/>
      <c r="N376" s="214"/>
    </row>
    <row r="377" spans="1:14" s="58" customFormat="1" ht="16.5" customHeight="1">
      <c r="A377" s="160"/>
      <c r="B377" s="50" t="s">
        <v>91</v>
      </c>
      <c r="C377" s="44" t="s">
        <v>127</v>
      </c>
      <c r="D377" s="100">
        <v>38277</v>
      </c>
      <c r="E377" s="100"/>
      <c r="F377" s="100"/>
      <c r="G377" s="225">
        <f t="shared" si="70"/>
        <v>38277</v>
      </c>
      <c r="H377" s="100">
        <f t="shared" si="71"/>
        <v>38277</v>
      </c>
      <c r="I377" s="100"/>
      <c r="J377" s="212">
        <f>H377</f>
        <v>38277</v>
      </c>
      <c r="K377" s="213"/>
      <c r="L377" s="211"/>
      <c r="M377" s="211"/>
      <c r="N377" s="214"/>
    </row>
    <row r="378" spans="1:14" s="58" customFormat="1" ht="15.75" customHeight="1">
      <c r="A378" s="160"/>
      <c r="B378" s="50" t="s">
        <v>66</v>
      </c>
      <c r="C378" s="44" t="s">
        <v>67</v>
      </c>
      <c r="D378" s="100">
        <v>5609</v>
      </c>
      <c r="E378" s="100"/>
      <c r="F378" s="100"/>
      <c r="G378" s="225">
        <f t="shared" si="70"/>
        <v>5609</v>
      </c>
      <c r="H378" s="100">
        <f t="shared" si="71"/>
        <v>5609</v>
      </c>
      <c r="I378" s="100"/>
      <c r="J378" s="212">
        <f>H378</f>
        <v>5609</v>
      </c>
      <c r="K378" s="213"/>
      <c r="L378" s="211"/>
      <c r="M378" s="211"/>
      <c r="N378" s="214"/>
    </row>
    <row r="379" spans="1:14" s="58" customFormat="1" ht="14.25" customHeight="1">
      <c r="A379" s="160"/>
      <c r="B379" s="50" t="s">
        <v>68</v>
      </c>
      <c r="C379" s="70" t="s">
        <v>95</v>
      </c>
      <c r="D379" s="100">
        <v>35472</v>
      </c>
      <c r="E379" s="100"/>
      <c r="F379" s="100"/>
      <c r="G379" s="225">
        <f t="shared" si="70"/>
        <v>35472</v>
      </c>
      <c r="H379" s="100">
        <f t="shared" si="71"/>
        <v>35472</v>
      </c>
      <c r="I379" s="100"/>
      <c r="J379" s="212"/>
      <c r="K379" s="213"/>
      <c r="L379" s="211"/>
      <c r="M379" s="211"/>
      <c r="N379" s="214"/>
    </row>
    <row r="380" spans="1:14" s="58" customFormat="1" ht="14.25" customHeight="1">
      <c r="A380" s="160"/>
      <c r="B380" s="50" t="s">
        <v>143</v>
      </c>
      <c r="C380" s="45" t="s">
        <v>258</v>
      </c>
      <c r="D380" s="100">
        <v>65000</v>
      </c>
      <c r="E380" s="100"/>
      <c r="F380" s="100"/>
      <c r="G380" s="225">
        <f t="shared" si="70"/>
        <v>65000</v>
      </c>
      <c r="H380" s="100">
        <f t="shared" si="71"/>
        <v>65000</v>
      </c>
      <c r="I380" s="100"/>
      <c r="J380" s="212"/>
      <c r="K380" s="213"/>
      <c r="L380" s="211"/>
      <c r="M380" s="211"/>
      <c r="N380" s="214"/>
    </row>
    <row r="381" spans="1:14" s="58" customFormat="1" ht="15" customHeight="1">
      <c r="A381" s="160"/>
      <c r="B381" s="50" t="s">
        <v>70</v>
      </c>
      <c r="C381" s="45" t="s">
        <v>71</v>
      </c>
      <c r="D381" s="100">
        <v>26700</v>
      </c>
      <c r="E381" s="100"/>
      <c r="F381" s="100"/>
      <c r="G381" s="225">
        <f t="shared" si="70"/>
        <v>26700</v>
      </c>
      <c r="H381" s="100">
        <f t="shared" si="71"/>
        <v>26700</v>
      </c>
      <c r="I381" s="100"/>
      <c r="J381" s="212"/>
      <c r="K381" s="213"/>
      <c r="L381" s="211"/>
      <c r="M381" s="211"/>
      <c r="N381" s="214"/>
    </row>
    <row r="382" spans="1:14" s="58" customFormat="1" ht="15" customHeight="1">
      <c r="A382" s="160"/>
      <c r="B382" s="50" t="s">
        <v>133</v>
      </c>
      <c r="C382" s="45" t="s">
        <v>134</v>
      </c>
      <c r="D382" s="100">
        <v>780</v>
      </c>
      <c r="E382" s="100"/>
      <c r="F382" s="100"/>
      <c r="G382" s="225">
        <f t="shared" si="70"/>
        <v>780</v>
      </c>
      <c r="H382" s="100">
        <f t="shared" si="71"/>
        <v>780</v>
      </c>
      <c r="I382" s="100"/>
      <c r="J382" s="212"/>
      <c r="K382" s="213"/>
      <c r="L382" s="211"/>
      <c r="M382" s="211"/>
      <c r="N382" s="214"/>
    </row>
    <row r="383" spans="1:14" s="58" customFormat="1" ht="16.5" customHeight="1">
      <c r="A383" s="160"/>
      <c r="B383" s="50" t="s">
        <v>74</v>
      </c>
      <c r="C383" s="45" t="s">
        <v>75</v>
      </c>
      <c r="D383" s="100">
        <v>23684</v>
      </c>
      <c r="E383" s="100"/>
      <c r="F383" s="100"/>
      <c r="G383" s="225">
        <f t="shared" si="70"/>
        <v>23684</v>
      </c>
      <c r="H383" s="100">
        <f t="shared" si="71"/>
        <v>23684</v>
      </c>
      <c r="I383" s="100"/>
      <c r="J383" s="212"/>
      <c r="K383" s="213"/>
      <c r="L383" s="211"/>
      <c r="M383" s="211"/>
      <c r="N383" s="214"/>
    </row>
    <row r="384" spans="1:14" s="58" customFormat="1" ht="15" customHeight="1">
      <c r="A384" s="160"/>
      <c r="B384" s="50" t="s">
        <v>274</v>
      </c>
      <c r="C384" s="44" t="s">
        <v>278</v>
      </c>
      <c r="D384" s="100">
        <v>550</v>
      </c>
      <c r="E384" s="100"/>
      <c r="F384" s="100"/>
      <c r="G384" s="225">
        <f t="shared" si="70"/>
        <v>550</v>
      </c>
      <c r="H384" s="100">
        <f t="shared" si="71"/>
        <v>550</v>
      </c>
      <c r="I384" s="100"/>
      <c r="J384" s="212"/>
      <c r="K384" s="213"/>
      <c r="L384" s="211"/>
      <c r="M384" s="211"/>
      <c r="N384" s="214"/>
    </row>
    <row r="385" spans="1:14" s="58" customFormat="1" ht="14.25" customHeight="1">
      <c r="A385" s="160"/>
      <c r="B385" s="50" t="s">
        <v>80</v>
      </c>
      <c r="C385" s="45" t="s">
        <v>81</v>
      </c>
      <c r="D385" s="100">
        <v>9653</v>
      </c>
      <c r="E385" s="100"/>
      <c r="F385" s="100"/>
      <c r="G385" s="225">
        <f t="shared" si="70"/>
        <v>9653</v>
      </c>
      <c r="H385" s="100">
        <f t="shared" si="71"/>
        <v>9653</v>
      </c>
      <c r="I385" s="100"/>
      <c r="J385" s="212"/>
      <c r="K385" s="213"/>
      <c r="L385" s="211"/>
      <c r="M385" s="211"/>
      <c r="N385" s="214"/>
    </row>
    <row r="386" spans="1:14" s="58" customFormat="1" ht="18.75" customHeight="1">
      <c r="A386" s="142" t="s">
        <v>245</v>
      </c>
      <c r="B386" s="148"/>
      <c r="C386" s="517" t="s">
        <v>129</v>
      </c>
      <c r="D386" s="209">
        <f>SUM(D387:D396)</f>
        <v>246156</v>
      </c>
      <c r="E386" s="209">
        <f aca="true" t="shared" si="72" ref="E386:N386">SUM(E387:E396)</f>
        <v>0</v>
      </c>
      <c r="F386" s="209">
        <f t="shared" si="72"/>
        <v>0</v>
      </c>
      <c r="G386" s="209">
        <f t="shared" si="72"/>
        <v>246156</v>
      </c>
      <c r="H386" s="209">
        <f t="shared" si="72"/>
        <v>246156</v>
      </c>
      <c r="I386" s="209">
        <f t="shared" si="72"/>
        <v>47669</v>
      </c>
      <c r="J386" s="209">
        <f t="shared" si="72"/>
        <v>9027</v>
      </c>
      <c r="K386" s="209">
        <f t="shared" si="72"/>
        <v>0</v>
      </c>
      <c r="L386" s="209">
        <f t="shared" si="72"/>
        <v>0</v>
      </c>
      <c r="M386" s="209">
        <f t="shared" si="72"/>
        <v>0</v>
      </c>
      <c r="N386" s="209">
        <f t="shared" si="72"/>
        <v>0</v>
      </c>
    </row>
    <row r="387" spans="1:14" s="58" customFormat="1" ht="16.5" customHeight="1">
      <c r="A387" s="138"/>
      <c r="B387" s="152" t="s">
        <v>610</v>
      </c>
      <c r="C387" s="44" t="s">
        <v>218</v>
      </c>
      <c r="D387" s="225">
        <v>250</v>
      </c>
      <c r="E387" s="225"/>
      <c r="F387" s="222"/>
      <c r="G387" s="225">
        <f>D387+E387-F387</f>
        <v>250</v>
      </c>
      <c r="H387" s="225">
        <f>G387</f>
        <v>250</v>
      </c>
      <c r="I387" s="222"/>
      <c r="J387" s="222"/>
      <c r="K387" s="222"/>
      <c r="L387" s="112"/>
      <c r="M387" s="112"/>
      <c r="N387" s="193"/>
    </row>
    <row r="388" spans="1:14" s="58" customFormat="1" ht="15.75" customHeight="1">
      <c r="A388" s="138"/>
      <c r="B388" s="152" t="s">
        <v>61</v>
      </c>
      <c r="C388" s="44" t="s">
        <v>328</v>
      </c>
      <c r="D388" s="225">
        <v>44364</v>
      </c>
      <c r="E388" s="225"/>
      <c r="F388" s="222"/>
      <c r="G388" s="225">
        <f aca="true" t="shared" si="73" ref="G388:G396">D388+E388-F388</f>
        <v>44364</v>
      </c>
      <c r="H388" s="225">
        <f aca="true" t="shared" si="74" ref="H388:H396">G388</f>
        <v>44364</v>
      </c>
      <c r="I388" s="225">
        <f>H388</f>
        <v>44364</v>
      </c>
      <c r="J388" s="222"/>
      <c r="K388" s="222"/>
      <c r="L388" s="112"/>
      <c r="M388" s="112"/>
      <c r="N388" s="193"/>
    </row>
    <row r="389" spans="1:14" s="58" customFormat="1" ht="15" customHeight="1">
      <c r="A389" s="138"/>
      <c r="B389" s="152" t="s">
        <v>64</v>
      </c>
      <c r="C389" s="44" t="s">
        <v>65</v>
      </c>
      <c r="D389" s="225">
        <v>3305</v>
      </c>
      <c r="E389" s="225"/>
      <c r="F389" s="222"/>
      <c r="G389" s="225">
        <f t="shared" si="73"/>
        <v>3305</v>
      </c>
      <c r="H389" s="225">
        <f t="shared" si="74"/>
        <v>3305</v>
      </c>
      <c r="I389" s="225">
        <f>H389</f>
        <v>3305</v>
      </c>
      <c r="J389" s="222"/>
      <c r="K389" s="222"/>
      <c r="L389" s="112"/>
      <c r="M389" s="112"/>
      <c r="N389" s="193"/>
    </row>
    <row r="390" spans="1:14" s="58" customFormat="1" ht="16.5" customHeight="1">
      <c r="A390" s="138"/>
      <c r="B390" s="152" t="s">
        <v>91</v>
      </c>
      <c r="C390" s="44" t="s">
        <v>127</v>
      </c>
      <c r="D390" s="225">
        <v>7916</v>
      </c>
      <c r="E390" s="225"/>
      <c r="F390" s="222"/>
      <c r="G390" s="225">
        <f t="shared" si="73"/>
        <v>7916</v>
      </c>
      <c r="H390" s="225">
        <f t="shared" si="74"/>
        <v>7916</v>
      </c>
      <c r="I390" s="222"/>
      <c r="J390" s="225">
        <f>H390</f>
        <v>7916</v>
      </c>
      <c r="K390" s="222"/>
      <c r="L390" s="112"/>
      <c r="M390" s="112"/>
      <c r="N390" s="193"/>
    </row>
    <row r="391" spans="1:14" s="58" customFormat="1" ht="15" customHeight="1">
      <c r="A391" s="138"/>
      <c r="B391" s="152" t="s">
        <v>66</v>
      </c>
      <c r="C391" s="44" t="s">
        <v>67</v>
      </c>
      <c r="D391" s="225">
        <v>1111</v>
      </c>
      <c r="E391" s="225"/>
      <c r="F391" s="222"/>
      <c r="G391" s="225">
        <f t="shared" si="73"/>
        <v>1111</v>
      </c>
      <c r="H391" s="225">
        <f t="shared" si="74"/>
        <v>1111</v>
      </c>
      <c r="I391" s="222"/>
      <c r="J391" s="225">
        <f>H391</f>
        <v>1111</v>
      </c>
      <c r="K391" s="222"/>
      <c r="L391" s="112"/>
      <c r="M391" s="112"/>
      <c r="N391" s="193"/>
    </row>
    <row r="392" spans="1:14" s="58" customFormat="1" ht="14.25" customHeight="1">
      <c r="A392" s="138"/>
      <c r="B392" s="152" t="s">
        <v>68</v>
      </c>
      <c r="C392" s="70" t="s">
        <v>95</v>
      </c>
      <c r="D392" s="225">
        <v>95658</v>
      </c>
      <c r="E392" s="225"/>
      <c r="F392" s="222"/>
      <c r="G392" s="225">
        <f t="shared" si="73"/>
        <v>95658</v>
      </c>
      <c r="H392" s="225">
        <f t="shared" si="74"/>
        <v>95658</v>
      </c>
      <c r="I392" s="222"/>
      <c r="J392" s="222"/>
      <c r="K392" s="222"/>
      <c r="L392" s="112"/>
      <c r="M392" s="112"/>
      <c r="N392" s="193"/>
    </row>
    <row r="393" spans="1:14" s="58" customFormat="1" ht="15" customHeight="1">
      <c r="A393" s="138"/>
      <c r="B393" s="152" t="s">
        <v>133</v>
      </c>
      <c r="C393" s="45" t="s">
        <v>134</v>
      </c>
      <c r="D393" s="225">
        <v>155</v>
      </c>
      <c r="E393" s="225"/>
      <c r="F393" s="222"/>
      <c r="G393" s="225">
        <f t="shared" si="73"/>
        <v>155</v>
      </c>
      <c r="H393" s="225">
        <f t="shared" si="74"/>
        <v>155</v>
      </c>
      <c r="I393" s="222"/>
      <c r="J393" s="222"/>
      <c r="K393" s="222"/>
      <c r="L393" s="112"/>
      <c r="M393" s="112"/>
      <c r="N393" s="193"/>
    </row>
    <row r="394" spans="1:14" s="58" customFormat="1" ht="15" customHeight="1">
      <c r="A394" s="160"/>
      <c r="B394" s="50" t="s">
        <v>80</v>
      </c>
      <c r="C394" s="45" t="s">
        <v>81</v>
      </c>
      <c r="D394" s="100">
        <v>70253</v>
      </c>
      <c r="E394" s="100"/>
      <c r="F394" s="100"/>
      <c r="G394" s="225">
        <f t="shared" si="73"/>
        <v>70253</v>
      </c>
      <c r="H394" s="225">
        <f t="shared" si="74"/>
        <v>70253</v>
      </c>
      <c r="I394" s="100"/>
      <c r="J394" s="212"/>
      <c r="K394" s="213"/>
      <c r="L394" s="211"/>
      <c r="M394" s="211"/>
      <c r="N394" s="214"/>
    </row>
    <row r="395" spans="1:14" s="58" customFormat="1" ht="15.75" customHeight="1">
      <c r="A395" s="160"/>
      <c r="B395" s="50" t="s">
        <v>96</v>
      </c>
      <c r="C395" s="45" t="s">
        <v>97</v>
      </c>
      <c r="D395" s="100">
        <v>9200</v>
      </c>
      <c r="E395" s="100"/>
      <c r="F395" s="100"/>
      <c r="G395" s="225">
        <f t="shared" si="73"/>
        <v>9200</v>
      </c>
      <c r="H395" s="225">
        <f t="shared" si="74"/>
        <v>9200</v>
      </c>
      <c r="I395" s="100"/>
      <c r="J395" s="212"/>
      <c r="K395" s="213"/>
      <c r="L395" s="211"/>
      <c r="M395" s="211"/>
      <c r="N395" s="214"/>
    </row>
    <row r="396" spans="1:14" s="58" customFormat="1" ht="15.75" customHeight="1">
      <c r="A396" s="160"/>
      <c r="B396" s="50" t="s">
        <v>151</v>
      </c>
      <c r="C396" s="45" t="s">
        <v>290</v>
      </c>
      <c r="D396" s="100">
        <v>13944</v>
      </c>
      <c r="E396" s="100"/>
      <c r="F396" s="100"/>
      <c r="G396" s="225">
        <f t="shared" si="73"/>
        <v>13944</v>
      </c>
      <c r="H396" s="225">
        <f t="shared" si="74"/>
        <v>13944</v>
      </c>
      <c r="I396" s="100"/>
      <c r="J396" s="212"/>
      <c r="K396" s="213"/>
      <c r="L396" s="211"/>
      <c r="M396" s="211"/>
      <c r="N396" s="214"/>
    </row>
    <row r="397" spans="1:14" s="58" customFormat="1" ht="22.5" customHeight="1">
      <c r="A397" s="145" t="s">
        <v>246</v>
      </c>
      <c r="B397" s="156"/>
      <c r="C397" s="65" t="s">
        <v>247</v>
      </c>
      <c r="D397" s="215">
        <f>D398+D403+D405+D411</f>
        <v>3658580</v>
      </c>
      <c r="E397" s="215">
        <f aca="true" t="shared" si="75" ref="E397:N397">E398+E403+E405+E411</f>
        <v>101860</v>
      </c>
      <c r="F397" s="215">
        <f t="shared" si="75"/>
        <v>90165</v>
      </c>
      <c r="G397" s="215">
        <f t="shared" si="75"/>
        <v>3670275</v>
      </c>
      <c r="H397" s="215">
        <f t="shared" si="75"/>
        <v>1374671</v>
      </c>
      <c r="I397" s="215">
        <f t="shared" si="75"/>
        <v>500</v>
      </c>
      <c r="J397" s="215">
        <f t="shared" si="75"/>
        <v>0</v>
      </c>
      <c r="K397" s="215">
        <f t="shared" si="75"/>
        <v>0</v>
      </c>
      <c r="L397" s="215">
        <f t="shared" si="75"/>
        <v>0</v>
      </c>
      <c r="M397" s="215">
        <f t="shared" si="75"/>
        <v>0</v>
      </c>
      <c r="N397" s="216">
        <f t="shared" si="75"/>
        <v>2295604</v>
      </c>
    </row>
    <row r="398" spans="1:14" s="58" customFormat="1" ht="21" customHeight="1">
      <c r="A398" s="147" t="s">
        <v>248</v>
      </c>
      <c r="B398" s="148"/>
      <c r="C398" s="517" t="s">
        <v>249</v>
      </c>
      <c r="D398" s="209">
        <f>SUM(D399:D402)</f>
        <v>2472090</v>
      </c>
      <c r="E398" s="209">
        <f aca="true" t="shared" si="76" ref="E398:N398">SUM(E399:E402)</f>
        <v>101860</v>
      </c>
      <c r="F398" s="209">
        <f t="shared" si="76"/>
        <v>90165</v>
      </c>
      <c r="G398" s="209">
        <f t="shared" si="76"/>
        <v>2483785</v>
      </c>
      <c r="H398" s="209">
        <f t="shared" si="76"/>
        <v>338181</v>
      </c>
      <c r="I398" s="209">
        <f t="shared" si="76"/>
        <v>0</v>
      </c>
      <c r="J398" s="209">
        <f t="shared" si="76"/>
        <v>0</v>
      </c>
      <c r="K398" s="209">
        <f t="shared" si="76"/>
        <v>0</v>
      </c>
      <c r="L398" s="209">
        <f t="shared" si="76"/>
        <v>0</v>
      </c>
      <c r="M398" s="209">
        <f t="shared" si="76"/>
        <v>0</v>
      </c>
      <c r="N398" s="210">
        <f t="shared" si="76"/>
        <v>2145604</v>
      </c>
    </row>
    <row r="399" spans="1:14" s="58" customFormat="1" ht="23.25" customHeight="1">
      <c r="A399" s="151"/>
      <c r="B399" s="152" t="s">
        <v>709</v>
      </c>
      <c r="C399" s="234" t="s">
        <v>710</v>
      </c>
      <c r="D399" s="225">
        <v>428346</v>
      </c>
      <c r="E399" s="225"/>
      <c r="F399" s="225">
        <v>90165</v>
      </c>
      <c r="G399" s="225">
        <f t="shared" si="64"/>
        <v>338181</v>
      </c>
      <c r="H399" s="100">
        <f t="shared" si="65"/>
        <v>338181</v>
      </c>
      <c r="I399" s="225"/>
      <c r="J399" s="225"/>
      <c r="K399" s="225"/>
      <c r="L399" s="226"/>
      <c r="M399" s="226"/>
      <c r="N399" s="227"/>
    </row>
    <row r="400" spans="1:14" s="58" customFormat="1" ht="21.75" customHeight="1">
      <c r="A400" s="150"/>
      <c r="B400" s="50" t="s">
        <v>98</v>
      </c>
      <c r="C400" s="44" t="s">
        <v>589</v>
      </c>
      <c r="D400" s="100">
        <v>1178984</v>
      </c>
      <c r="E400" s="100">
        <v>101860</v>
      </c>
      <c r="F400" s="100"/>
      <c r="G400" s="225">
        <f t="shared" si="64"/>
        <v>1280844</v>
      </c>
      <c r="H400" s="100"/>
      <c r="I400" s="100">
        <v>0</v>
      </c>
      <c r="J400" s="212"/>
      <c r="K400" s="230">
        <v>0</v>
      </c>
      <c r="L400" s="211"/>
      <c r="M400" s="211"/>
      <c r="N400" s="272">
        <f>G400</f>
        <v>1280844</v>
      </c>
    </row>
    <row r="401" spans="1:14" s="58" customFormat="1" ht="23.25" customHeight="1">
      <c r="A401" s="150"/>
      <c r="B401" s="50" t="s">
        <v>320</v>
      </c>
      <c r="C401" s="44" t="s">
        <v>589</v>
      </c>
      <c r="D401" s="100">
        <v>446479</v>
      </c>
      <c r="E401" s="100"/>
      <c r="F401" s="100"/>
      <c r="G401" s="225">
        <f t="shared" si="64"/>
        <v>446479</v>
      </c>
      <c r="H401" s="100"/>
      <c r="I401" s="100">
        <v>0</v>
      </c>
      <c r="J401" s="212"/>
      <c r="K401" s="230">
        <v>0</v>
      </c>
      <c r="L401" s="211"/>
      <c r="M401" s="211"/>
      <c r="N401" s="272">
        <f>G401</f>
        <v>446479</v>
      </c>
    </row>
    <row r="402" spans="1:14" s="58" customFormat="1" ht="27" customHeight="1">
      <c r="A402" s="150"/>
      <c r="B402" s="50" t="s">
        <v>424</v>
      </c>
      <c r="C402" s="44" t="s">
        <v>589</v>
      </c>
      <c r="D402" s="100">
        <v>418281</v>
      </c>
      <c r="E402" s="100"/>
      <c r="F402" s="100"/>
      <c r="G402" s="225">
        <f t="shared" si="64"/>
        <v>418281</v>
      </c>
      <c r="H402" s="100"/>
      <c r="I402" s="100">
        <v>0</v>
      </c>
      <c r="J402" s="212"/>
      <c r="K402" s="230">
        <v>0</v>
      </c>
      <c r="L402" s="211"/>
      <c r="M402" s="211"/>
      <c r="N402" s="272">
        <f>G402</f>
        <v>418281</v>
      </c>
    </row>
    <row r="403" spans="1:14" s="58" customFormat="1" ht="27" customHeight="1">
      <c r="A403" s="155" t="s">
        <v>688</v>
      </c>
      <c r="B403" s="164"/>
      <c r="C403" s="293" t="s">
        <v>687</v>
      </c>
      <c r="D403" s="209">
        <f>D404</f>
        <v>150000</v>
      </c>
      <c r="E403" s="209">
        <f aca="true" t="shared" si="77" ref="E403:N403">E404</f>
        <v>0</v>
      </c>
      <c r="F403" s="209">
        <f t="shared" si="77"/>
        <v>0</v>
      </c>
      <c r="G403" s="209">
        <f t="shared" si="77"/>
        <v>150000</v>
      </c>
      <c r="H403" s="209">
        <f t="shared" si="77"/>
        <v>0</v>
      </c>
      <c r="I403" s="209">
        <f t="shared" si="77"/>
        <v>0</v>
      </c>
      <c r="J403" s="209">
        <f t="shared" si="77"/>
        <v>0</v>
      </c>
      <c r="K403" s="209">
        <f t="shared" si="77"/>
        <v>0</v>
      </c>
      <c r="L403" s="209">
        <f t="shared" si="77"/>
        <v>0</v>
      </c>
      <c r="M403" s="209">
        <f t="shared" si="77"/>
        <v>0</v>
      </c>
      <c r="N403" s="210">
        <f t="shared" si="77"/>
        <v>150000</v>
      </c>
    </row>
    <row r="404" spans="1:14" s="58" customFormat="1" ht="46.5" customHeight="1">
      <c r="A404" s="150"/>
      <c r="B404" s="50" t="s">
        <v>689</v>
      </c>
      <c r="C404" s="44" t="s">
        <v>690</v>
      </c>
      <c r="D404" s="100">
        <v>150000</v>
      </c>
      <c r="E404" s="100"/>
      <c r="F404" s="100"/>
      <c r="G404" s="225">
        <f aca="true" t="shared" si="78" ref="G404:G460">D404+E404-F404</f>
        <v>150000</v>
      </c>
      <c r="H404" s="100"/>
      <c r="I404" s="100"/>
      <c r="J404" s="100"/>
      <c r="K404" s="100"/>
      <c r="L404" s="100"/>
      <c r="M404" s="100"/>
      <c r="N404" s="101">
        <f>G404</f>
        <v>150000</v>
      </c>
    </row>
    <row r="405" spans="1:14" s="57" customFormat="1" ht="26.25" customHeight="1">
      <c r="A405" s="147" t="s">
        <v>324</v>
      </c>
      <c r="B405" s="164"/>
      <c r="C405" s="81" t="s">
        <v>325</v>
      </c>
      <c r="D405" s="209">
        <f>SUM(D406:D410)</f>
        <v>3490</v>
      </c>
      <c r="E405" s="209">
        <f aca="true" t="shared" si="79" ref="E405:N405">SUM(E406:E410)</f>
        <v>0</v>
      </c>
      <c r="F405" s="209">
        <f t="shared" si="79"/>
        <v>0</v>
      </c>
      <c r="G405" s="209">
        <f t="shared" si="79"/>
        <v>3490</v>
      </c>
      <c r="H405" s="209">
        <f t="shared" si="79"/>
        <v>3490</v>
      </c>
      <c r="I405" s="209">
        <f t="shared" si="79"/>
        <v>500</v>
      </c>
      <c r="J405" s="209">
        <f t="shared" si="79"/>
        <v>0</v>
      </c>
      <c r="K405" s="209">
        <f t="shared" si="79"/>
        <v>0</v>
      </c>
      <c r="L405" s="209">
        <f t="shared" si="79"/>
        <v>0</v>
      </c>
      <c r="M405" s="209">
        <f t="shared" si="79"/>
        <v>0</v>
      </c>
      <c r="N405" s="210">
        <f t="shared" si="79"/>
        <v>0</v>
      </c>
    </row>
    <row r="406" spans="1:14" s="57" customFormat="1" ht="18.75" customHeight="1">
      <c r="A406" s="150"/>
      <c r="B406" s="52" t="s">
        <v>542</v>
      </c>
      <c r="C406" s="44" t="s">
        <v>413</v>
      </c>
      <c r="D406" s="100">
        <v>500</v>
      </c>
      <c r="E406" s="100"/>
      <c r="F406" s="100"/>
      <c r="G406" s="225">
        <f t="shared" si="78"/>
        <v>500</v>
      </c>
      <c r="H406" s="100">
        <f t="shared" si="65"/>
        <v>500</v>
      </c>
      <c r="I406" s="100">
        <f>H406</f>
        <v>500</v>
      </c>
      <c r="J406" s="100"/>
      <c r="K406" s="217"/>
      <c r="L406" s="211"/>
      <c r="M406" s="211"/>
      <c r="N406" s="214"/>
    </row>
    <row r="407" spans="1:14" s="58" customFormat="1" ht="15.75" customHeight="1">
      <c r="A407" s="149"/>
      <c r="B407" s="52" t="s">
        <v>68</v>
      </c>
      <c r="C407" s="44" t="s">
        <v>69</v>
      </c>
      <c r="D407" s="100">
        <v>2800</v>
      </c>
      <c r="E407" s="100"/>
      <c r="F407" s="100"/>
      <c r="G407" s="225">
        <f t="shared" si="78"/>
        <v>2800</v>
      </c>
      <c r="H407" s="100">
        <f t="shared" si="65"/>
        <v>2800</v>
      </c>
      <c r="I407" s="100"/>
      <c r="J407" s="100"/>
      <c r="K407" s="213"/>
      <c r="L407" s="211"/>
      <c r="M407" s="211"/>
      <c r="N407" s="214"/>
    </row>
    <row r="408" spans="1:14" s="58" customFormat="1" ht="14.25" customHeight="1">
      <c r="A408" s="149"/>
      <c r="B408" s="52" t="s">
        <v>70</v>
      </c>
      <c r="C408" s="45" t="s">
        <v>146</v>
      </c>
      <c r="D408" s="100">
        <v>80</v>
      </c>
      <c r="E408" s="100"/>
      <c r="F408" s="100"/>
      <c r="G408" s="225">
        <f t="shared" si="78"/>
        <v>80</v>
      </c>
      <c r="H408" s="100">
        <f t="shared" si="65"/>
        <v>80</v>
      </c>
      <c r="I408" s="100"/>
      <c r="J408" s="100"/>
      <c r="K408" s="213"/>
      <c r="L408" s="211"/>
      <c r="M408" s="211"/>
      <c r="N408" s="214"/>
    </row>
    <row r="409" spans="1:14" s="58" customFormat="1" ht="15.75" customHeight="1">
      <c r="A409" s="149"/>
      <c r="B409" s="52" t="s">
        <v>74</v>
      </c>
      <c r="C409" s="45" t="s">
        <v>148</v>
      </c>
      <c r="D409" s="100">
        <v>60</v>
      </c>
      <c r="E409" s="100"/>
      <c r="F409" s="100"/>
      <c r="G409" s="225">
        <f t="shared" si="78"/>
        <v>60</v>
      </c>
      <c r="H409" s="100">
        <f t="shared" si="65"/>
        <v>60</v>
      </c>
      <c r="I409" s="100"/>
      <c r="J409" s="100"/>
      <c r="K409" s="213"/>
      <c r="L409" s="211"/>
      <c r="M409" s="211"/>
      <c r="N409" s="214"/>
    </row>
    <row r="410" spans="1:14" s="58" customFormat="1" ht="15.75" customHeight="1">
      <c r="A410" s="149"/>
      <c r="B410" s="52" t="s">
        <v>544</v>
      </c>
      <c r="C410" s="45" t="s">
        <v>326</v>
      </c>
      <c r="D410" s="100">
        <v>50</v>
      </c>
      <c r="E410" s="100"/>
      <c r="F410" s="100"/>
      <c r="G410" s="225">
        <f t="shared" si="78"/>
        <v>50</v>
      </c>
      <c r="H410" s="100">
        <f t="shared" si="65"/>
        <v>50</v>
      </c>
      <c r="I410" s="100">
        <v>0</v>
      </c>
      <c r="J410" s="100"/>
      <c r="K410" s="213">
        <v>0</v>
      </c>
      <c r="L410" s="211"/>
      <c r="M410" s="211"/>
      <c r="N410" s="214"/>
    </row>
    <row r="411" spans="1:14" s="58" customFormat="1" ht="40.5" customHeight="1">
      <c r="A411" s="142" t="s">
        <v>252</v>
      </c>
      <c r="B411" s="163"/>
      <c r="C411" s="81" t="s">
        <v>750</v>
      </c>
      <c r="D411" s="209">
        <f aca="true" t="shared" si="80" ref="D411:N411">D412</f>
        <v>1033000</v>
      </c>
      <c r="E411" s="209">
        <f t="shared" si="80"/>
        <v>0</v>
      </c>
      <c r="F411" s="209">
        <f t="shared" si="80"/>
        <v>0</v>
      </c>
      <c r="G411" s="209">
        <f t="shared" si="80"/>
        <v>1033000</v>
      </c>
      <c r="H411" s="209">
        <f t="shared" si="80"/>
        <v>1033000</v>
      </c>
      <c r="I411" s="209">
        <f t="shared" si="80"/>
        <v>0</v>
      </c>
      <c r="J411" s="209">
        <f t="shared" si="80"/>
        <v>0</v>
      </c>
      <c r="K411" s="209">
        <f t="shared" si="80"/>
        <v>0</v>
      </c>
      <c r="L411" s="209">
        <f t="shared" si="80"/>
        <v>0</v>
      </c>
      <c r="M411" s="209">
        <f t="shared" si="80"/>
        <v>0</v>
      </c>
      <c r="N411" s="210">
        <f t="shared" si="80"/>
        <v>0</v>
      </c>
    </row>
    <row r="412" spans="1:14" s="58" customFormat="1" ht="19.5" customHeight="1" thickBot="1">
      <c r="A412" s="537"/>
      <c r="B412" s="538" t="s">
        <v>253</v>
      </c>
      <c r="C412" s="539" t="s">
        <v>254</v>
      </c>
      <c r="D412" s="531">
        <v>1033000</v>
      </c>
      <c r="E412" s="531"/>
      <c r="F412" s="531"/>
      <c r="G412" s="530">
        <f t="shared" si="78"/>
        <v>1033000</v>
      </c>
      <c r="H412" s="531">
        <f t="shared" si="65"/>
        <v>1033000</v>
      </c>
      <c r="I412" s="531"/>
      <c r="J412" s="532">
        <v>0</v>
      </c>
      <c r="K412" s="533">
        <v>0</v>
      </c>
      <c r="L412" s="534"/>
      <c r="M412" s="534"/>
      <c r="N412" s="535"/>
    </row>
    <row r="413" spans="1:14" s="58" customFormat="1" ht="17.25" customHeight="1">
      <c r="A413" s="140" t="s">
        <v>153</v>
      </c>
      <c r="B413" s="536"/>
      <c r="C413" s="78" t="s">
        <v>160</v>
      </c>
      <c r="D413" s="206">
        <f aca="true" t="shared" si="81" ref="D413:N413">D414+D435+D455+D471+D479+D498+D504+D506+D508</f>
        <v>3531019</v>
      </c>
      <c r="E413" s="206">
        <f t="shared" si="81"/>
        <v>1232</v>
      </c>
      <c r="F413" s="206">
        <f t="shared" si="81"/>
        <v>6620</v>
      </c>
      <c r="G413" s="206">
        <f t="shared" si="81"/>
        <v>3525631</v>
      </c>
      <c r="H413" s="206">
        <f t="shared" si="81"/>
        <v>3525631</v>
      </c>
      <c r="I413" s="206">
        <f t="shared" si="81"/>
        <v>1436492</v>
      </c>
      <c r="J413" s="206">
        <f t="shared" si="81"/>
        <v>254534</v>
      </c>
      <c r="K413" s="206">
        <f t="shared" si="81"/>
        <v>161832</v>
      </c>
      <c r="L413" s="206">
        <f t="shared" si="81"/>
        <v>0</v>
      </c>
      <c r="M413" s="206">
        <f t="shared" si="81"/>
        <v>0</v>
      </c>
      <c r="N413" s="208">
        <f t="shared" si="81"/>
        <v>0</v>
      </c>
    </row>
    <row r="414" spans="1:14" s="58" customFormat="1" ht="25.5" customHeight="1">
      <c r="A414" s="147" t="s">
        <v>155</v>
      </c>
      <c r="B414" s="164"/>
      <c r="C414" s="81" t="s">
        <v>359</v>
      </c>
      <c r="D414" s="209">
        <f>SUM(D415:D434)</f>
        <v>1085375</v>
      </c>
      <c r="E414" s="209">
        <f aca="true" t="shared" si="82" ref="E414:N414">SUM(E415:E434)</f>
        <v>0</v>
      </c>
      <c r="F414" s="209">
        <f t="shared" si="82"/>
        <v>0</v>
      </c>
      <c r="G414" s="209">
        <f t="shared" si="82"/>
        <v>1085375</v>
      </c>
      <c r="H414" s="209">
        <f t="shared" si="82"/>
        <v>1085375</v>
      </c>
      <c r="I414" s="209">
        <f t="shared" si="82"/>
        <v>475183</v>
      </c>
      <c r="J414" s="209">
        <f t="shared" si="82"/>
        <v>86289</v>
      </c>
      <c r="K414" s="209">
        <f t="shared" si="82"/>
        <v>141262</v>
      </c>
      <c r="L414" s="209">
        <f t="shared" si="82"/>
        <v>0</v>
      </c>
      <c r="M414" s="209">
        <f t="shared" si="82"/>
        <v>0</v>
      </c>
      <c r="N414" s="210">
        <f t="shared" si="82"/>
        <v>0</v>
      </c>
    </row>
    <row r="415" spans="1:14" s="58" customFormat="1" ht="23.25" customHeight="1">
      <c r="A415" s="238"/>
      <c r="B415" s="239" t="s">
        <v>236</v>
      </c>
      <c r="C415" s="44" t="s">
        <v>418</v>
      </c>
      <c r="D415" s="225">
        <v>141262</v>
      </c>
      <c r="E415" s="225"/>
      <c r="F415" s="225"/>
      <c r="G415" s="225">
        <f t="shared" si="78"/>
        <v>141262</v>
      </c>
      <c r="H415" s="100">
        <f t="shared" si="65"/>
        <v>141262</v>
      </c>
      <c r="I415" s="225"/>
      <c r="J415" s="225"/>
      <c r="K415" s="225">
        <f>H415</f>
        <v>141262</v>
      </c>
      <c r="L415" s="226"/>
      <c r="M415" s="226"/>
      <c r="N415" s="227"/>
    </row>
    <row r="416" spans="1:14" s="58" customFormat="1" ht="15.75" customHeight="1">
      <c r="A416" s="150"/>
      <c r="B416" s="52" t="s">
        <v>256</v>
      </c>
      <c r="C416" s="45" t="s">
        <v>257</v>
      </c>
      <c r="D416" s="100">
        <v>92645</v>
      </c>
      <c r="E416" s="100"/>
      <c r="F416" s="100"/>
      <c r="G416" s="225">
        <f t="shared" si="78"/>
        <v>92645</v>
      </c>
      <c r="H416" s="100">
        <f t="shared" si="65"/>
        <v>92645</v>
      </c>
      <c r="I416" s="100">
        <v>0</v>
      </c>
      <c r="J416" s="212"/>
      <c r="K416" s="213">
        <v>0</v>
      </c>
      <c r="L416" s="211"/>
      <c r="M416" s="211"/>
      <c r="N416" s="214"/>
    </row>
    <row r="417" spans="1:14" s="58" customFormat="1" ht="15.75" customHeight="1">
      <c r="A417" s="150"/>
      <c r="B417" s="52" t="s">
        <v>61</v>
      </c>
      <c r="C417" s="44" t="s">
        <v>328</v>
      </c>
      <c r="D417" s="100">
        <v>432583</v>
      </c>
      <c r="E417" s="100"/>
      <c r="F417" s="100"/>
      <c r="G417" s="225">
        <f t="shared" si="78"/>
        <v>432583</v>
      </c>
      <c r="H417" s="100">
        <f t="shared" si="65"/>
        <v>432583</v>
      </c>
      <c r="I417" s="100">
        <f>H417</f>
        <v>432583</v>
      </c>
      <c r="J417" s="212"/>
      <c r="K417" s="213">
        <v>0</v>
      </c>
      <c r="L417" s="211"/>
      <c r="M417" s="211"/>
      <c r="N417" s="214"/>
    </row>
    <row r="418" spans="1:14" s="58" customFormat="1" ht="15" customHeight="1">
      <c r="A418" s="150"/>
      <c r="B418" s="52" t="s">
        <v>64</v>
      </c>
      <c r="C418" s="44" t="s">
        <v>65</v>
      </c>
      <c r="D418" s="100">
        <v>34600</v>
      </c>
      <c r="E418" s="100"/>
      <c r="F418" s="100"/>
      <c r="G418" s="225">
        <f t="shared" si="78"/>
        <v>34600</v>
      </c>
      <c r="H418" s="100">
        <f t="shared" si="65"/>
        <v>34600</v>
      </c>
      <c r="I418" s="100">
        <f>H418</f>
        <v>34600</v>
      </c>
      <c r="J418" s="212"/>
      <c r="K418" s="213">
        <v>0</v>
      </c>
      <c r="L418" s="211"/>
      <c r="M418" s="211"/>
      <c r="N418" s="214"/>
    </row>
    <row r="419" spans="1:14" s="58" customFormat="1" ht="15" customHeight="1">
      <c r="A419" s="150"/>
      <c r="B419" s="153" t="s">
        <v>113</v>
      </c>
      <c r="C419" s="44" t="s">
        <v>127</v>
      </c>
      <c r="D419" s="100">
        <v>74843</v>
      </c>
      <c r="E419" s="100"/>
      <c r="F419" s="100"/>
      <c r="G419" s="225">
        <f t="shared" si="78"/>
        <v>74843</v>
      </c>
      <c r="H419" s="100">
        <f t="shared" si="65"/>
        <v>74843</v>
      </c>
      <c r="I419" s="100"/>
      <c r="J419" s="212">
        <f>H419</f>
        <v>74843</v>
      </c>
      <c r="K419" s="213">
        <v>0</v>
      </c>
      <c r="L419" s="211"/>
      <c r="M419" s="211"/>
      <c r="N419" s="214"/>
    </row>
    <row r="420" spans="1:14" s="58" customFormat="1" ht="13.5" customHeight="1">
      <c r="A420" s="150"/>
      <c r="B420" s="153" t="s">
        <v>66</v>
      </c>
      <c r="C420" s="44" t="s">
        <v>67</v>
      </c>
      <c r="D420" s="100">
        <v>11446</v>
      </c>
      <c r="E420" s="100"/>
      <c r="F420" s="100"/>
      <c r="G420" s="225">
        <f t="shared" si="78"/>
        <v>11446</v>
      </c>
      <c r="H420" s="100">
        <f t="shared" si="65"/>
        <v>11446</v>
      </c>
      <c r="I420" s="100"/>
      <c r="J420" s="212">
        <f>H420</f>
        <v>11446</v>
      </c>
      <c r="K420" s="213">
        <v>0</v>
      </c>
      <c r="L420" s="211"/>
      <c r="M420" s="211"/>
      <c r="N420" s="214"/>
    </row>
    <row r="421" spans="1:14" s="58" customFormat="1" ht="13.5" customHeight="1">
      <c r="A421" s="150"/>
      <c r="B421" s="153" t="s">
        <v>542</v>
      </c>
      <c r="C421" s="45" t="s">
        <v>543</v>
      </c>
      <c r="D421" s="100">
        <v>8000</v>
      </c>
      <c r="E421" s="100"/>
      <c r="F421" s="100"/>
      <c r="G421" s="225">
        <f t="shared" si="78"/>
        <v>8000</v>
      </c>
      <c r="H421" s="100">
        <f t="shared" si="65"/>
        <v>8000</v>
      </c>
      <c r="I421" s="100">
        <f>H421</f>
        <v>8000</v>
      </c>
      <c r="J421" s="212"/>
      <c r="K421" s="213"/>
      <c r="L421" s="211"/>
      <c r="M421" s="211"/>
      <c r="N421" s="214"/>
    </row>
    <row r="422" spans="1:14" s="58" customFormat="1" ht="14.25" customHeight="1">
      <c r="A422" s="150"/>
      <c r="B422" s="52" t="s">
        <v>68</v>
      </c>
      <c r="C422" s="45" t="s">
        <v>185</v>
      </c>
      <c r="D422" s="100">
        <v>50106</v>
      </c>
      <c r="E422" s="100"/>
      <c r="F422" s="100"/>
      <c r="G422" s="225">
        <f t="shared" si="78"/>
        <v>50106</v>
      </c>
      <c r="H422" s="100">
        <f t="shared" si="65"/>
        <v>50106</v>
      </c>
      <c r="I422" s="100">
        <v>0</v>
      </c>
      <c r="J422" s="212"/>
      <c r="K422" s="213">
        <v>0</v>
      </c>
      <c r="L422" s="211"/>
      <c r="M422" s="211"/>
      <c r="N422" s="214"/>
    </row>
    <row r="423" spans="1:14" s="58" customFormat="1" ht="16.5" customHeight="1">
      <c r="A423" s="150"/>
      <c r="B423" s="52" t="s">
        <v>143</v>
      </c>
      <c r="C423" s="45" t="s">
        <v>258</v>
      </c>
      <c r="D423" s="100">
        <v>81792</v>
      </c>
      <c r="E423" s="100"/>
      <c r="F423" s="100"/>
      <c r="G423" s="225">
        <f t="shared" si="78"/>
        <v>81792</v>
      </c>
      <c r="H423" s="100">
        <f t="shared" si="65"/>
        <v>81792</v>
      </c>
      <c r="I423" s="100">
        <v>0</v>
      </c>
      <c r="J423" s="212"/>
      <c r="K423" s="213">
        <v>0</v>
      </c>
      <c r="L423" s="211"/>
      <c r="M423" s="211"/>
      <c r="N423" s="214"/>
    </row>
    <row r="424" spans="1:14" s="58" customFormat="1" ht="15.75" customHeight="1">
      <c r="A424" s="150"/>
      <c r="B424" s="52" t="s">
        <v>261</v>
      </c>
      <c r="C424" s="45" t="s">
        <v>262</v>
      </c>
      <c r="D424" s="100">
        <v>3960</v>
      </c>
      <c r="E424" s="100"/>
      <c r="F424" s="100"/>
      <c r="G424" s="225">
        <f t="shared" si="78"/>
        <v>3960</v>
      </c>
      <c r="H424" s="100">
        <f t="shared" si="65"/>
        <v>3960</v>
      </c>
      <c r="I424" s="100">
        <v>0</v>
      </c>
      <c r="J424" s="212"/>
      <c r="K424" s="213">
        <v>0</v>
      </c>
      <c r="L424" s="211"/>
      <c r="M424" s="211"/>
      <c r="N424" s="214"/>
    </row>
    <row r="425" spans="1:14" s="58" customFormat="1" ht="16.5" customHeight="1">
      <c r="A425" s="150"/>
      <c r="B425" s="52" t="s">
        <v>70</v>
      </c>
      <c r="C425" s="45" t="s">
        <v>146</v>
      </c>
      <c r="D425" s="100">
        <v>99800</v>
      </c>
      <c r="E425" s="100"/>
      <c r="F425" s="100"/>
      <c r="G425" s="225">
        <f t="shared" si="78"/>
        <v>99800</v>
      </c>
      <c r="H425" s="100">
        <f t="shared" si="65"/>
        <v>99800</v>
      </c>
      <c r="I425" s="100">
        <v>0</v>
      </c>
      <c r="J425" s="212"/>
      <c r="K425" s="213">
        <v>0</v>
      </c>
      <c r="L425" s="211"/>
      <c r="M425" s="211"/>
      <c r="N425" s="214"/>
    </row>
    <row r="426" spans="1:14" s="58" customFormat="1" ht="16.5" customHeight="1">
      <c r="A426" s="150"/>
      <c r="B426" s="52" t="s">
        <v>133</v>
      </c>
      <c r="C426" s="45" t="s">
        <v>134</v>
      </c>
      <c r="D426" s="100">
        <v>600</v>
      </c>
      <c r="E426" s="100"/>
      <c r="F426" s="100"/>
      <c r="G426" s="225">
        <f t="shared" si="78"/>
        <v>600</v>
      </c>
      <c r="H426" s="100">
        <f aca="true" t="shared" si="83" ref="H426:H484">G426</f>
        <v>600</v>
      </c>
      <c r="I426" s="100">
        <v>0</v>
      </c>
      <c r="J426" s="212"/>
      <c r="K426" s="213"/>
      <c r="L426" s="211"/>
      <c r="M426" s="211"/>
      <c r="N426" s="214"/>
    </row>
    <row r="427" spans="1:14" s="58" customFormat="1" ht="16.5" customHeight="1">
      <c r="A427" s="150"/>
      <c r="B427" s="52" t="s">
        <v>74</v>
      </c>
      <c r="C427" s="45" t="s">
        <v>148</v>
      </c>
      <c r="D427" s="100">
        <v>17100</v>
      </c>
      <c r="E427" s="100"/>
      <c r="F427" s="100"/>
      <c r="G427" s="225">
        <f t="shared" si="78"/>
        <v>17100</v>
      </c>
      <c r="H427" s="100">
        <f t="shared" si="83"/>
        <v>17100</v>
      </c>
      <c r="I427" s="100">
        <v>0</v>
      </c>
      <c r="J427" s="212"/>
      <c r="K427" s="213">
        <v>0</v>
      </c>
      <c r="L427" s="211"/>
      <c r="M427" s="211"/>
      <c r="N427" s="214"/>
    </row>
    <row r="428" spans="1:14" s="58" customFormat="1" ht="16.5" customHeight="1">
      <c r="A428" s="150"/>
      <c r="B428" s="52" t="s">
        <v>274</v>
      </c>
      <c r="C428" s="44" t="s">
        <v>278</v>
      </c>
      <c r="D428" s="100">
        <v>3600</v>
      </c>
      <c r="E428" s="100"/>
      <c r="F428" s="100"/>
      <c r="G428" s="225">
        <f t="shared" si="78"/>
        <v>3600</v>
      </c>
      <c r="H428" s="100">
        <f t="shared" si="83"/>
        <v>3600</v>
      </c>
      <c r="I428" s="100">
        <v>0</v>
      </c>
      <c r="J428" s="212"/>
      <c r="K428" s="213"/>
      <c r="L428" s="211"/>
      <c r="M428" s="211"/>
      <c r="N428" s="214"/>
    </row>
    <row r="429" spans="1:14" s="58" customFormat="1" ht="16.5" customHeight="1">
      <c r="A429" s="150"/>
      <c r="B429" s="52" t="s">
        <v>76</v>
      </c>
      <c r="C429" s="45" t="s">
        <v>77</v>
      </c>
      <c r="D429" s="100">
        <v>3600</v>
      </c>
      <c r="E429" s="100"/>
      <c r="F429" s="100"/>
      <c r="G429" s="225">
        <f t="shared" si="78"/>
        <v>3600</v>
      </c>
      <c r="H429" s="100">
        <f t="shared" si="83"/>
        <v>3600</v>
      </c>
      <c r="I429" s="100">
        <v>0</v>
      </c>
      <c r="J429" s="212"/>
      <c r="K429" s="213">
        <v>0</v>
      </c>
      <c r="L429" s="211"/>
      <c r="M429" s="211"/>
      <c r="N429" s="214"/>
    </row>
    <row r="430" spans="1:14" s="58" customFormat="1" ht="16.5" customHeight="1">
      <c r="A430" s="150"/>
      <c r="B430" s="52" t="s">
        <v>78</v>
      </c>
      <c r="C430" s="45" t="s">
        <v>79</v>
      </c>
      <c r="D430" s="100">
        <v>1080</v>
      </c>
      <c r="E430" s="100"/>
      <c r="F430" s="100"/>
      <c r="G430" s="225">
        <f t="shared" si="78"/>
        <v>1080</v>
      </c>
      <c r="H430" s="100">
        <f t="shared" si="83"/>
        <v>1080</v>
      </c>
      <c r="I430" s="100">
        <v>0</v>
      </c>
      <c r="J430" s="212"/>
      <c r="K430" s="213">
        <v>0</v>
      </c>
      <c r="L430" s="211"/>
      <c r="M430" s="211"/>
      <c r="N430" s="214"/>
    </row>
    <row r="431" spans="1:14" s="58" customFormat="1" ht="15" customHeight="1">
      <c r="A431" s="150"/>
      <c r="B431" s="52" t="s">
        <v>80</v>
      </c>
      <c r="C431" s="45" t="s">
        <v>81</v>
      </c>
      <c r="D431" s="100">
        <v>25658</v>
      </c>
      <c r="E431" s="100"/>
      <c r="F431" s="100"/>
      <c r="G431" s="225">
        <f t="shared" si="78"/>
        <v>25658</v>
      </c>
      <c r="H431" s="100">
        <f t="shared" si="83"/>
        <v>25658</v>
      </c>
      <c r="I431" s="100">
        <v>0</v>
      </c>
      <c r="J431" s="212"/>
      <c r="K431" s="213">
        <v>0</v>
      </c>
      <c r="L431" s="211"/>
      <c r="M431" s="211"/>
      <c r="N431" s="214"/>
    </row>
    <row r="432" spans="1:14" s="58" customFormat="1" ht="15.75" customHeight="1">
      <c r="A432" s="150"/>
      <c r="B432" s="52" t="s">
        <v>275</v>
      </c>
      <c r="C432" s="44" t="s">
        <v>749</v>
      </c>
      <c r="D432" s="100">
        <v>1200</v>
      </c>
      <c r="E432" s="100"/>
      <c r="F432" s="100"/>
      <c r="G432" s="225">
        <f t="shared" si="78"/>
        <v>1200</v>
      </c>
      <c r="H432" s="100">
        <f t="shared" si="83"/>
        <v>1200</v>
      </c>
      <c r="I432" s="100">
        <v>0</v>
      </c>
      <c r="J432" s="212"/>
      <c r="K432" s="213"/>
      <c r="L432" s="211"/>
      <c r="M432" s="211"/>
      <c r="N432" s="214"/>
    </row>
    <row r="433" spans="1:14" s="58" customFormat="1" ht="16.5" customHeight="1">
      <c r="A433" s="150"/>
      <c r="B433" s="52" t="s">
        <v>276</v>
      </c>
      <c r="C433" s="44" t="s">
        <v>280</v>
      </c>
      <c r="D433" s="100">
        <v>500</v>
      </c>
      <c r="E433" s="100"/>
      <c r="F433" s="100"/>
      <c r="G433" s="225">
        <f t="shared" si="78"/>
        <v>500</v>
      </c>
      <c r="H433" s="100">
        <f t="shared" si="83"/>
        <v>500</v>
      </c>
      <c r="I433" s="100">
        <v>0</v>
      </c>
      <c r="J433" s="212"/>
      <c r="K433" s="213"/>
      <c r="L433" s="211"/>
      <c r="M433" s="211"/>
      <c r="N433" s="214"/>
    </row>
    <row r="434" spans="1:14" s="58" customFormat="1" ht="16.5" customHeight="1">
      <c r="A434" s="150"/>
      <c r="B434" s="52" t="s">
        <v>277</v>
      </c>
      <c r="C434" s="44" t="s">
        <v>281</v>
      </c>
      <c r="D434" s="100">
        <v>1000</v>
      </c>
      <c r="E434" s="100"/>
      <c r="F434" s="100"/>
      <c r="G434" s="225">
        <f t="shared" si="78"/>
        <v>1000</v>
      </c>
      <c r="H434" s="100">
        <f t="shared" si="83"/>
        <v>1000</v>
      </c>
      <c r="I434" s="100">
        <v>0</v>
      </c>
      <c r="J434" s="212"/>
      <c r="K434" s="213"/>
      <c r="L434" s="211"/>
      <c r="M434" s="211"/>
      <c r="N434" s="214"/>
    </row>
    <row r="435" spans="1:14" s="58" customFormat="1" ht="18" customHeight="1">
      <c r="A435" s="147" t="s">
        <v>156</v>
      </c>
      <c r="B435" s="164"/>
      <c r="C435" s="81" t="s">
        <v>260</v>
      </c>
      <c r="D435" s="209">
        <f>SUM(D436:D454)</f>
        <v>861600</v>
      </c>
      <c r="E435" s="209">
        <f aca="true" t="shared" si="84" ref="E435:N435">SUM(E436:E454)</f>
        <v>0</v>
      </c>
      <c r="F435" s="209">
        <f t="shared" si="84"/>
        <v>0</v>
      </c>
      <c r="G435" s="209">
        <f t="shared" si="84"/>
        <v>861600</v>
      </c>
      <c r="H435" s="209">
        <f t="shared" si="84"/>
        <v>861600</v>
      </c>
      <c r="I435" s="209">
        <f t="shared" si="84"/>
        <v>487558</v>
      </c>
      <c r="J435" s="209">
        <f t="shared" si="84"/>
        <v>84027</v>
      </c>
      <c r="K435" s="209">
        <f t="shared" si="84"/>
        <v>0</v>
      </c>
      <c r="L435" s="209">
        <f t="shared" si="84"/>
        <v>0</v>
      </c>
      <c r="M435" s="209">
        <f t="shared" si="84"/>
        <v>0</v>
      </c>
      <c r="N435" s="210">
        <f t="shared" si="84"/>
        <v>0</v>
      </c>
    </row>
    <row r="436" spans="1:14" s="58" customFormat="1" ht="19.5" customHeight="1">
      <c r="A436" s="144"/>
      <c r="B436" s="52" t="s">
        <v>61</v>
      </c>
      <c r="C436" s="44" t="s">
        <v>328</v>
      </c>
      <c r="D436" s="100">
        <v>452596</v>
      </c>
      <c r="E436" s="100"/>
      <c r="F436" s="100"/>
      <c r="G436" s="225">
        <f t="shared" si="78"/>
        <v>452596</v>
      </c>
      <c r="H436" s="100">
        <f t="shared" si="83"/>
        <v>452596</v>
      </c>
      <c r="I436" s="100">
        <f>H436</f>
        <v>452596</v>
      </c>
      <c r="J436" s="212"/>
      <c r="K436" s="213">
        <v>0</v>
      </c>
      <c r="L436" s="211"/>
      <c r="M436" s="211"/>
      <c r="N436" s="214"/>
    </row>
    <row r="437" spans="1:14" s="58" customFormat="1" ht="17.25" customHeight="1">
      <c r="A437" s="144"/>
      <c r="B437" s="52" t="s">
        <v>64</v>
      </c>
      <c r="C437" s="44" t="s">
        <v>65</v>
      </c>
      <c r="D437" s="100">
        <v>34962</v>
      </c>
      <c r="E437" s="100"/>
      <c r="F437" s="100"/>
      <c r="G437" s="225">
        <f t="shared" si="78"/>
        <v>34962</v>
      </c>
      <c r="H437" s="100">
        <f t="shared" si="83"/>
        <v>34962</v>
      </c>
      <c r="I437" s="100">
        <f>H437</f>
        <v>34962</v>
      </c>
      <c r="J437" s="212"/>
      <c r="K437" s="213">
        <v>0</v>
      </c>
      <c r="L437" s="211"/>
      <c r="M437" s="211"/>
      <c r="N437" s="214"/>
    </row>
    <row r="438" spans="1:14" s="58" customFormat="1" ht="18" customHeight="1">
      <c r="A438" s="144"/>
      <c r="B438" s="153" t="s">
        <v>113</v>
      </c>
      <c r="C438" s="44" t="s">
        <v>127</v>
      </c>
      <c r="D438" s="100">
        <v>72520</v>
      </c>
      <c r="E438" s="100"/>
      <c r="F438" s="100"/>
      <c r="G438" s="225">
        <f t="shared" si="78"/>
        <v>72520</v>
      </c>
      <c r="H438" s="100">
        <f t="shared" si="83"/>
        <v>72520</v>
      </c>
      <c r="I438" s="100"/>
      <c r="J438" s="212">
        <f>H438</f>
        <v>72520</v>
      </c>
      <c r="K438" s="213">
        <v>0</v>
      </c>
      <c r="L438" s="211"/>
      <c r="M438" s="211"/>
      <c r="N438" s="214"/>
    </row>
    <row r="439" spans="1:14" s="58" customFormat="1" ht="15.75" customHeight="1">
      <c r="A439" s="144"/>
      <c r="B439" s="52" t="s">
        <v>66</v>
      </c>
      <c r="C439" s="45" t="s">
        <v>67</v>
      </c>
      <c r="D439" s="100">
        <v>11507</v>
      </c>
      <c r="E439" s="100"/>
      <c r="F439" s="100"/>
      <c r="G439" s="225">
        <f t="shared" si="78"/>
        <v>11507</v>
      </c>
      <c r="H439" s="100">
        <f t="shared" si="83"/>
        <v>11507</v>
      </c>
      <c r="I439" s="100"/>
      <c r="J439" s="212">
        <f>H439</f>
        <v>11507</v>
      </c>
      <c r="K439" s="213">
        <v>0</v>
      </c>
      <c r="L439" s="211"/>
      <c r="M439" s="211"/>
      <c r="N439" s="214"/>
    </row>
    <row r="440" spans="1:14" s="58" customFormat="1" ht="15.75" customHeight="1">
      <c r="A440" s="144"/>
      <c r="B440" s="52" t="s">
        <v>68</v>
      </c>
      <c r="C440" s="45" t="s">
        <v>185</v>
      </c>
      <c r="D440" s="100">
        <v>4871</v>
      </c>
      <c r="E440" s="100"/>
      <c r="F440" s="100"/>
      <c r="G440" s="225">
        <f t="shared" si="78"/>
        <v>4871</v>
      </c>
      <c r="H440" s="100">
        <f t="shared" si="83"/>
        <v>4871</v>
      </c>
      <c r="I440" s="100"/>
      <c r="J440" s="212"/>
      <c r="K440" s="213">
        <v>0</v>
      </c>
      <c r="L440" s="211"/>
      <c r="M440" s="211"/>
      <c r="N440" s="214"/>
    </row>
    <row r="441" spans="1:14" s="58" customFormat="1" ht="16.5" customHeight="1">
      <c r="A441" s="144"/>
      <c r="B441" s="52" t="s">
        <v>143</v>
      </c>
      <c r="C441" s="45" t="s">
        <v>258</v>
      </c>
      <c r="D441" s="100">
        <v>500</v>
      </c>
      <c r="E441" s="100"/>
      <c r="F441" s="100"/>
      <c r="G441" s="225">
        <f t="shared" si="78"/>
        <v>500</v>
      </c>
      <c r="H441" s="100">
        <f t="shared" si="83"/>
        <v>500</v>
      </c>
      <c r="I441" s="100"/>
      <c r="J441" s="212"/>
      <c r="K441" s="213">
        <v>0</v>
      </c>
      <c r="L441" s="211"/>
      <c r="M441" s="211"/>
      <c r="N441" s="214"/>
    </row>
    <row r="442" spans="1:14" s="58" customFormat="1" ht="16.5" customHeight="1">
      <c r="A442" s="144"/>
      <c r="B442" s="52" t="s">
        <v>261</v>
      </c>
      <c r="C442" s="45" t="s">
        <v>262</v>
      </c>
      <c r="D442" s="100">
        <v>6900</v>
      </c>
      <c r="E442" s="100"/>
      <c r="F442" s="100"/>
      <c r="G442" s="225">
        <f t="shared" si="78"/>
        <v>6900</v>
      </c>
      <c r="H442" s="100">
        <f t="shared" si="83"/>
        <v>6900</v>
      </c>
      <c r="I442" s="100"/>
      <c r="J442" s="212"/>
      <c r="K442" s="213">
        <v>0</v>
      </c>
      <c r="L442" s="211"/>
      <c r="M442" s="211"/>
      <c r="N442" s="214"/>
    </row>
    <row r="443" spans="1:14" s="58" customFormat="1" ht="14.25" customHeight="1">
      <c r="A443" s="144"/>
      <c r="B443" s="52" t="s">
        <v>70</v>
      </c>
      <c r="C443" s="45" t="s">
        <v>146</v>
      </c>
      <c r="D443" s="100">
        <v>55000</v>
      </c>
      <c r="E443" s="100"/>
      <c r="F443" s="100"/>
      <c r="G443" s="225">
        <f t="shared" si="78"/>
        <v>55000</v>
      </c>
      <c r="H443" s="100">
        <f t="shared" si="83"/>
        <v>55000</v>
      </c>
      <c r="I443" s="100"/>
      <c r="J443" s="212"/>
      <c r="K443" s="213">
        <v>0</v>
      </c>
      <c r="L443" s="211"/>
      <c r="M443" s="211"/>
      <c r="N443" s="214"/>
    </row>
    <row r="444" spans="1:14" s="58" customFormat="1" ht="14.25" customHeight="1">
      <c r="A444" s="144"/>
      <c r="B444" s="52" t="s">
        <v>133</v>
      </c>
      <c r="C444" s="45" t="s">
        <v>134</v>
      </c>
      <c r="D444" s="100">
        <v>400</v>
      </c>
      <c r="E444" s="100"/>
      <c r="F444" s="100"/>
      <c r="G444" s="225">
        <f t="shared" si="78"/>
        <v>400</v>
      </c>
      <c r="H444" s="100">
        <f t="shared" si="83"/>
        <v>400</v>
      </c>
      <c r="I444" s="100"/>
      <c r="J444" s="212"/>
      <c r="K444" s="213"/>
      <c r="L444" s="211"/>
      <c r="M444" s="211"/>
      <c r="N444" s="214"/>
    </row>
    <row r="445" spans="1:14" s="58" customFormat="1" ht="14.25" customHeight="1">
      <c r="A445" s="144"/>
      <c r="B445" s="260">
        <v>4300</v>
      </c>
      <c r="C445" s="45" t="s">
        <v>148</v>
      </c>
      <c r="D445" s="100">
        <v>197598</v>
      </c>
      <c r="E445" s="100"/>
      <c r="F445" s="100"/>
      <c r="G445" s="225">
        <f t="shared" si="78"/>
        <v>197598</v>
      </c>
      <c r="H445" s="100">
        <f t="shared" si="83"/>
        <v>197598</v>
      </c>
      <c r="I445" s="100"/>
      <c r="J445" s="212"/>
      <c r="K445" s="213">
        <v>0</v>
      </c>
      <c r="L445" s="211"/>
      <c r="M445" s="211"/>
      <c r="N445" s="214"/>
    </row>
    <row r="446" spans="1:14" s="58" customFormat="1" ht="15.75" customHeight="1">
      <c r="A446" s="144"/>
      <c r="B446" s="52" t="s">
        <v>544</v>
      </c>
      <c r="C446" s="45" t="s">
        <v>545</v>
      </c>
      <c r="D446" s="100">
        <v>400</v>
      </c>
      <c r="E446" s="100"/>
      <c r="F446" s="100"/>
      <c r="G446" s="225">
        <f t="shared" si="78"/>
        <v>400</v>
      </c>
      <c r="H446" s="100">
        <f t="shared" si="83"/>
        <v>400</v>
      </c>
      <c r="I446" s="100"/>
      <c r="J446" s="212"/>
      <c r="K446" s="213">
        <v>0</v>
      </c>
      <c r="L446" s="211"/>
      <c r="M446" s="211"/>
      <c r="N446" s="214"/>
    </row>
    <row r="447" spans="1:14" s="58" customFormat="1" ht="15.75" customHeight="1">
      <c r="A447" s="144"/>
      <c r="B447" s="52" t="s">
        <v>282</v>
      </c>
      <c r="C447" s="44" t="s">
        <v>284</v>
      </c>
      <c r="D447" s="100">
        <v>600</v>
      </c>
      <c r="E447" s="100"/>
      <c r="F447" s="100"/>
      <c r="G447" s="225">
        <f t="shared" si="78"/>
        <v>600</v>
      </c>
      <c r="H447" s="100">
        <f t="shared" si="83"/>
        <v>600</v>
      </c>
      <c r="I447" s="100"/>
      <c r="J447" s="212"/>
      <c r="K447" s="213"/>
      <c r="L447" s="211"/>
      <c r="M447" s="211"/>
      <c r="N447" s="214"/>
    </row>
    <row r="448" spans="1:14" s="58" customFormat="1" ht="15.75" customHeight="1">
      <c r="A448" s="144"/>
      <c r="B448" s="52" t="s">
        <v>274</v>
      </c>
      <c r="C448" s="44" t="s">
        <v>278</v>
      </c>
      <c r="D448" s="100">
        <v>2000</v>
      </c>
      <c r="E448" s="100"/>
      <c r="F448" s="100"/>
      <c r="G448" s="225">
        <f t="shared" si="78"/>
        <v>2000</v>
      </c>
      <c r="H448" s="100">
        <f t="shared" si="83"/>
        <v>2000</v>
      </c>
      <c r="I448" s="100"/>
      <c r="J448" s="212"/>
      <c r="K448" s="213"/>
      <c r="L448" s="211"/>
      <c r="M448" s="211"/>
      <c r="N448" s="214"/>
    </row>
    <row r="449" spans="1:14" s="58" customFormat="1" ht="15.75" customHeight="1">
      <c r="A449" s="144"/>
      <c r="B449" s="52" t="s">
        <v>76</v>
      </c>
      <c r="C449" s="45" t="s">
        <v>77</v>
      </c>
      <c r="D449" s="100">
        <v>800</v>
      </c>
      <c r="E449" s="100"/>
      <c r="F449" s="100"/>
      <c r="G449" s="225">
        <f t="shared" si="78"/>
        <v>800</v>
      </c>
      <c r="H449" s="100">
        <f t="shared" si="83"/>
        <v>800</v>
      </c>
      <c r="I449" s="100"/>
      <c r="J449" s="212"/>
      <c r="K449" s="213">
        <v>0</v>
      </c>
      <c r="L449" s="211"/>
      <c r="M449" s="211"/>
      <c r="N449" s="214"/>
    </row>
    <row r="450" spans="1:14" s="58" customFormat="1" ht="15.75" customHeight="1">
      <c r="A450" s="144"/>
      <c r="B450" s="52" t="s">
        <v>80</v>
      </c>
      <c r="C450" s="45" t="s">
        <v>81</v>
      </c>
      <c r="D450" s="100">
        <v>16948</v>
      </c>
      <c r="E450" s="100"/>
      <c r="F450" s="100"/>
      <c r="G450" s="225">
        <f t="shared" si="78"/>
        <v>16948</v>
      </c>
      <c r="H450" s="100">
        <f t="shared" si="83"/>
        <v>16948</v>
      </c>
      <c r="I450" s="100"/>
      <c r="J450" s="212"/>
      <c r="K450" s="213">
        <v>0</v>
      </c>
      <c r="L450" s="211"/>
      <c r="M450" s="211"/>
      <c r="N450" s="214"/>
    </row>
    <row r="451" spans="1:14" s="58" customFormat="1" ht="16.5" customHeight="1">
      <c r="A451" s="144"/>
      <c r="B451" s="52" t="s">
        <v>96</v>
      </c>
      <c r="C451" s="45" t="s">
        <v>97</v>
      </c>
      <c r="D451" s="100">
        <v>2372</v>
      </c>
      <c r="E451" s="100"/>
      <c r="F451" s="100"/>
      <c r="G451" s="225">
        <f t="shared" si="78"/>
        <v>2372</v>
      </c>
      <c r="H451" s="100">
        <f t="shared" si="83"/>
        <v>2372</v>
      </c>
      <c r="I451" s="100"/>
      <c r="J451" s="212"/>
      <c r="K451" s="213">
        <v>0</v>
      </c>
      <c r="L451" s="211"/>
      <c r="M451" s="211"/>
      <c r="N451" s="214"/>
    </row>
    <row r="452" spans="1:14" s="58" customFormat="1" ht="16.5" customHeight="1">
      <c r="A452" s="144"/>
      <c r="B452" s="52" t="s">
        <v>151</v>
      </c>
      <c r="C452" s="45" t="s">
        <v>152</v>
      </c>
      <c r="D452" s="100">
        <v>426</v>
      </c>
      <c r="E452" s="100"/>
      <c r="F452" s="100"/>
      <c r="G452" s="225">
        <f t="shared" si="78"/>
        <v>426</v>
      </c>
      <c r="H452" s="100">
        <f t="shared" si="83"/>
        <v>426</v>
      </c>
      <c r="I452" s="100"/>
      <c r="J452" s="212"/>
      <c r="K452" s="213">
        <v>0</v>
      </c>
      <c r="L452" s="211"/>
      <c r="M452" s="211"/>
      <c r="N452" s="214"/>
    </row>
    <row r="453" spans="1:14" s="58" customFormat="1" ht="22.5" customHeight="1">
      <c r="A453" s="144"/>
      <c r="B453" s="52" t="s">
        <v>275</v>
      </c>
      <c r="C453" s="44" t="s">
        <v>626</v>
      </c>
      <c r="D453" s="100">
        <v>1000</v>
      </c>
      <c r="E453" s="100"/>
      <c r="F453" s="100"/>
      <c r="G453" s="225">
        <f t="shared" si="78"/>
        <v>1000</v>
      </c>
      <c r="H453" s="100">
        <f t="shared" si="83"/>
        <v>1000</v>
      </c>
      <c r="I453" s="100"/>
      <c r="J453" s="212"/>
      <c r="K453" s="213"/>
      <c r="L453" s="211"/>
      <c r="M453" s="211"/>
      <c r="N453" s="214"/>
    </row>
    <row r="454" spans="1:14" s="58" customFormat="1" ht="16.5" customHeight="1">
      <c r="A454" s="144"/>
      <c r="B454" s="52" t="s">
        <v>276</v>
      </c>
      <c r="C454" s="44" t="s">
        <v>280</v>
      </c>
      <c r="D454" s="100">
        <v>200</v>
      </c>
      <c r="E454" s="100"/>
      <c r="F454" s="100"/>
      <c r="G454" s="225">
        <f t="shared" si="78"/>
        <v>200</v>
      </c>
      <c r="H454" s="100">
        <f t="shared" si="83"/>
        <v>200</v>
      </c>
      <c r="I454" s="100"/>
      <c r="J454" s="212"/>
      <c r="K454" s="213"/>
      <c r="L454" s="211"/>
      <c r="M454" s="211"/>
      <c r="N454" s="214"/>
    </row>
    <row r="455" spans="1:14" s="58" customFormat="1" ht="17.25" customHeight="1">
      <c r="A455" s="142" t="s">
        <v>267</v>
      </c>
      <c r="B455" s="164"/>
      <c r="C455" s="517" t="s">
        <v>484</v>
      </c>
      <c r="D455" s="209">
        <f aca="true" t="shared" si="85" ref="D455:N455">SUM(D456:D470)</f>
        <v>307000</v>
      </c>
      <c r="E455" s="209">
        <f t="shared" si="85"/>
        <v>215</v>
      </c>
      <c r="F455" s="209">
        <f t="shared" si="85"/>
        <v>215</v>
      </c>
      <c r="G455" s="209">
        <f t="shared" si="85"/>
        <v>307000</v>
      </c>
      <c r="H455" s="209">
        <f t="shared" si="85"/>
        <v>307000</v>
      </c>
      <c r="I455" s="209">
        <f t="shared" si="85"/>
        <v>213767</v>
      </c>
      <c r="J455" s="209">
        <f t="shared" si="85"/>
        <v>37733</v>
      </c>
      <c r="K455" s="209">
        <f t="shared" si="85"/>
        <v>0</v>
      </c>
      <c r="L455" s="209">
        <f t="shared" si="85"/>
        <v>0</v>
      </c>
      <c r="M455" s="209">
        <f t="shared" si="85"/>
        <v>0</v>
      </c>
      <c r="N455" s="210">
        <f t="shared" si="85"/>
        <v>0</v>
      </c>
    </row>
    <row r="456" spans="1:14" s="58" customFormat="1" ht="14.25" customHeight="1">
      <c r="A456" s="144"/>
      <c r="B456" s="52" t="s">
        <v>61</v>
      </c>
      <c r="C456" s="44" t="s">
        <v>328</v>
      </c>
      <c r="D456" s="100">
        <v>197212</v>
      </c>
      <c r="E456" s="100"/>
      <c r="F456" s="100"/>
      <c r="G456" s="225">
        <f t="shared" si="78"/>
        <v>197212</v>
      </c>
      <c r="H456" s="100">
        <f t="shared" si="83"/>
        <v>197212</v>
      </c>
      <c r="I456" s="100">
        <f>H456</f>
        <v>197212</v>
      </c>
      <c r="J456" s="212"/>
      <c r="K456" s="213">
        <v>0</v>
      </c>
      <c r="L456" s="211"/>
      <c r="M456" s="211"/>
      <c r="N456" s="214"/>
    </row>
    <row r="457" spans="1:14" s="58" customFormat="1" ht="14.25" customHeight="1">
      <c r="A457" s="144"/>
      <c r="B457" s="52" t="s">
        <v>64</v>
      </c>
      <c r="C457" s="44" t="s">
        <v>65</v>
      </c>
      <c r="D457" s="100">
        <v>10340</v>
      </c>
      <c r="E457" s="100">
        <v>215</v>
      </c>
      <c r="F457" s="100"/>
      <c r="G457" s="225">
        <f t="shared" si="78"/>
        <v>10555</v>
      </c>
      <c r="H457" s="100">
        <f t="shared" si="83"/>
        <v>10555</v>
      </c>
      <c r="I457" s="100">
        <f>H457</f>
        <v>10555</v>
      </c>
      <c r="J457" s="212"/>
      <c r="K457" s="213"/>
      <c r="L457" s="211"/>
      <c r="M457" s="211"/>
      <c r="N457" s="214"/>
    </row>
    <row r="458" spans="1:14" s="58" customFormat="1" ht="15" customHeight="1">
      <c r="A458" s="144"/>
      <c r="B458" s="52" t="s">
        <v>91</v>
      </c>
      <c r="C458" s="44" t="s">
        <v>127</v>
      </c>
      <c r="D458" s="100">
        <v>32648</v>
      </c>
      <c r="E458" s="100"/>
      <c r="F458" s="100"/>
      <c r="G458" s="225">
        <f t="shared" si="78"/>
        <v>32648</v>
      </c>
      <c r="H458" s="100">
        <f t="shared" si="83"/>
        <v>32648</v>
      </c>
      <c r="I458" s="100"/>
      <c r="J458" s="212">
        <f>H458</f>
        <v>32648</v>
      </c>
      <c r="K458" s="213">
        <v>0</v>
      </c>
      <c r="L458" s="211"/>
      <c r="M458" s="211"/>
      <c r="N458" s="214"/>
    </row>
    <row r="459" spans="1:14" s="58" customFormat="1" ht="15" customHeight="1">
      <c r="A459" s="144"/>
      <c r="B459" s="52" t="s">
        <v>66</v>
      </c>
      <c r="C459" s="45" t="s">
        <v>67</v>
      </c>
      <c r="D459" s="100">
        <v>5085</v>
      </c>
      <c r="E459" s="100"/>
      <c r="F459" s="100"/>
      <c r="G459" s="225">
        <f t="shared" si="78"/>
        <v>5085</v>
      </c>
      <c r="H459" s="100">
        <f t="shared" si="83"/>
        <v>5085</v>
      </c>
      <c r="I459" s="100"/>
      <c r="J459" s="212">
        <f>H459</f>
        <v>5085</v>
      </c>
      <c r="K459" s="213">
        <v>0</v>
      </c>
      <c r="L459" s="211"/>
      <c r="M459" s="211"/>
      <c r="N459" s="214"/>
    </row>
    <row r="460" spans="1:14" s="58" customFormat="1" ht="15" customHeight="1">
      <c r="A460" s="144"/>
      <c r="B460" s="52" t="s">
        <v>542</v>
      </c>
      <c r="C460" s="44" t="s">
        <v>543</v>
      </c>
      <c r="D460" s="100">
        <v>6000</v>
      </c>
      <c r="E460" s="100"/>
      <c r="F460" s="100"/>
      <c r="G460" s="225">
        <f t="shared" si="78"/>
        <v>6000</v>
      </c>
      <c r="H460" s="100">
        <f t="shared" si="83"/>
        <v>6000</v>
      </c>
      <c r="I460" s="100">
        <f>H460</f>
        <v>6000</v>
      </c>
      <c r="J460" s="212"/>
      <c r="K460" s="213"/>
      <c r="L460" s="211"/>
      <c r="M460" s="211"/>
      <c r="N460" s="214"/>
    </row>
    <row r="461" spans="1:14" s="58" customFormat="1" ht="15" customHeight="1">
      <c r="A461" s="144"/>
      <c r="B461" s="52" t="s">
        <v>68</v>
      </c>
      <c r="C461" s="45" t="s">
        <v>271</v>
      </c>
      <c r="D461" s="100">
        <v>5275</v>
      </c>
      <c r="E461" s="100"/>
      <c r="F461" s="100">
        <v>215</v>
      </c>
      <c r="G461" s="225">
        <f aca="true" t="shared" si="86" ref="G461:G524">D461+E461-F461</f>
        <v>5060</v>
      </c>
      <c r="H461" s="100">
        <f t="shared" si="83"/>
        <v>5060</v>
      </c>
      <c r="I461" s="100"/>
      <c r="J461" s="212"/>
      <c r="K461" s="213">
        <v>0</v>
      </c>
      <c r="L461" s="211"/>
      <c r="M461" s="211"/>
      <c r="N461" s="214"/>
    </row>
    <row r="462" spans="1:14" s="58" customFormat="1" ht="15" customHeight="1">
      <c r="A462" s="144"/>
      <c r="B462" s="52" t="s">
        <v>261</v>
      </c>
      <c r="C462" s="45" t="s">
        <v>627</v>
      </c>
      <c r="D462" s="100">
        <v>400</v>
      </c>
      <c r="E462" s="100"/>
      <c r="F462" s="100"/>
      <c r="G462" s="225">
        <f t="shared" si="86"/>
        <v>400</v>
      </c>
      <c r="H462" s="100">
        <f t="shared" si="83"/>
        <v>400</v>
      </c>
      <c r="I462" s="100"/>
      <c r="J462" s="212"/>
      <c r="K462" s="213"/>
      <c r="L462" s="211"/>
      <c r="M462" s="211"/>
      <c r="N462" s="214"/>
    </row>
    <row r="463" spans="1:14" s="58" customFormat="1" ht="15" customHeight="1">
      <c r="A463" s="144"/>
      <c r="B463" s="52" t="s">
        <v>70</v>
      </c>
      <c r="C463" s="45" t="s">
        <v>146</v>
      </c>
      <c r="D463" s="100">
        <v>25157</v>
      </c>
      <c r="E463" s="100"/>
      <c r="F463" s="100"/>
      <c r="G463" s="225">
        <f t="shared" si="86"/>
        <v>25157</v>
      </c>
      <c r="H463" s="100">
        <f t="shared" si="83"/>
        <v>25157</v>
      </c>
      <c r="I463" s="100"/>
      <c r="J463" s="212"/>
      <c r="K463" s="213"/>
      <c r="L463" s="211"/>
      <c r="M463" s="211"/>
      <c r="N463" s="214"/>
    </row>
    <row r="464" spans="1:14" s="58" customFormat="1" ht="15" customHeight="1">
      <c r="A464" s="144"/>
      <c r="B464" s="52" t="s">
        <v>133</v>
      </c>
      <c r="C464" s="45" t="s">
        <v>134</v>
      </c>
      <c r="D464" s="100">
        <v>40</v>
      </c>
      <c r="E464" s="100"/>
      <c r="F464" s="100"/>
      <c r="G464" s="225">
        <f t="shared" si="86"/>
        <v>40</v>
      </c>
      <c r="H464" s="100">
        <f t="shared" si="83"/>
        <v>40</v>
      </c>
      <c r="I464" s="100"/>
      <c r="J464" s="212"/>
      <c r="K464" s="213"/>
      <c r="L464" s="211"/>
      <c r="M464" s="211"/>
      <c r="N464" s="214"/>
    </row>
    <row r="465" spans="1:14" s="58" customFormat="1" ht="15" customHeight="1">
      <c r="A465" s="144"/>
      <c r="B465" s="52" t="s">
        <v>74</v>
      </c>
      <c r="C465" s="45" t="s">
        <v>148</v>
      </c>
      <c r="D465" s="100">
        <v>8339</v>
      </c>
      <c r="E465" s="100"/>
      <c r="F465" s="100"/>
      <c r="G465" s="225">
        <f t="shared" si="86"/>
        <v>8339</v>
      </c>
      <c r="H465" s="100">
        <f t="shared" si="83"/>
        <v>8339</v>
      </c>
      <c r="I465" s="100"/>
      <c r="J465" s="212"/>
      <c r="K465" s="213">
        <v>0</v>
      </c>
      <c r="L465" s="211"/>
      <c r="M465" s="211"/>
      <c r="N465" s="214"/>
    </row>
    <row r="466" spans="1:14" s="58" customFormat="1" ht="15" customHeight="1">
      <c r="A466" s="144"/>
      <c r="B466" s="52" t="s">
        <v>274</v>
      </c>
      <c r="C466" s="44" t="s">
        <v>278</v>
      </c>
      <c r="D466" s="100">
        <v>3900</v>
      </c>
      <c r="E466" s="100"/>
      <c r="F466" s="100"/>
      <c r="G466" s="225">
        <f t="shared" si="86"/>
        <v>3900</v>
      </c>
      <c r="H466" s="100">
        <f t="shared" si="83"/>
        <v>3900</v>
      </c>
      <c r="I466" s="100"/>
      <c r="J466" s="212"/>
      <c r="K466" s="213"/>
      <c r="L466" s="211"/>
      <c r="M466" s="211"/>
      <c r="N466" s="214"/>
    </row>
    <row r="467" spans="1:14" s="58" customFormat="1" ht="15" customHeight="1">
      <c r="A467" s="144"/>
      <c r="B467" s="52" t="s">
        <v>76</v>
      </c>
      <c r="C467" s="45" t="s">
        <v>77</v>
      </c>
      <c r="D467" s="100">
        <v>2000</v>
      </c>
      <c r="E467" s="100"/>
      <c r="F467" s="100"/>
      <c r="G467" s="225">
        <f t="shared" si="86"/>
        <v>2000</v>
      </c>
      <c r="H467" s="100">
        <f t="shared" si="83"/>
        <v>2000</v>
      </c>
      <c r="I467" s="100"/>
      <c r="J467" s="212"/>
      <c r="K467" s="213"/>
      <c r="L467" s="211"/>
      <c r="M467" s="211"/>
      <c r="N467" s="214"/>
    </row>
    <row r="468" spans="1:14" s="58" customFormat="1" ht="15" customHeight="1">
      <c r="A468" s="144"/>
      <c r="B468" s="52" t="s">
        <v>80</v>
      </c>
      <c r="C468" s="45" t="s">
        <v>81</v>
      </c>
      <c r="D468" s="100">
        <v>7644</v>
      </c>
      <c r="E468" s="100"/>
      <c r="F468" s="100"/>
      <c r="G468" s="225">
        <f t="shared" si="86"/>
        <v>7644</v>
      </c>
      <c r="H468" s="100">
        <f t="shared" si="83"/>
        <v>7644</v>
      </c>
      <c r="I468" s="100"/>
      <c r="J468" s="212"/>
      <c r="K468" s="213"/>
      <c r="L468" s="211"/>
      <c r="M468" s="211"/>
      <c r="N468" s="214"/>
    </row>
    <row r="469" spans="1:14" s="58" customFormat="1" ht="21" customHeight="1">
      <c r="A469" s="144"/>
      <c r="B469" s="52" t="s">
        <v>275</v>
      </c>
      <c r="C469" s="44" t="s">
        <v>749</v>
      </c>
      <c r="D469" s="100">
        <v>2000</v>
      </c>
      <c r="E469" s="100"/>
      <c r="F469" s="100"/>
      <c r="G469" s="225">
        <f t="shared" si="86"/>
        <v>2000</v>
      </c>
      <c r="H469" s="100">
        <f t="shared" si="83"/>
        <v>2000</v>
      </c>
      <c r="I469" s="100"/>
      <c r="J469" s="212"/>
      <c r="K469" s="213"/>
      <c r="L469" s="211"/>
      <c r="M469" s="211"/>
      <c r="N469" s="214"/>
    </row>
    <row r="470" spans="1:14" s="58" customFormat="1" ht="15" customHeight="1">
      <c r="A470" s="144"/>
      <c r="B470" s="52" t="s">
        <v>277</v>
      </c>
      <c r="C470" s="44" t="s">
        <v>281</v>
      </c>
      <c r="D470" s="100">
        <v>960</v>
      </c>
      <c r="E470" s="100"/>
      <c r="F470" s="100"/>
      <c r="G470" s="225">
        <f t="shared" si="86"/>
        <v>960</v>
      </c>
      <c r="H470" s="100">
        <f t="shared" si="83"/>
        <v>960</v>
      </c>
      <c r="I470" s="100"/>
      <c r="J470" s="212"/>
      <c r="K470" s="213"/>
      <c r="L470" s="211"/>
      <c r="M470" s="211"/>
      <c r="N470" s="214"/>
    </row>
    <row r="471" spans="1:14" s="58" customFormat="1" ht="18.75" customHeight="1">
      <c r="A471" s="142" t="s">
        <v>161</v>
      </c>
      <c r="B471" s="163"/>
      <c r="C471" s="81" t="s">
        <v>263</v>
      </c>
      <c r="D471" s="209">
        <f>SUM(D472:D478)</f>
        <v>951431</v>
      </c>
      <c r="E471" s="209">
        <f aca="true" t="shared" si="87" ref="E471:N471">SUM(E472:E478)</f>
        <v>541</v>
      </c>
      <c r="F471" s="209">
        <f t="shared" si="87"/>
        <v>5929</v>
      </c>
      <c r="G471" s="209">
        <f t="shared" si="87"/>
        <v>946043</v>
      </c>
      <c r="H471" s="209">
        <f t="shared" si="87"/>
        <v>946043</v>
      </c>
      <c r="I471" s="209">
        <f t="shared" si="87"/>
        <v>37800</v>
      </c>
      <c r="J471" s="209">
        <f t="shared" si="87"/>
        <v>6316</v>
      </c>
      <c r="K471" s="209">
        <f t="shared" si="87"/>
        <v>17070</v>
      </c>
      <c r="L471" s="209">
        <f t="shared" si="87"/>
        <v>0</v>
      </c>
      <c r="M471" s="209">
        <f t="shared" si="87"/>
        <v>0</v>
      </c>
      <c r="N471" s="210">
        <f t="shared" si="87"/>
        <v>0</v>
      </c>
    </row>
    <row r="472" spans="1:14" s="58" customFormat="1" ht="15.75" customHeight="1">
      <c r="A472" s="160"/>
      <c r="B472" s="52" t="s">
        <v>119</v>
      </c>
      <c r="C472" s="44" t="s">
        <v>427</v>
      </c>
      <c r="D472" s="100">
        <v>4394</v>
      </c>
      <c r="E472" s="100"/>
      <c r="F472" s="100"/>
      <c r="G472" s="225">
        <f t="shared" si="86"/>
        <v>4394</v>
      </c>
      <c r="H472" s="100">
        <f t="shared" si="83"/>
        <v>4394</v>
      </c>
      <c r="I472" s="100"/>
      <c r="J472" s="100"/>
      <c r="K472" s="217">
        <f>H472</f>
        <v>4394</v>
      </c>
      <c r="L472" s="211"/>
      <c r="M472" s="211"/>
      <c r="N472" s="214"/>
    </row>
    <row r="473" spans="1:14" s="58" customFormat="1" ht="15.75" customHeight="1">
      <c r="A473" s="160"/>
      <c r="B473" s="52" t="s">
        <v>236</v>
      </c>
      <c r="C473" s="44" t="s">
        <v>428</v>
      </c>
      <c r="D473" s="100">
        <v>18605</v>
      </c>
      <c r="E473" s="100"/>
      <c r="F473" s="100">
        <v>5929</v>
      </c>
      <c r="G473" s="225">
        <f t="shared" si="86"/>
        <v>12676</v>
      </c>
      <c r="H473" s="100">
        <f t="shared" si="83"/>
        <v>12676</v>
      </c>
      <c r="I473" s="100"/>
      <c r="J473" s="100"/>
      <c r="K473" s="217">
        <f>H473</f>
        <v>12676</v>
      </c>
      <c r="L473" s="211"/>
      <c r="M473" s="211"/>
      <c r="N473" s="214"/>
    </row>
    <row r="474" spans="1:14" s="58" customFormat="1" ht="13.5" customHeight="1">
      <c r="A474" s="160"/>
      <c r="B474" s="52" t="s">
        <v>256</v>
      </c>
      <c r="C474" s="44" t="s">
        <v>257</v>
      </c>
      <c r="D474" s="100">
        <v>874434</v>
      </c>
      <c r="E474" s="100">
        <v>541</v>
      </c>
      <c r="F474" s="100"/>
      <c r="G474" s="225">
        <f t="shared" si="86"/>
        <v>874975</v>
      </c>
      <c r="H474" s="100">
        <f t="shared" si="83"/>
        <v>874975</v>
      </c>
      <c r="I474" s="100"/>
      <c r="J474" s="212"/>
      <c r="K474" s="213"/>
      <c r="L474" s="211"/>
      <c r="M474" s="211"/>
      <c r="N474" s="214"/>
    </row>
    <row r="475" spans="1:14" s="58" customFormat="1" ht="13.5" customHeight="1">
      <c r="A475" s="160"/>
      <c r="B475" s="52" t="s">
        <v>91</v>
      </c>
      <c r="C475" s="44" t="s">
        <v>127</v>
      </c>
      <c r="D475" s="100">
        <v>5390</v>
      </c>
      <c r="E475" s="100"/>
      <c r="F475" s="100"/>
      <c r="G475" s="225">
        <f t="shared" si="86"/>
        <v>5390</v>
      </c>
      <c r="H475" s="100">
        <f t="shared" si="83"/>
        <v>5390</v>
      </c>
      <c r="I475" s="100"/>
      <c r="J475" s="212">
        <f>H475</f>
        <v>5390</v>
      </c>
      <c r="K475" s="213"/>
      <c r="L475" s="211"/>
      <c r="M475" s="211"/>
      <c r="N475" s="214"/>
    </row>
    <row r="476" spans="1:14" s="58" customFormat="1" ht="13.5" customHeight="1">
      <c r="A476" s="160"/>
      <c r="B476" s="52" t="s">
        <v>66</v>
      </c>
      <c r="C476" s="45" t="s">
        <v>67</v>
      </c>
      <c r="D476" s="100">
        <v>926</v>
      </c>
      <c r="E476" s="100"/>
      <c r="F476" s="100"/>
      <c r="G476" s="225">
        <f t="shared" si="86"/>
        <v>926</v>
      </c>
      <c r="H476" s="100">
        <f t="shared" si="83"/>
        <v>926</v>
      </c>
      <c r="I476" s="100"/>
      <c r="J476" s="212">
        <f>H476</f>
        <v>926</v>
      </c>
      <c r="K476" s="213"/>
      <c r="L476" s="211"/>
      <c r="M476" s="211"/>
      <c r="N476" s="214"/>
    </row>
    <row r="477" spans="1:14" s="58" customFormat="1" ht="16.5" customHeight="1">
      <c r="A477" s="160"/>
      <c r="B477" s="52" t="s">
        <v>542</v>
      </c>
      <c r="C477" s="45" t="s">
        <v>543</v>
      </c>
      <c r="D477" s="100">
        <v>37800</v>
      </c>
      <c r="E477" s="100"/>
      <c r="F477" s="100"/>
      <c r="G477" s="225">
        <f t="shared" si="86"/>
        <v>37800</v>
      </c>
      <c r="H477" s="100">
        <f t="shared" si="83"/>
        <v>37800</v>
      </c>
      <c r="I477" s="100">
        <f>H477</f>
        <v>37800</v>
      </c>
      <c r="J477" s="212"/>
      <c r="K477" s="213"/>
      <c r="L477" s="211"/>
      <c r="M477" s="211"/>
      <c r="N477" s="214"/>
    </row>
    <row r="478" spans="1:14" s="58" customFormat="1" ht="16.5" customHeight="1">
      <c r="A478" s="160"/>
      <c r="B478" s="52" t="s">
        <v>68</v>
      </c>
      <c r="C478" s="45" t="s">
        <v>185</v>
      </c>
      <c r="D478" s="100">
        <v>9882</v>
      </c>
      <c r="E478" s="100"/>
      <c r="F478" s="100"/>
      <c r="G478" s="225">
        <f t="shared" si="86"/>
        <v>9882</v>
      </c>
      <c r="H478" s="100">
        <f t="shared" si="83"/>
        <v>9882</v>
      </c>
      <c r="I478" s="100"/>
      <c r="J478" s="212"/>
      <c r="K478" s="213"/>
      <c r="L478" s="211"/>
      <c r="M478" s="211"/>
      <c r="N478" s="214"/>
    </row>
    <row r="479" spans="1:14" s="58" customFormat="1" ht="26.25" customHeight="1">
      <c r="A479" s="142" t="s">
        <v>157</v>
      </c>
      <c r="B479" s="163"/>
      <c r="C479" s="81" t="s">
        <v>264</v>
      </c>
      <c r="D479" s="209">
        <f>SUM(D480:D497)</f>
        <v>286331</v>
      </c>
      <c r="E479" s="209">
        <f aca="true" t="shared" si="88" ref="E479:N479">SUM(E480:E497)</f>
        <v>476</v>
      </c>
      <c r="F479" s="209">
        <f t="shared" si="88"/>
        <v>476</v>
      </c>
      <c r="G479" s="209">
        <f t="shared" si="88"/>
        <v>286331</v>
      </c>
      <c r="H479" s="209">
        <f t="shared" si="88"/>
        <v>286331</v>
      </c>
      <c r="I479" s="209">
        <f t="shared" si="88"/>
        <v>206764</v>
      </c>
      <c r="J479" s="209">
        <f t="shared" si="88"/>
        <v>37366</v>
      </c>
      <c r="K479" s="209">
        <f t="shared" si="88"/>
        <v>0</v>
      </c>
      <c r="L479" s="209">
        <f t="shared" si="88"/>
        <v>0</v>
      </c>
      <c r="M479" s="209">
        <f t="shared" si="88"/>
        <v>0</v>
      </c>
      <c r="N479" s="210">
        <f t="shared" si="88"/>
        <v>0</v>
      </c>
    </row>
    <row r="480" spans="1:14" s="58" customFormat="1" ht="15.75" customHeight="1">
      <c r="A480" s="138"/>
      <c r="B480" s="166" t="s">
        <v>61</v>
      </c>
      <c r="C480" s="44" t="s">
        <v>328</v>
      </c>
      <c r="D480" s="217">
        <v>190703</v>
      </c>
      <c r="E480" s="217"/>
      <c r="F480" s="217"/>
      <c r="G480" s="225">
        <f t="shared" si="86"/>
        <v>190703</v>
      </c>
      <c r="H480" s="100">
        <f t="shared" si="83"/>
        <v>190703</v>
      </c>
      <c r="I480" s="217">
        <f>H480</f>
        <v>190703</v>
      </c>
      <c r="J480" s="213"/>
      <c r="K480" s="213"/>
      <c r="L480" s="211"/>
      <c r="M480" s="211"/>
      <c r="N480" s="214"/>
    </row>
    <row r="481" spans="1:14" s="58" customFormat="1" ht="18" customHeight="1">
      <c r="A481" s="138"/>
      <c r="B481" s="166" t="s">
        <v>64</v>
      </c>
      <c r="C481" s="44" t="s">
        <v>127</v>
      </c>
      <c r="D481" s="217">
        <v>14585</v>
      </c>
      <c r="E481" s="217">
        <v>476</v>
      </c>
      <c r="F481" s="217"/>
      <c r="G481" s="225">
        <f t="shared" si="86"/>
        <v>15061</v>
      </c>
      <c r="H481" s="100">
        <f t="shared" si="83"/>
        <v>15061</v>
      </c>
      <c r="I481" s="217">
        <f>H481</f>
        <v>15061</v>
      </c>
      <c r="J481" s="213"/>
      <c r="K481" s="213"/>
      <c r="L481" s="211"/>
      <c r="M481" s="211"/>
      <c r="N481" s="214"/>
    </row>
    <row r="482" spans="1:14" s="58" customFormat="1" ht="18" customHeight="1">
      <c r="A482" s="138"/>
      <c r="B482" s="166" t="s">
        <v>91</v>
      </c>
      <c r="C482" s="44" t="s">
        <v>127</v>
      </c>
      <c r="D482" s="217">
        <v>32293</v>
      </c>
      <c r="E482" s="217"/>
      <c r="F482" s="217"/>
      <c r="G482" s="225">
        <f t="shared" si="86"/>
        <v>32293</v>
      </c>
      <c r="H482" s="100">
        <f t="shared" si="83"/>
        <v>32293</v>
      </c>
      <c r="I482" s="217"/>
      <c r="J482" s="213">
        <f>H482</f>
        <v>32293</v>
      </c>
      <c r="K482" s="213"/>
      <c r="L482" s="211"/>
      <c r="M482" s="211"/>
      <c r="N482" s="214"/>
    </row>
    <row r="483" spans="1:14" s="58" customFormat="1" ht="16.5" customHeight="1">
      <c r="A483" s="138"/>
      <c r="B483" s="166" t="s">
        <v>66</v>
      </c>
      <c r="C483" s="45" t="s">
        <v>67</v>
      </c>
      <c r="D483" s="217">
        <v>5073</v>
      </c>
      <c r="E483" s="217"/>
      <c r="F483" s="217"/>
      <c r="G483" s="225">
        <f t="shared" si="86"/>
        <v>5073</v>
      </c>
      <c r="H483" s="100">
        <f t="shared" si="83"/>
        <v>5073</v>
      </c>
      <c r="I483" s="217"/>
      <c r="J483" s="213">
        <f>H483</f>
        <v>5073</v>
      </c>
      <c r="K483" s="213"/>
      <c r="L483" s="211"/>
      <c r="M483" s="211"/>
      <c r="N483" s="214"/>
    </row>
    <row r="484" spans="1:14" s="58" customFormat="1" ht="16.5" customHeight="1">
      <c r="A484" s="144"/>
      <c r="B484" s="52" t="s">
        <v>542</v>
      </c>
      <c r="C484" s="45" t="s">
        <v>543</v>
      </c>
      <c r="D484" s="100">
        <v>1000</v>
      </c>
      <c r="E484" s="100"/>
      <c r="F484" s="100"/>
      <c r="G484" s="225">
        <f t="shared" si="86"/>
        <v>1000</v>
      </c>
      <c r="H484" s="100">
        <f t="shared" si="83"/>
        <v>1000</v>
      </c>
      <c r="I484" s="100">
        <f>H484</f>
        <v>1000</v>
      </c>
      <c r="J484" s="213"/>
      <c r="K484" s="213"/>
      <c r="L484" s="211"/>
      <c r="M484" s="211"/>
      <c r="N484" s="214"/>
    </row>
    <row r="485" spans="1:14" s="58" customFormat="1" ht="15.75" customHeight="1">
      <c r="A485" s="144"/>
      <c r="B485" s="52" t="s">
        <v>68</v>
      </c>
      <c r="C485" s="45" t="s">
        <v>185</v>
      </c>
      <c r="D485" s="100">
        <v>5600</v>
      </c>
      <c r="E485" s="100"/>
      <c r="F485" s="100">
        <v>476</v>
      </c>
      <c r="G485" s="225">
        <f t="shared" si="86"/>
        <v>5124</v>
      </c>
      <c r="H485" s="100">
        <f aca="true" t="shared" si="89" ref="H485:H547">G485</f>
        <v>5124</v>
      </c>
      <c r="I485" s="100"/>
      <c r="J485" s="213"/>
      <c r="K485" s="213"/>
      <c r="L485" s="211"/>
      <c r="M485" s="211"/>
      <c r="N485" s="214"/>
    </row>
    <row r="486" spans="1:14" s="58" customFormat="1" ht="15.75" customHeight="1">
      <c r="A486" s="144"/>
      <c r="B486" s="52" t="s">
        <v>70</v>
      </c>
      <c r="C486" s="45" t="s">
        <v>146</v>
      </c>
      <c r="D486" s="100">
        <v>9900</v>
      </c>
      <c r="E486" s="100"/>
      <c r="F486" s="100"/>
      <c r="G486" s="225">
        <f t="shared" si="86"/>
        <v>9900</v>
      </c>
      <c r="H486" s="100">
        <f t="shared" si="89"/>
        <v>9900</v>
      </c>
      <c r="I486" s="100"/>
      <c r="J486" s="213"/>
      <c r="K486" s="213"/>
      <c r="L486" s="211"/>
      <c r="M486" s="211"/>
      <c r="N486" s="214"/>
    </row>
    <row r="487" spans="1:14" s="58" customFormat="1" ht="15.75" customHeight="1">
      <c r="A487" s="144"/>
      <c r="B487" s="52" t="s">
        <v>133</v>
      </c>
      <c r="C487" s="45" t="s">
        <v>134</v>
      </c>
      <c r="D487" s="100">
        <v>200</v>
      </c>
      <c r="E487" s="100"/>
      <c r="F487" s="100"/>
      <c r="G487" s="225">
        <f t="shared" si="86"/>
        <v>200</v>
      </c>
      <c r="H487" s="100">
        <f t="shared" si="89"/>
        <v>200</v>
      </c>
      <c r="I487" s="100"/>
      <c r="J487" s="213"/>
      <c r="K487" s="213"/>
      <c r="L487" s="211"/>
      <c r="M487" s="211"/>
      <c r="N487" s="214"/>
    </row>
    <row r="488" spans="1:14" s="58" customFormat="1" ht="15.75" customHeight="1">
      <c r="A488" s="144"/>
      <c r="B488" s="52" t="s">
        <v>74</v>
      </c>
      <c r="C488" s="45" t="s">
        <v>148</v>
      </c>
      <c r="D488" s="100">
        <v>8830</v>
      </c>
      <c r="E488" s="100"/>
      <c r="F488" s="100"/>
      <c r="G488" s="225">
        <f t="shared" si="86"/>
        <v>8830</v>
      </c>
      <c r="H488" s="100">
        <f t="shared" si="89"/>
        <v>8830</v>
      </c>
      <c r="I488" s="100"/>
      <c r="J488" s="213"/>
      <c r="K488" s="213"/>
      <c r="L488" s="211"/>
      <c r="M488" s="211"/>
      <c r="N488" s="214"/>
    </row>
    <row r="489" spans="1:14" s="58" customFormat="1" ht="15.75" customHeight="1">
      <c r="A489" s="144"/>
      <c r="B489" s="52" t="s">
        <v>544</v>
      </c>
      <c r="C489" s="45" t="s">
        <v>545</v>
      </c>
      <c r="D489" s="100">
        <v>792</v>
      </c>
      <c r="E489" s="100"/>
      <c r="F489" s="100"/>
      <c r="G489" s="225">
        <f t="shared" si="86"/>
        <v>792</v>
      </c>
      <c r="H489" s="100">
        <f t="shared" si="89"/>
        <v>792</v>
      </c>
      <c r="I489" s="100"/>
      <c r="J489" s="213"/>
      <c r="K489" s="213"/>
      <c r="L489" s="211"/>
      <c r="M489" s="211"/>
      <c r="N489" s="214"/>
    </row>
    <row r="490" spans="1:14" s="58" customFormat="1" ht="15.75" customHeight="1">
      <c r="A490" s="144"/>
      <c r="B490" s="52" t="s">
        <v>282</v>
      </c>
      <c r="C490" s="44" t="s">
        <v>284</v>
      </c>
      <c r="D490" s="100">
        <v>1600</v>
      </c>
      <c r="E490" s="100"/>
      <c r="F490" s="100"/>
      <c r="G490" s="225">
        <f t="shared" si="86"/>
        <v>1600</v>
      </c>
      <c r="H490" s="100">
        <f t="shared" si="89"/>
        <v>1600</v>
      </c>
      <c r="I490" s="100"/>
      <c r="J490" s="213"/>
      <c r="K490" s="213"/>
      <c r="L490" s="211"/>
      <c r="M490" s="211"/>
      <c r="N490" s="214"/>
    </row>
    <row r="491" spans="1:14" s="58" customFormat="1" ht="15.75" customHeight="1">
      <c r="A491" s="144"/>
      <c r="B491" s="52" t="s">
        <v>274</v>
      </c>
      <c r="C491" s="44" t="s">
        <v>278</v>
      </c>
      <c r="D491" s="100">
        <v>1450</v>
      </c>
      <c r="E491" s="100"/>
      <c r="F491" s="100"/>
      <c r="G491" s="225">
        <f t="shared" si="86"/>
        <v>1450</v>
      </c>
      <c r="H491" s="100">
        <f t="shared" si="89"/>
        <v>1450</v>
      </c>
      <c r="I491" s="100"/>
      <c r="J491" s="213"/>
      <c r="K491" s="213"/>
      <c r="L491" s="211"/>
      <c r="M491" s="211"/>
      <c r="N491" s="214"/>
    </row>
    <row r="492" spans="1:14" s="58" customFormat="1" ht="15" customHeight="1">
      <c r="A492" s="144"/>
      <c r="B492" s="52" t="s">
        <v>76</v>
      </c>
      <c r="C492" s="45" t="s">
        <v>77</v>
      </c>
      <c r="D492" s="100">
        <v>1500</v>
      </c>
      <c r="E492" s="100"/>
      <c r="F492" s="100"/>
      <c r="G492" s="225">
        <f t="shared" si="86"/>
        <v>1500</v>
      </c>
      <c r="H492" s="100">
        <f t="shared" si="89"/>
        <v>1500</v>
      </c>
      <c r="I492" s="100"/>
      <c r="J492" s="213"/>
      <c r="K492" s="213"/>
      <c r="L492" s="211"/>
      <c r="M492" s="211"/>
      <c r="N492" s="214"/>
    </row>
    <row r="493" spans="1:14" s="58" customFormat="1" ht="15" customHeight="1">
      <c r="A493" s="144"/>
      <c r="B493" s="52" t="s">
        <v>80</v>
      </c>
      <c r="C493" s="45" t="s">
        <v>81</v>
      </c>
      <c r="D493" s="100">
        <v>6035</v>
      </c>
      <c r="E493" s="100"/>
      <c r="F493" s="100"/>
      <c r="G493" s="225">
        <f t="shared" si="86"/>
        <v>6035</v>
      </c>
      <c r="H493" s="100">
        <f t="shared" si="89"/>
        <v>6035</v>
      </c>
      <c r="I493" s="100"/>
      <c r="J493" s="213"/>
      <c r="K493" s="213"/>
      <c r="L493" s="211"/>
      <c r="M493" s="211"/>
      <c r="N493" s="214"/>
    </row>
    <row r="494" spans="1:14" s="58" customFormat="1" ht="14.25" customHeight="1">
      <c r="A494" s="144"/>
      <c r="B494" s="52" t="s">
        <v>550</v>
      </c>
      <c r="C494" s="45" t="s">
        <v>419</v>
      </c>
      <c r="D494" s="100">
        <v>120</v>
      </c>
      <c r="E494" s="100"/>
      <c r="F494" s="100"/>
      <c r="G494" s="225">
        <f t="shared" si="86"/>
        <v>120</v>
      </c>
      <c r="H494" s="100">
        <f t="shared" si="89"/>
        <v>120</v>
      </c>
      <c r="I494" s="100"/>
      <c r="J494" s="213"/>
      <c r="K494" s="213"/>
      <c r="L494" s="211"/>
      <c r="M494" s="211"/>
      <c r="N494" s="214"/>
    </row>
    <row r="495" spans="1:14" s="58" customFormat="1" ht="14.25" customHeight="1">
      <c r="A495" s="144"/>
      <c r="B495" s="52" t="s">
        <v>275</v>
      </c>
      <c r="C495" s="44" t="s">
        <v>749</v>
      </c>
      <c r="D495" s="100">
        <v>1800</v>
      </c>
      <c r="E495" s="100"/>
      <c r="F495" s="100"/>
      <c r="G495" s="225">
        <f t="shared" si="86"/>
        <v>1800</v>
      </c>
      <c r="H495" s="100">
        <f t="shared" si="89"/>
        <v>1800</v>
      </c>
      <c r="I495" s="100"/>
      <c r="J495" s="213"/>
      <c r="K495" s="213"/>
      <c r="L495" s="211"/>
      <c r="M495" s="211"/>
      <c r="N495" s="214"/>
    </row>
    <row r="496" spans="1:14" s="58" customFormat="1" ht="14.25" customHeight="1">
      <c r="A496" s="144"/>
      <c r="B496" s="52" t="s">
        <v>276</v>
      </c>
      <c r="C496" s="44" t="s">
        <v>280</v>
      </c>
      <c r="D496" s="100">
        <v>800</v>
      </c>
      <c r="E496" s="100"/>
      <c r="F496" s="100"/>
      <c r="G496" s="225">
        <f t="shared" si="86"/>
        <v>800</v>
      </c>
      <c r="H496" s="100">
        <f t="shared" si="89"/>
        <v>800</v>
      </c>
      <c r="I496" s="100"/>
      <c r="J496" s="213"/>
      <c r="K496" s="213"/>
      <c r="L496" s="211"/>
      <c r="M496" s="211"/>
      <c r="N496" s="214"/>
    </row>
    <row r="497" spans="1:14" s="58" customFormat="1" ht="14.25" customHeight="1">
      <c r="A497" s="144"/>
      <c r="B497" s="52" t="s">
        <v>277</v>
      </c>
      <c r="C497" s="44" t="s">
        <v>281</v>
      </c>
      <c r="D497" s="100">
        <v>4050</v>
      </c>
      <c r="E497" s="100"/>
      <c r="F497" s="100"/>
      <c r="G497" s="225">
        <f t="shared" si="86"/>
        <v>4050</v>
      </c>
      <c r="H497" s="100">
        <f t="shared" si="89"/>
        <v>4050</v>
      </c>
      <c r="I497" s="100"/>
      <c r="J497" s="213"/>
      <c r="K497" s="213"/>
      <c r="L497" s="211"/>
      <c r="M497" s="211"/>
      <c r="N497" s="214"/>
    </row>
    <row r="498" spans="1:14" s="57" customFormat="1" ht="49.5" customHeight="1">
      <c r="A498" s="142" t="s">
        <v>327</v>
      </c>
      <c r="B498" s="164"/>
      <c r="C498" s="81" t="s">
        <v>329</v>
      </c>
      <c r="D498" s="209">
        <f>SUM(D499:D503)</f>
        <v>24067</v>
      </c>
      <c r="E498" s="209">
        <f aca="true" t="shared" si="90" ref="E498:N498">SUM(E499:E503)</f>
        <v>0</v>
      </c>
      <c r="F498" s="209">
        <f t="shared" si="90"/>
        <v>0</v>
      </c>
      <c r="G498" s="209">
        <f t="shared" si="90"/>
        <v>24067</v>
      </c>
      <c r="H498" s="209">
        <f t="shared" si="90"/>
        <v>24067</v>
      </c>
      <c r="I498" s="209">
        <f t="shared" si="90"/>
        <v>15420</v>
      </c>
      <c r="J498" s="209">
        <f t="shared" si="90"/>
        <v>2803</v>
      </c>
      <c r="K498" s="209">
        <f t="shared" si="90"/>
        <v>0</v>
      </c>
      <c r="L498" s="209">
        <f t="shared" si="90"/>
        <v>0</v>
      </c>
      <c r="M498" s="209">
        <f t="shared" si="90"/>
        <v>0</v>
      </c>
      <c r="N498" s="210">
        <f t="shared" si="90"/>
        <v>0</v>
      </c>
    </row>
    <row r="499" spans="1:14" s="57" customFormat="1" ht="18.75" customHeight="1">
      <c r="A499" s="160"/>
      <c r="B499" s="52" t="s">
        <v>61</v>
      </c>
      <c r="C499" s="44" t="s">
        <v>328</v>
      </c>
      <c r="D499" s="100">
        <v>15420</v>
      </c>
      <c r="E499" s="100"/>
      <c r="F499" s="100"/>
      <c r="G499" s="225">
        <f t="shared" si="86"/>
        <v>15420</v>
      </c>
      <c r="H499" s="100">
        <f t="shared" si="89"/>
        <v>15420</v>
      </c>
      <c r="I499" s="100">
        <f>H499</f>
        <v>15420</v>
      </c>
      <c r="J499" s="100"/>
      <c r="K499" s="217"/>
      <c r="L499" s="211"/>
      <c r="M499" s="211"/>
      <c r="N499" s="214"/>
    </row>
    <row r="500" spans="1:14" s="57" customFormat="1" ht="14.25" customHeight="1">
      <c r="A500" s="160"/>
      <c r="B500" s="52" t="s">
        <v>91</v>
      </c>
      <c r="C500" s="44" t="s">
        <v>92</v>
      </c>
      <c r="D500" s="100">
        <v>2425</v>
      </c>
      <c r="E500" s="100"/>
      <c r="F500" s="100"/>
      <c r="G500" s="225">
        <f t="shared" si="86"/>
        <v>2425</v>
      </c>
      <c r="H500" s="100">
        <f t="shared" si="89"/>
        <v>2425</v>
      </c>
      <c r="I500" s="100"/>
      <c r="J500" s="100">
        <f>D500</f>
        <v>2425</v>
      </c>
      <c r="K500" s="217"/>
      <c r="L500" s="211"/>
      <c r="M500" s="211"/>
      <c r="N500" s="214"/>
    </row>
    <row r="501" spans="1:14" s="57" customFormat="1" ht="13.5" customHeight="1">
      <c r="A501" s="160"/>
      <c r="B501" s="52" t="s">
        <v>66</v>
      </c>
      <c r="C501" s="44" t="s">
        <v>67</v>
      </c>
      <c r="D501" s="100">
        <v>378</v>
      </c>
      <c r="E501" s="100"/>
      <c r="F501" s="100"/>
      <c r="G501" s="225">
        <f t="shared" si="86"/>
        <v>378</v>
      </c>
      <c r="H501" s="100">
        <f t="shared" si="89"/>
        <v>378</v>
      </c>
      <c r="I501" s="100"/>
      <c r="J501" s="100">
        <f>D501</f>
        <v>378</v>
      </c>
      <c r="K501" s="217"/>
      <c r="L501" s="211"/>
      <c r="M501" s="211"/>
      <c r="N501" s="214"/>
    </row>
    <row r="502" spans="1:14" s="58" customFormat="1" ht="14.25" customHeight="1">
      <c r="A502" s="144"/>
      <c r="B502" s="52" t="s">
        <v>74</v>
      </c>
      <c r="C502" s="45" t="s">
        <v>148</v>
      </c>
      <c r="D502" s="100">
        <v>5039</v>
      </c>
      <c r="E502" s="100"/>
      <c r="F502" s="100"/>
      <c r="G502" s="225">
        <f t="shared" si="86"/>
        <v>5039</v>
      </c>
      <c r="H502" s="100">
        <f t="shared" si="89"/>
        <v>5039</v>
      </c>
      <c r="I502" s="100"/>
      <c r="J502" s="100"/>
      <c r="K502" s="217"/>
      <c r="L502" s="211"/>
      <c r="M502" s="211"/>
      <c r="N502" s="214"/>
    </row>
    <row r="503" spans="1:14" s="58" customFormat="1" ht="14.25" customHeight="1">
      <c r="A503" s="144"/>
      <c r="B503" s="52" t="s">
        <v>80</v>
      </c>
      <c r="C503" s="45" t="s">
        <v>81</v>
      </c>
      <c r="D503" s="100">
        <v>805</v>
      </c>
      <c r="E503" s="100"/>
      <c r="F503" s="100"/>
      <c r="G503" s="225">
        <f t="shared" si="86"/>
        <v>805</v>
      </c>
      <c r="H503" s="100">
        <f t="shared" si="89"/>
        <v>805</v>
      </c>
      <c r="I503" s="100"/>
      <c r="J503" s="100"/>
      <c r="K503" s="217"/>
      <c r="L503" s="211"/>
      <c r="M503" s="211"/>
      <c r="N503" s="214"/>
    </row>
    <row r="504" spans="1:14" s="58" customFormat="1" ht="21" customHeight="1">
      <c r="A504" s="422" t="s">
        <v>711</v>
      </c>
      <c r="B504" s="423"/>
      <c r="C504" s="424" t="s">
        <v>712</v>
      </c>
      <c r="D504" s="341">
        <f>D505</f>
        <v>3500</v>
      </c>
      <c r="E504" s="341">
        <f aca="true" t="shared" si="91" ref="E504:N504">E505</f>
        <v>0</v>
      </c>
      <c r="F504" s="341">
        <f t="shared" si="91"/>
        <v>0</v>
      </c>
      <c r="G504" s="341">
        <f t="shared" si="91"/>
        <v>3500</v>
      </c>
      <c r="H504" s="341">
        <f t="shared" si="91"/>
        <v>3500</v>
      </c>
      <c r="I504" s="341">
        <f t="shared" si="91"/>
        <v>0</v>
      </c>
      <c r="J504" s="341">
        <f t="shared" si="91"/>
        <v>0</v>
      </c>
      <c r="K504" s="341">
        <f t="shared" si="91"/>
        <v>3500</v>
      </c>
      <c r="L504" s="341">
        <f t="shared" si="91"/>
        <v>0</v>
      </c>
      <c r="M504" s="341">
        <f t="shared" si="91"/>
        <v>0</v>
      </c>
      <c r="N504" s="420">
        <f t="shared" si="91"/>
        <v>0</v>
      </c>
    </row>
    <row r="505" spans="1:14" s="58" customFormat="1" ht="17.25" customHeight="1">
      <c r="A505" s="144"/>
      <c r="B505" s="52" t="s">
        <v>236</v>
      </c>
      <c r="C505" s="44" t="s">
        <v>428</v>
      </c>
      <c r="D505" s="100">
        <v>3500</v>
      </c>
      <c r="E505" s="100"/>
      <c r="F505" s="100"/>
      <c r="G505" s="225">
        <f t="shared" si="86"/>
        <v>3500</v>
      </c>
      <c r="H505" s="100">
        <f t="shared" si="89"/>
        <v>3500</v>
      </c>
      <c r="I505" s="100"/>
      <c r="J505" s="100"/>
      <c r="K505" s="217">
        <f>H505</f>
        <v>3500</v>
      </c>
      <c r="L505" s="211"/>
      <c r="M505" s="211"/>
      <c r="N505" s="214"/>
    </row>
    <row r="506" spans="1:14" s="58" customFormat="1" ht="23.25" customHeight="1">
      <c r="A506" s="142" t="s">
        <v>344</v>
      </c>
      <c r="B506" s="173"/>
      <c r="C506" s="81" t="s">
        <v>345</v>
      </c>
      <c r="D506" s="209">
        <f>D507</f>
        <v>2000</v>
      </c>
      <c r="E506" s="209">
        <f aca="true" t="shared" si="92" ref="E506:N506">E507</f>
        <v>0</v>
      </c>
      <c r="F506" s="209">
        <f t="shared" si="92"/>
        <v>0</v>
      </c>
      <c r="G506" s="209">
        <f t="shared" si="92"/>
        <v>2000</v>
      </c>
      <c r="H506" s="209">
        <f t="shared" si="92"/>
        <v>2000</v>
      </c>
      <c r="I506" s="209">
        <f t="shared" si="92"/>
        <v>0</v>
      </c>
      <c r="J506" s="209">
        <f t="shared" si="92"/>
        <v>0</v>
      </c>
      <c r="K506" s="209">
        <f t="shared" si="92"/>
        <v>0</v>
      </c>
      <c r="L506" s="209">
        <f t="shared" si="92"/>
        <v>0</v>
      </c>
      <c r="M506" s="209">
        <f t="shared" si="92"/>
        <v>0</v>
      </c>
      <c r="N506" s="210">
        <f t="shared" si="92"/>
        <v>0</v>
      </c>
    </row>
    <row r="507" spans="1:14" s="58" customFormat="1" ht="21" customHeight="1">
      <c r="A507" s="144"/>
      <c r="B507" s="167" t="s">
        <v>275</v>
      </c>
      <c r="C507" s="44" t="s">
        <v>626</v>
      </c>
      <c r="D507" s="100">
        <v>2000</v>
      </c>
      <c r="E507" s="100"/>
      <c r="F507" s="100"/>
      <c r="G507" s="225">
        <f t="shared" si="86"/>
        <v>2000</v>
      </c>
      <c r="H507" s="100">
        <f t="shared" si="89"/>
        <v>2000</v>
      </c>
      <c r="I507" s="100"/>
      <c r="J507" s="212"/>
      <c r="K507" s="213"/>
      <c r="L507" s="211"/>
      <c r="M507" s="211"/>
      <c r="N507" s="214"/>
    </row>
    <row r="508" spans="1:14" s="58" customFormat="1" ht="18.75" customHeight="1">
      <c r="A508" s="142" t="s">
        <v>159</v>
      </c>
      <c r="B508" s="173"/>
      <c r="C508" s="81" t="s">
        <v>129</v>
      </c>
      <c r="D508" s="209">
        <f>SUM(D509:D511)</f>
        <v>9715</v>
      </c>
      <c r="E508" s="209">
        <f aca="true" t="shared" si="93" ref="E508:N508">SUM(E509:E511)</f>
        <v>0</v>
      </c>
      <c r="F508" s="209">
        <f t="shared" si="93"/>
        <v>0</v>
      </c>
      <c r="G508" s="209">
        <f t="shared" si="93"/>
        <v>9715</v>
      </c>
      <c r="H508" s="209">
        <f t="shared" si="93"/>
        <v>9715</v>
      </c>
      <c r="I508" s="209">
        <f t="shared" si="93"/>
        <v>0</v>
      </c>
      <c r="J508" s="209">
        <f t="shared" si="93"/>
        <v>0</v>
      </c>
      <c r="K508" s="209">
        <f t="shared" si="93"/>
        <v>0</v>
      </c>
      <c r="L508" s="209">
        <f t="shared" si="93"/>
        <v>0</v>
      </c>
      <c r="M508" s="209">
        <f t="shared" si="93"/>
        <v>0</v>
      </c>
      <c r="N508" s="210">
        <f t="shared" si="93"/>
        <v>0</v>
      </c>
    </row>
    <row r="509" spans="1:14" s="58" customFormat="1" ht="14.25" customHeight="1">
      <c r="A509" s="160"/>
      <c r="B509" s="50" t="s">
        <v>70</v>
      </c>
      <c r="C509" s="45" t="s">
        <v>146</v>
      </c>
      <c r="D509" s="100">
        <v>1000</v>
      </c>
      <c r="E509" s="100"/>
      <c r="F509" s="100"/>
      <c r="G509" s="225">
        <f t="shared" si="86"/>
        <v>1000</v>
      </c>
      <c r="H509" s="100">
        <f t="shared" si="89"/>
        <v>1000</v>
      </c>
      <c r="I509" s="100"/>
      <c r="J509" s="100"/>
      <c r="K509" s="217"/>
      <c r="L509" s="211"/>
      <c r="M509" s="211"/>
      <c r="N509" s="214"/>
    </row>
    <row r="510" spans="1:14" s="58" customFormat="1" ht="14.25" customHeight="1">
      <c r="A510" s="160"/>
      <c r="B510" s="50" t="s">
        <v>74</v>
      </c>
      <c r="C510" s="45" t="s">
        <v>148</v>
      </c>
      <c r="D510" s="100">
        <v>1411</v>
      </c>
      <c r="E510" s="100"/>
      <c r="F510" s="100"/>
      <c r="G510" s="225">
        <f t="shared" si="86"/>
        <v>1411</v>
      </c>
      <c r="H510" s="100">
        <f t="shared" si="89"/>
        <v>1411</v>
      </c>
      <c r="I510" s="100"/>
      <c r="J510" s="100"/>
      <c r="K510" s="217"/>
      <c r="L510" s="211"/>
      <c r="M510" s="211"/>
      <c r="N510" s="214"/>
    </row>
    <row r="511" spans="1:14" s="58" customFormat="1" ht="14.25" customHeight="1">
      <c r="A511" s="160"/>
      <c r="B511" s="50" t="s">
        <v>80</v>
      </c>
      <c r="C511" s="44" t="s">
        <v>330</v>
      </c>
      <c r="D511" s="100">
        <v>7304</v>
      </c>
      <c r="E511" s="100"/>
      <c r="F511" s="100"/>
      <c r="G511" s="225">
        <f t="shared" si="86"/>
        <v>7304</v>
      </c>
      <c r="H511" s="100">
        <f t="shared" si="89"/>
        <v>7304</v>
      </c>
      <c r="I511" s="100"/>
      <c r="J511" s="100"/>
      <c r="K511" s="217"/>
      <c r="L511" s="211"/>
      <c r="M511" s="211"/>
      <c r="N511" s="214"/>
    </row>
    <row r="512" spans="1:14" s="58" customFormat="1" ht="27.75" customHeight="1">
      <c r="A512" s="162" t="s">
        <v>255</v>
      </c>
      <c r="B512" s="168"/>
      <c r="C512" s="76" t="s">
        <v>158</v>
      </c>
      <c r="D512" s="215">
        <f aca="true" t="shared" si="94" ref="D512:N512">D513+D515+D522</f>
        <v>1242223</v>
      </c>
      <c r="E512" s="215">
        <f t="shared" si="94"/>
        <v>0</v>
      </c>
      <c r="F512" s="215">
        <f t="shared" si="94"/>
        <v>0</v>
      </c>
      <c r="G512" s="215">
        <f t="shared" si="94"/>
        <v>1242223</v>
      </c>
      <c r="H512" s="215">
        <f t="shared" si="94"/>
        <v>1242223</v>
      </c>
      <c r="I512" s="215">
        <f t="shared" si="94"/>
        <v>862885</v>
      </c>
      <c r="J512" s="215">
        <f t="shared" si="94"/>
        <v>142045</v>
      </c>
      <c r="K512" s="215">
        <f t="shared" si="94"/>
        <v>26082</v>
      </c>
      <c r="L512" s="215">
        <f t="shared" si="94"/>
        <v>0</v>
      </c>
      <c r="M512" s="215">
        <f t="shared" si="94"/>
        <v>0</v>
      </c>
      <c r="N512" s="216">
        <f t="shared" si="94"/>
        <v>0</v>
      </c>
    </row>
    <row r="513" spans="1:14" s="58" customFormat="1" ht="37.5" customHeight="1">
      <c r="A513" s="142" t="s">
        <v>268</v>
      </c>
      <c r="B513" s="173"/>
      <c r="C513" s="81" t="s">
        <v>751</v>
      </c>
      <c r="D513" s="209">
        <f>D514</f>
        <v>26082</v>
      </c>
      <c r="E513" s="209">
        <f aca="true" t="shared" si="95" ref="E513:N513">E514</f>
        <v>0</v>
      </c>
      <c r="F513" s="209">
        <f t="shared" si="95"/>
        <v>0</v>
      </c>
      <c r="G513" s="209">
        <f t="shared" si="95"/>
        <v>26082</v>
      </c>
      <c r="H513" s="209">
        <f t="shared" si="95"/>
        <v>26082</v>
      </c>
      <c r="I513" s="209">
        <f t="shared" si="95"/>
        <v>0</v>
      </c>
      <c r="J513" s="209">
        <f t="shared" si="95"/>
        <v>0</v>
      </c>
      <c r="K513" s="209">
        <f t="shared" si="95"/>
        <v>26082</v>
      </c>
      <c r="L513" s="209">
        <f t="shared" si="95"/>
        <v>0</v>
      </c>
      <c r="M513" s="209">
        <f t="shared" si="95"/>
        <v>0</v>
      </c>
      <c r="N513" s="210">
        <f t="shared" si="95"/>
        <v>0</v>
      </c>
    </row>
    <row r="514" spans="1:14" s="58" customFormat="1" ht="33.75" customHeight="1">
      <c r="A514" s="138"/>
      <c r="B514" s="169" t="s">
        <v>119</v>
      </c>
      <c r="C514" s="82" t="s">
        <v>754</v>
      </c>
      <c r="D514" s="217">
        <v>26082</v>
      </c>
      <c r="E514" s="217"/>
      <c r="F514" s="217"/>
      <c r="G514" s="225">
        <f t="shared" si="86"/>
        <v>26082</v>
      </c>
      <c r="H514" s="100">
        <f t="shared" si="89"/>
        <v>26082</v>
      </c>
      <c r="I514" s="222"/>
      <c r="J514" s="222"/>
      <c r="K514" s="217">
        <f>H514</f>
        <v>26082</v>
      </c>
      <c r="L514" s="211"/>
      <c r="M514" s="211"/>
      <c r="N514" s="214"/>
    </row>
    <row r="515" spans="1:14" s="58" customFormat="1" ht="21" customHeight="1">
      <c r="A515" s="142" t="s">
        <v>265</v>
      </c>
      <c r="B515" s="173"/>
      <c r="C515" s="81" t="s">
        <v>509</v>
      </c>
      <c r="D515" s="209">
        <f>SUM(D516:D521)</f>
        <v>18821</v>
      </c>
      <c r="E515" s="209">
        <f aca="true" t="shared" si="96" ref="E515:N515">SUM(E516:E521)</f>
        <v>0</v>
      </c>
      <c r="F515" s="209">
        <f t="shared" si="96"/>
        <v>0</v>
      </c>
      <c r="G515" s="209">
        <f t="shared" si="96"/>
        <v>18821</v>
      </c>
      <c r="H515" s="209">
        <f t="shared" si="96"/>
        <v>18821</v>
      </c>
      <c r="I515" s="209">
        <f t="shared" si="96"/>
        <v>15055</v>
      </c>
      <c r="J515" s="209">
        <f t="shared" si="96"/>
        <v>2645</v>
      </c>
      <c r="K515" s="209">
        <f t="shared" si="96"/>
        <v>0</v>
      </c>
      <c r="L515" s="209">
        <f t="shared" si="96"/>
        <v>0</v>
      </c>
      <c r="M515" s="209">
        <f t="shared" si="96"/>
        <v>0</v>
      </c>
      <c r="N515" s="210">
        <f t="shared" si="96"/>
        <v>0</v>
      </c>
    </row>
    <row r="516" spans="1:14" s="58" customFormat="1" ht="19.5" customHeight="1">
      <c r="A516" s="144"/>
      <c r="B516" s="167" t="s">
        <v>61</v>
      </c>
      <c r="C516" s="44" t="s">
        <v>753</v>
      </c>
      <c r="D516" s="100">
        <v>13780</v>
      </c>
      <c r="E516" s="100"/>
      <c r="F516" s="100"/>
      <c r="G516" s="225">
        <f t="shared" si="86"/>
        <v>13780</v>
      </c>
      <c r="H516" s="100">
        <f t="shared" si="89"/>
        <v>13780</v>
      </c>
      <c r="I516" s="100">
        <f>H516</f>
        <v>13780</v>
      </c>
      <c r="J516" s="212"/>
      <c r="K516" s="213"/>
      <c r="L516" s="211"/>
      <c r="M516" s="211"/>
      <c r="N516" s="214"/>
    </row>
    <row r="517" spans="1:14" s="58" customFormat="1" ht="13.5" customHeight="1">
      <c r="A517" s="144"/>
      <c r="B517" s="167" t="s">
        <v>64</v>
      </c>
      <c r="C517" s="44" t="s">
        <v>65</v>
      </c>
      <c r="D517" s="100">
        <v>1275</v>
      </c>
      <c r="E517" s="100"/>
      <c r="F517" s="100"/>
      <c r="G517" s="225">
        <f t="shared" si="86"/>
        <v>1275</v>
      </c>
      <c r="H517" s="100">
        <f t="shared" si="89"/>
        <v>1275</v>
      </c>
      <c r="I517" s="100">
        <f>H517</f>
        <v>1275</v>
      </c>
      <c r="J517" s="212"/>
      <c r="K517" s="213"/>
      <c r="L517" s="211"/>
      <c r="M517" s="211"/>
      <c r="N517" s="214"/>
    </row>
    <row r="518" spans="1:14" s="58" customFormat="1" ht="14.25" customHeight="1">
      <c r="A518" s="144"/>
      <c r="B518" s="170" t="s">
        <v>91</v>
      </c>
      <c r="C518" s="44" t="s">
        <v>266</v>
      </c>
      <c r="D518" s="100">
        <v>2275</v>
      </c>
      <c r="E518" s="100"/>
      <c r="F518" s="100"/>
      <c r="G518" s="225">
        <f t="shared" si="86"/>
        <v>2275</v>
      </c>
      <c r="H518" s="100">
        <f t="shared" si="89"/>
        <v>2275</v>
      </c>
      <c r="I518" s="100"/>
      <c r="J518" s="212">
        <f>H518</f>
        <v>2275</v>
      </c>
      <c r="K518" s="213"/>
      <c r="L518" s="211"/>
      <c r="M518" s="211"/>
      <c r="N518" s="214"/>
    </row>
    <row r="519" spans="1:14" s="58" customFormat="1" ht="13.5" customHeight="1">
      <c r="A519" s="144"/>
      <c r="B519" s="170" t="s">
        <v>66</v>
      </c>
      <c r="C519" s="44" t="s">
        <v>67</v>
      </c>
      <c r="D519" s="100">
        <v>370</v>
      </c>
      <c r="E519" s="100"/>
      <c r="F519" s="100"/>
      <c r="G519" s="225">
        <f t="shared" si="86"/>
        <v>370</v>
      </c>
      <c r="H519" s="100">
        <f t="shared" si="89"/>
        <v>370</v>
      </c>
      <c r="I519" s="100"/>
      <c r="J519" s="212">
        <f>H519</f>
        <v>370</v>
      </c>
      <c r="K519" s="213"/>
      <c r="L519" s="211"/>
      <c r="M519" s="211"/>
      <c r="N519" s="214"/>
    </row>
    <row r="520" spans="1:14" s="58" customFormat="1" ht="14.25" customHeight="1">
      <c r="A520" s="144"/>
      <c r="B520" s="167" t="s">
        <v>74</v>
      </c>
      <c r="C520" s="44" t="s">
        <v>148</v>
      </c>
      <c r="D520" s="100">
        <v>669</v>
      </c>
      <c r="E520" s="100"/>
      <c r="F520" s="100"/>
      <c r="G520" s="225">
        <f t="shared" si="86"/>
        <v>669</v>
      </c>
      <c r="H520" s="100">
        <f t="shared" si="89"/>
        <v>669</v>
      </c>
      <c r="I520" s="100"/>
      <c r="J520" s="212"/>
      <c r="K520" s="213"/>
      <c r="L520" s="211"/>
      <c r="M520" s="211"/>
      <c r="N520" s="214"/>
    </row>
    <row r="521" spans="1:14" s="58" customFormat="1" ht="12.75" customHeight="1">
      <c r="A521" s="144"/>
      <c r="B521" s="167" t="s">
        <v>80</v>
      </c>
      <c r="C521" s="44" t="s">
        <v>81</v>
      </c>
      <c r="D521" s="100">
        <v>452</v>
      </c>
      <c r="E521" s="100"/>
      <c r="F521" s="100"/>
      <c r="G521" s="225">
        <f t="shared" si="86"/>
        <v>452</v>
      </c>
      <c r="H521" s="100">
        <f t="shared" si="89"/>
        <v>452</v>
      </c>
      <c r="I521" s="100"/>
      <c r="J521" s="212"/>
      <c r="K521" s="213"/>
      <c r="L521" s="211"/>
      <c r="M521" s="211"/>
      <c r="N521" s="214"/>
    </row>
    <row r="522" spans="1:14" s="58" customFormat="1" ht="19.5" customHeight="1">
      <c r="A522" s="142" t="s">
        <v>291</v>
      </c>
      <c r="B522" s="174"/>
      <c r="C522" s="81" t="s">
        <v>292</v>
      </c>
      <c r="D522" s="209">
        <f>SUM(D523:D540)</f>
        <v>1197320</v>
      </c>
      <c r="E522" s="209">
        <f aca="true" t="shared" si="97" ref="E522:N522">SUM(E523:E540)</f>
        <v>0</v>
      </c>
      <c r="F522" s="209">
        <f t="shared" si="97"/>
        <v>0</v>
      </c>
      <c r="G522" s="209">
        <f t="shared" si="97"/>
        <v>1197320</v>
      </c>
      <c r="H522" s="209">
        <f t="shared" si="97"/>
        <v>1197320</v>
      </c>
      <c r="I522" s="209">
        <f t="shared" si="97"/>
        <v>847830</v>
      </c>
      <c r="J522" s="209">
        <f t="shared" si="97"/>
        <v>139400</v>
      </c>
      <c r="K522" s="209">
        <f t="shared" si="97"/>
        <v>0</v>
      </c>
      <c r="L522" s="209">
        <f t="shared" si="97"/>
        <v>0</v>
      </c>
      <c r="M522" s="209">
        <f t="shared" si="97"/>
        <v>0</v>
      </c>
      <c r="N522" s="210">
        <f t="shared" si="97"/>
        <v>0</v>
      </c>
    </row>
    <row r="523" spans="1:14" s="58" customFormat="1" ht="15.75" customHeight="1">
      <c r="A523" s="160"/>
      <c r="B523" s="167" t="s">
        <v>610</v>
      </c>
      <c r="C523" s="44" t="s">
        <v>752</v>
      </c>
      <c r="D523" s="100">
        <v>5250</v>
      </c>
      <c r="E523" s="100"/>
      <c r="F523" s="100"/>
      <c r="G523" s="225">
        <f t="shared" si="86"/>
        <v>5250</v>
      </c>
      <c r="H523" s="100">
        <f t="shared" si="89"/>
        <v>5250</v>
      </c>
      <c r="I523" s="261"/>
      <c r="J523" s="100"/>
      <c r="K523" s="114"/>
      <c r="L523" s="211"/>
      <c r="M523" s="211"/>
      <c r="N523" s="214"/>
    </row>
    <row r="524" spans="1:14" s="58" customFormat="1" ht="15.75" customHeight="1">
      <c r="A524" s="144"/>
      <c r="B524" s="167" t="s">
        <v>61</v>
      </c>
      <c r="C524" s="44" t="s">
        <v>328</v>
      </c>
      <c r="D524" s="100">
        <v>785600</v>
      </c>
      <c r="E524" s="100"/>
      <c r="F524" s="100"/>
      <c r="G524" s="225">
        <f t="shared" si="86"/>
        <v>785600</v>
      </c>
      <c r="H524" s="100">
        <f t="shared" si="89"/>
        <v>785600</v>
      </c>
      <c r="I524" s="100">
        <f>H524</f>
        <v>785600</v>
      </c>
      <c r="J524" s="100"/>
      <c r="K524" s="212"/>
      <c r="L524" s="211"/>
      <c r="M524" s="211"/>
      <c r="N524" s="214"/>
    </row>
    <row r="525" spans="1:14" s="58" customFormat="1" ht="15" customHeight="1">
      <c r="A525" s="144"/>
      <c r="B525" s="167" t="s">
        <v>64</v>
      </c>
      <c r="C525" s="44" t="s">
        <v>65</v>
      </c>
      <c r="D525" s="100">
        <v>55830</v>
      </c>
      <c r="E525" s="100"/>
      <c r="F525" s="100"/>
      <c r="G525" s="225">
        <f aca="true" t="shared" si="98" ref="G525:G588">D525+E525-F525</f>
        <v>55830</v>
      </c>
      <c r="H525" s="100">
        <f t="shared" si="89"/>
        <v>55830</v>
      </c>
      <c r="I525" s="100">
        <f>H525</f>
        <v>55830</v>
      </c>
      <c r="J525" s="100"/>
      <c r="K525" s="212"/>
      <c r="L525" s="211"/>
      <c r="M525" s="211"/>
      <c r="N525" s="214"/>
    </row>
    <row r="526" spans="1:14" s="58" customFormat="1" ht="15" customHeight="1">
      <c r="A526" s="144"/>
      <c r="B526" s="170" t="s">
        <v>113</v>
      </c>
      <c r="C526" s="44" t="s">
        <v>127</v>
      </c>
      <c r="D526" s="100">
        <v>119900</v>
      </c>
      <c r="E526" s="100"/>
      <c r="F526" s="100"/>
      <c r="G526" s="225">
        <f t="shared" si="98"/>
        <v>119900</v>
      </c>
      <c r="H526" s="100">
        <f t="shared" si="89"/>
        <v>119900</v>
      </c>
      <c r="I526" s="100"/>
      <c r="J526" s="100">
        <f>H526</f>
        <v>119900</v>
      </c>
      <c r="K526" s="212"/>
      <c r="L526" s="211"/>
      <c r="M526" s="211"/>
      <c r="N526" s="214"/>
    </row>
    <row r="527" spans="1:14" s="58" customFormat="1" ht="15" customHeight="1">
      <c r="A527" s="144"/>
      <c r="B527" s="170" t="s">
        <v>66</v>
      </c>
      <c r="C527" s="44" t="s">
        <v>67</v>
      </c>
      <c r="D527" s="100">
        <v>19500</v>
      </c>
      <c r="E527" s="100"/>
      <c r="F527" s="100"/>
      <c r="G527" s="225">
        <f t="shared" si="98"/>
        <v>19500</v>
      </c>
      <c r="H527" s="100">
        <f t="shared" si="89"/>
        <v>19500</v>
      </c>
      <c r="I527" s="100"/>
      <c r="J527" s="100">
        <f>H527</f>
        <v>19500</v>
      </c>
      <c r="K527" s="212"/>
      <c r="L527" s="211"/>
      <c r="M527" s="211"/>
      <c r="N527" s="214"/>
    </row>
    <row r="528" spans="1:14" s="58" customFormat="1" ht="14.25" customHeight="1">
      <c r="A528" s="144"/>
      <c r="B528" s="167" t="s">
        <v>542</v>
      </c>
      <c r="C528" s="44" t="s">
        <v>543</v>
      </c>
      <c r="D528" s="100">
        <v>6400</v>
      </c>
      <c r="E528" s="100"/>
      <c r="F528" s="100"/>
      <c r="G528" s="225">
        <f t="shared" si="98"/>
        <v>6400</v>
      </c>
      <c r="H528" s="100">
        <f t="shared" si="89"/>
        <v>6400</v>
      </c>
      <c r="I528" s="100">
        <f>H528</f>
        <v>6400</v>
      </c>
      <c r="J528" s="100"/>
      <c r="K528" s="212"/>
      <c r="L528" s="211"/>
      <c r="M528" s="211"/>
      <c r="N528" s="214"/>
    </row>
    <row r="529" spans="1:14" s="58" customFormat="1" ht="14.25" customHeight="1">
      <c r="A529" s="144"/>
      <c r="B529" s="167" t="s">
        <v>68</v>
      </c>
      <c r="C529" s="44" t="s">
        <v>185</v>
      </c>
      <c r="D529" s="100">
        <v>59634</v>
      </c>
      <c r="E529" s="100"/>
      <c r="F529" s="100"/>
      <c r="G529" s="225">
        <f t="shared" si="98"/>
        <v>59634</v>
      </c>
      <c r="H529" s="100">
        <f t="shared" si="89"/>
        <v>59634</v>
      </c>
      <c r="I529" s="100"/>
      <c r="J529" s="100"/>
      <c r="K529" s="212"/>
      <c r="L529" s="211"/>
      <c r="M529" s="211"/>
      <c r="N529" s="214"/>
    </row>
    <row r="530" spans="1:14" s="58" customFormat="1" ht="13.5" customHeight="1">
      <c r="A530" s="144"/>
      <c r="B530" s="167" t="s">
        <v>70</v>
      </c>
      <c r="C530" s="44" t="s">
        <v>146</v>
      </c>
      <c r="D530" s="100">
        <v>20300</v>
      </c>
      <c r="E530" s="100"/>
      <c r="F530" s="100"/>
      <c r="G530" s="225">
        <f t="shared" si="98"/>
        <v>20300</v>
      </c>
      <c r="H530" s="100">
        <f t="shared" si="89"/>
        <v>20300</v>
      </c>
      <c r="I530" s="100"/>
      <c r="J530" s="100"/>
      <c r="K530" s="212"/>
      <c r="L530" s="211"/>
      <c r="M530" s="211"/>
      <c r="N530" s="214"/>
    </row>
    <row r="531" spans="1:14" s="58" customFormat="1" ht="13.5" customHeight="1">
      <c r="A531" s="144"/>
      <c r="B531" s="167" t="s">
        <v>72</v>
      </c>
      <c r="C531" s="45" t="s">
        <v>147</v>
      </c>
      <c r="D531" s="100">
        <v>40000</v>
      </c>
      <c r="E531" s="100"/>
      <c r="F531" s="100"/>
      <c r="G531" s="225">
        <f t="shared" si="98"/>
        <v>40000</v>
      </c>
      <c r="H531" s="100">
        <f t="shared" si="89"/>
        <v>40000</v>
      </c>
      <c r="I531" s="100"/>
      <c r="J531" s="100"/>
      <c r="K531" s="212"/>
      <c r="L531" s="211"/>
      <c r="M531" s="211"/>
      <c r="N531" s="214"/>
    </row>
    <row r="532" spans="1:14" s="58" customFormat="1" ht="13.5" customHeight="1">
      <c r="A532" s="144"/>
      <c r="B532" s="167" t="s">
        <v>133</v>
      </c>
      <c r="C532" s="45" t="s">
        <v>134</v>
      </c>
      <c r="D532" s="100">
        <v>900</v>
      </c>
      <c r="E532" s="100"/>
      <c r="F532" s="100"/>
      <c r="G532" s="225">
        <f t="shared" si="98"/>
        <v>900</v>
      </c>
      <c r="H532" s="100">
        <f t="shared" si="89"/>
        <v>900</v>
      </c>
      <c r="I532" s="100"/>
      <c r="J532" s="100"/>
      <c r="K532" s="212"/>
      <c r="L532" s="211"/>
      <c r="M532" s="211"/>
      <c r="N532" s="214"/>
    </row>
    <row r="533" spans="1:14" s="58" customFormat="1" ht="15" customHeight="1">
      <c r="A533" s="144"/>
      <c r="B533" s="167" t="s">
        <v>74</v>
      </c>
      <c r="C533" s="44" t="s">
        <v>148</v>
      </c>
      <c r="D533" s="100">
        <v>34520</v>
      </c>
      <c r="E533" s="100"/>
      <c r="F533" s="100"/>
      <c r="G533" s="225">
        <f t="shared" si="98"/>
        <v>34520</v>
      </c>
      <c r="H533" s="100">
        <f t="shared" si="89"/>
        <v>34520</v>
      </c>
      <c r="I533" s="100"/>
      <c r="J533" s="100"/>
      <c r="K533" s="212"/>
      <c r="L533" s="211"/>
      <c r="M533" s="211"/>
      <c r="N533" s="214"/>
    </row>
    <row r="534" spans="1:14" s="58" customFormat="1" ht="15" customHeight="1">
      <c r="A534" s="144"/>
      <c r="B534" s="167" t="s">
        <v>282</v>
      </c>
      <c r="C534" s="44" t="s">
        <v>284</v>
      </c>
      <c r="D534" s="100">
        <v>1000</v>
      </c>
      <c r="E534" s="100"/>
      <c r="F534" s="100"/>
      <c r="G534" s="225">
        <f t="shared" si="98"/>
        <v>1000</v>
      </c>
      <c r="H534" s="100">
        <f t="shared" si="89"/>
        <v>1000</v>
      </c>
      <c r="I534" s="100"/>
      <c r="J534" s="100"/>
      <c r="K534" s="212"/>
      <c r="L534" s="211"/>
      <c r="M534" s="211"/>
      <c r="N534" s="214"/>
    </row>
    <row r="535" spans="1:14" s="58" customFormat="1" ht="15" customHeight="1">
      <c r="A535" s="144"/>
      <c r="B535" s="167" t="s">
        <v>274</v>
      </c>
      <c r="C535" s="44" t="s">
        <v>278</v>
      </c>
      <c r="D535" s="100">
        <v>2500</v>
      </c>
      <c r="E535" s="100"/>
      <c r="F535" s="100"/>
      <c r="G535" s="225">
        <f t="shared" si="98"/>
        <v>2500</v>
      </c>
      <c r="H535" s="100">
        <f t="shared" si="89"/>
        <v>2500</v>
      </c>
      <c r="I535" s="100"/>
      <c r="J535" s="100"/>
      <c r="K535" s="212"/>
      <c r="L535" s="211"/>
      <c r="M535" s="211"/>
      <c r="N535" s="214"/>
    </row>
    <row r="536" spans="1:14" s="58" customFormat="1" ht="14.25" customHeight="1">
      <c r="A536" s="144"/>
      <c r="B536" s="167" t="s">
        <v>76</v>
      </c>
      <c r="C536" s="44" t="s">
        <v>77</v>
      </c>
      <c r="D536" s="100">
        <v>2000</v>
      </c>
      <c r="E536" s="100"/>
      <c r="F536" s="100"/>
      <c r="G536" s="225">
        <f t="shared" si="98"/>
        <v>2000</v>
      </c>
      <c r="H536" s="100">
        <f t="shared" si="89"/>
        <v>2000</v>
      </c>
      <c r="I536" s="100"/>
      <c r="J536" s="100"/>
      <c r="K536" s="212"/>
      <c r="L536" s="211"/>
      <c r="M536" s="211"/>
      <c r="N536" s="214"/>
    </row>
    <row r="537" spans="1:14" s="58" customFormat="1" ht="14.25" customHeight="1">
      <c r="A537" s="144"/>
      <c r="B537" s="167" t="s">
        <v>80</v>
      </c>
      <c r="C537" s="44" t="s">
        <v>81</v>
      </c>
      <c r="D537" s="100">
        <v>35229</v>
      </c>
      <c r="E537" s="100"/>
      <c r="F537" s="100"/>
      <c r="G537" s="225">
        <f t="shared" si="98"/>
        <v>35229</v>
      </c>
      <c r="H537" s="100">
        <f t="shared" si="89"/>
        <v>35229</v>
      </c>
      <c r="I537" s="100"/>
      <c r="J537" s="100"/>
      <c r="K537" s="212"/>
      <c r="L537" s="211"/>
      <c r="M537" s="211"/>
      <c r="N537" s="214"/>
    </row>
    <row r="538" spans="1:14" s="58" customFormat="1" ht="14.25" customHeight="1">
      <c r="A538" s="144"/>
      <c r="B538" s="167" t="s">
        <v>96</v>
      </c>
      <c r="C538" s="44" t="s">
        <v>97</v>
      </c>
      <c r="D538" s="100">
        <v>3306</v>
      </c>
      <c r="E538" s="100"/>
      <c r="F538" s="100"/>
      <c r="G538" s="225">
        <f t="shared" si="98"/>
        <v>3306</v>
      </c>
      <c r="H538" s="100">
        <f t="shared" si="89"/>
        <v>3306</v>
      </c>
      <c r="I538" s="100"/>
      <c r="J538" s="100"/>
      <c r="K538" s="212"/>
      <c r="L538" s="211"/>
      <c r="M538" s="211"/>
      <c r="N538" s="214"/>
    </row>
    <row r="539" spans="1:14" s="58" customFormat="1" ht="14.25" customHeight="1">
      <c r="A539" s="144"/>
      <c r="B539" s="167" t="s">
        <v>151</v>
      </c>
      <c r="C539" s="44" t="s">
        <v>420</v>
      </c>
      <c r="D539" s="100">
        <v>3451</v>
      </c>
      <c r="E539" s="100"/>
      <c r="F539" s="100"/>
      <c r="G539" s="225">
        <f t="shared" si="98"/>
        <v>3451</v>
      </c>
      <c r="H539" s="100">
        <f t="shared" si="89"/>
        <v>3451</v>
      </c>
      <c r="I539" s="100"/>
      <c r="J539" s="100"/>
      <c r="K539" s="212"/>
      <c r="L539" s="211"/>
      <c r="M539" s="211"/>
      <c r="N539" s="214"/>
    </row>
    <row r="540" spans="1:14" s="58" customFormat="1" ht="15" customHeight="1">
      <c r="A540" s="144"/>
      <c r="B540" s="167" t="s">
        <v>275</v>
      </c>
      <c r="C540" s="44" t="s">
        <v>749</v>
      </c>
      <c r="D540" s="100">
        <v>2000</v>
      </c>
      <c r="E540" s="100"/>
      <c r="F540" s="100"/>
      <c r="G540" s="225">
        <f t="shared" si="98"/>
        <v>2000</v>
      </c>
      <c r="H540" s="100">
        <f t="shared" si="89"/>
        <v>2000</v>
      </c>
      <c r="I540" s="100"/>
      <c r="J540" s="212"/>
      <c r="K540" s="212"/>
      <c r="L540" s="211"/>
      <c r="M540" s="211"/>
      <c r="N540" s="214"/>
    </row>
    <row r="541" spans="1:14" s="57" customFormat="1" ht="27" customHeight="1">
      <c r="A541" s="162" t="s">
        <v>294</v>
      </c>
      <c r="B541" s="168"/>
      <c r="C541" s="76" t="s">
        <v>295</v>
      </c>
      <c r="D541" s="215">
        <f aca="true" t="shared" si="99" ref="D541:N541">D542+D560+D580+D601+D606+D599</f>
        <v>2001603</v>
      </c>
      <c r="E541" s="215">
        <f t="shared" si="99"/>
        <v>25616</v>
      </c>
      <c r="F541" s="215">
        <f t="shared" si="99"/>
        <v>2778</v>
      </c>
      <c r="G541" s="215">
        <f t="shared" si="99"/>
        <v>2024441</v>
      </c>
      <c r="H541" s="215">
        <f t="shared" si="99"/>
        <v>2024441</v>
      </c>
      <c r="I541" s="215">
        <f t="shared" si="99"/>
        <v>1351921</v>
      </c>
      <c r="J541" s="215">
        <f t="shared" si="99"/>
        <v>245956</v>
      </c>
      <c r="K541" s="215">
        <f t="shared" si="99"/>
        <v>1500</v>
      </c>
      <c r="L541" s="215">
        <f t="shared" si="99"/>
        <v>0</v>
      </c>
      <c r="M541" s="215">
        <f t="shared" si="99"/>
        <v>0</v>
      </c>
      <c r="N541" s="216">
        <f t="shared" si="99"/>
        <v>0</v>
      </c>
    </row>
    <row r="542" spans="1:14" s="58" customFormat="1" ht="24" customHeight="1">
      <c r="A542" s="142" t="s">
        <v>296</v>
      </c>
      <c r="B542" s="174"/>
      <c r="C542" s="81" t="s">
        <v>297</v>
      </c>
      <c r="D542" s="209">
        <f>SUM(D543:D559)</f>
        <v>933738</v>
      </c>
      <c r="E542" s="209">
        <f aca="true" t="shared" si="100" ref="E542:N542">SUM(E543:E559)</f>
        <v>25616</v>
      </c>
      <c r="F542" s="209">
        <f t="shared" si="100"/>
        <v>912</v>
      </c>
      <c r="G542" s="209">
        <f t="shared" si="100"/>
        <v>958442</v>
      </c>
      <c r="H542" s="209">
        <f t="shared" si="100"/>
        <v>958442</v>
      </c>
      <c r="I542" s="209">
        <f t="shared" si="100"/>
        <v>691348</v>
      </c>
      <c r="J542" s="209">
        <f t="shared" si="100"/>
        <v>125130</v>
      </c>
      <c r="K542" s="209">
        <f t="shared" si="100"/>
        <v>0</v>
      </c>
      <c r="L542" s="209">
        <f t="shared" si="100"/>
        <v>0</v>
      </c>
      <c r="M542" s="209">
        <f t="shared" si="100"/>
        <v>0</v>
      </c>
      <c r="N542" s="210">
        <f t="shared" si="100"/>
        <v>0</v>
      </c>
    </row>
    <row r="543" spans="1:14" s="58" customFormat="1" ht="15.75" customHeight="1">
      <c r="A543" s="144"/>
      <c r="B543" s="167" t="s">
        <v>61</v>
      </c>
      <c r="C543" s="44" t="s">
        <v>328</v>
      </c>
      <c r="D543" s="100">
        <v>635293</v>
      </c>
      <c r="E543" s="100"/>
      <c r="F543" s="100"/>
      <c r="G543" s="225">
        <f t="shared" si="98"/>
        <v>635293</v>
      </c>
      <c r="H543" s="100">
        <f t="shared" si="89"/>
        <v>635293</v>
      </c>
      <c r="I543" s="100">
        <f>H543</f>
        <v>635293</v>
      </c>
      <c r="J543" s="212"/>
      <c r="K543" s="213"/>
      <c r="L543" s="211"/>
      <c r="M543" s="211"/>
      <c r="N543" s="214"/>
    </row>
    <row r="544" spans="1:14" s="58" customFormat="1" ht="15.75" customHeight="1">
      <c r="A544" s="144"/>
      <c r="B544" s="167" t="s">
        <v>64</v>
      </c>
      <c r="C544" s="44" t="s">
        <v>65</v>
      </c>
      <c r="D544" s="100">
        <v>56967</v>
      </c>
      <c r="E544" s="100"/>
      <c r="F544" s="100">
        <v>912</v>
      </c>
      <c r="G544" s="225">
        <f t="shared" si="98"/>
        <v>56055</v>
      </c>
      <c r="H544" s="100">
        <f t="shared" si="89"/>
        <v>56055</v>
      </c>
      <c r="I544" s="100">
        <f>H544</f>
        <v>56055</v>
      </c>
      <c r="J544" s="212"/>
      <c r="K544" s="213"/>
      <c r="L544" s="211"/>
      <c r="M544" s="211"/>
      <c r="N544" s="214"/>
    </row>
    <row r="545" spans="1:14" s="58" customFormat="1" ht="15" customHeight="1">
      <c r="A545" s="144"/>
      <c r="B545" s="170" t="s">
        <v>91</v>
      </c>
      <c r="C545" s="44" t="s">
        <v>127</v>
      </c>
      <c r="D545" s="100">
        <v>107991</v>
      </c>
      <c r="E545" s="100"/>
      <c r="F545" s="100"/>
      <c r="G545" s="225">
        <f t="shared" si="98"/>
        <v>107991</v>
      </c>
      <c r="H545" s="100">
        <f t="shared" si="89"/>
        <v>107991</v>
      </c>
      <c r="I545" s="100"/>
      <c r="J545" s="212">
        <f>H545</f>
        <v>107991</v>
      </c>
      <c r="K545" s="213"/>
      <c r="L545" s="211"/>
      <c r="M545" s="211"/>
      <c r="N545" s="214"/>
    </row>
    <row r="546" spans="1:14" s="58" customFormat="1" ht="16.5" customHeight="1">
      <c r="A546" s="144"/>
      <c r="B546" s="170" t="s">
        <v>66</v>
      </c>
      <c r="C546" s="44" t="s">
        <v>67</v>
      </c>
      <c r="D546" s="100">
        <v>17139</v>
      </c>
      <c r="E546" s="100"/>
      <c r="F546" s="100"/>
      <c r="G546" s="225">
        <f t="shared" si="98"/>
        <v>17139</v>
      </c>
      <c r="H546" s="100">
        <f t="shared" si="89"/>
        <v>17139</v>
      </c>
      <c r="I546" s="100"/>
      <c r="J546" s="212">
        <f>H546</f>
        <v>17139</v>
      </c>
      <c r="K546" s="213"/>
      <c r="L546" s="211"/>
      <c r="M546" s="211"/>
      <c r="N546" s="214"/>
    </row>
    <row r="547" spans="1:14" s="58" customFormat="1" ht="16.5" customHeight="1">
      <c r="A547" s="144"/>
      <c r="B547" s="170" t="s">
        <v>68</v>
      </c>
      <c r="C547" s="44" t="s">
        <v>185</v>
      </c>
      <c r="D547" s="100">
        <v>41400</v>
      </c>
      <c r="E547" s="100"/>
      <c r="F547" s="100"/>
      <c r="G547" s="225">
        <f t="shared" si="98"/>
        <v>41400</v>
      </c>
      <c r="H547" s="100">
        <f t="shared" si="89"/>
        <v>41400</v>
      </c>
      <c r="I547" s="100"/>
      <c r="J547" s="212"/>
      <c r="K547" s="213"/>
      <c r="L547" s="211"/>
      <c r="M547" s="211"/>
      <c r="N547" s="214"/>
    </row>
    <row r="548" spans="1:14" s="58" customFormat="1" ht="14.25" customHeight="1">
      <c r="A548" s="144"/>
      <c r="B548" s="170" t="s">
        <v>70</v>
      </c>
      <c r="C548" s="44" t="s">
        <v>146</v>
      </c>
      <c r="D548" s="100">
        <v>5600</v>
      </c>
      <c r="E548" s="100"/>
      <c r="F548" s="100"/>
      <c r="G548" s="225">
        <f t="shared" si="98"/>
        <v>5600</v>
      </c>
      <c r="H548" s="100">
        <f aca="true" t="shared" si="101" ref="H548:H615">G548</f>
        <v>5600</v>
      </c>
      <c r="I548" s="100"/>
      <c r="J548" s="212"/>
      <c r="K548" s="213"/>
      <c r="L548" s="211"/>
      <c r="M548" s="211"/>
      <c r="N548" s="214"/>
    </row>
    <row r="549" spans="1:14" s="58" customFormat="1" ht="14.25" customHeight="1">
      <c r="A549" s="144"/>
      <c r="B549" s="170" t="s">
        <v>72</v>
      </c>
      <c r="C549" s="45" t="s">
        <v>147</v>
      </c>
      <c r="D549" s="100">
        <v>0</v>
      </c>
      <c r="E549" s="100">
        <v>25598</v>
      </c>
      <c r="F549" s="100"/>
      <c r="G549" s="225">
        <f t="shared" si="98"/>
        <v>25598</v>
      </c>
      <c r="H549" s="100">
        <f t="shared" si="101"/>
        <v>25598</v>
      </c>
      <c r="I549" s="100"/>
      <c r="J549" s="212"/>
      <c r="K549" s="213"/>
      <c r="L549" s="211"/>
      <c r="M549" s="211"/>
      <c r="N549" s="214"/>
    </row>
    <row r="550" spans="1:14" s="58" customFormat="1" ht="15.75" customHeight="1">
      <c r="A550" s="144"/>
      <c r="B550" s="170" t="s">
        <v>133</v>
      </c>
      <c r="C550" s="44" t="s">
        <v>134</v>
      </c>
      <c r="D550" s="100">
        <v>1500</v>
      </c>
      <c r="E550" s="100"/>
      <c r="F550" s="100"/>
      <c r="G550" s="225">
        <f t="shared" si="98"/>
        <v>1500</v>
      </c>
      <c r="H550" s="100">
        <f t="shared" si="101"/>
        <v>1500</v>
      </c>
      <c r="I550" s="100"/>
      <c r="J550" s="212"/>
      <c r="K550" s="213"/>
      <c r="L550" s="211"/>
      <c r="M550" s="211"/>
      <c r="N550" s="214"/>
    </row>
    <row r="551" spans="1:14" s="58" customFormat="1" ht="15" customHeight="1">
      <c r="A551" s="144"/>
      <c r="B551" s="170" t="s">
        <v>74</v>
      </c>
      <c r="C551" s="44" t="s">
        <v>148</v>
      </c>
      <c r="D551" s="100">
        <v>13155</v>
      </c>
      <c r="E551" s="100"/>
      <c r="F551" s="100"/>
      <c r="G551" s="225">
        <f t="shared" si="98"/>
        <v>13155</v>
      </c>
      <c r="H551" s="100">
        <f t="shared" si="101"/>
        <v>13155</v>
      </c>
      <c r="I551" s="100"/>
      <c r="J551" s="212"/>
      <c r="K551" s="213"/>
      <c r="L551" s="211"/>
      <c r="M551" s="211"/>
      <c r="N551" s="214"/>
    </row>
    <row r="552" spans="1:14" s="58" customFormat="1" ht="15" customHeight="1">
      <c r="A552" s="144"/>
      <c r="B552" s="170" t="s">
        <v>544</v>
      </c>
      <c r="C552" s="45" t="s">
        <v>545</v>
      </c>
      <c r="D552" s="100">
        <v>900</v>
      </c>
      <c r="E552" s="100"/>
      <c r="F552" s="100"/>
      <c r="G552" s="225">
        <f t="shared" si="98"/>
        <v>900</v>
      </c>
      <c r="H552" s="100">
        <f t="shared" si="101"/>
        <v>900</v>
      </c>
      <c r="I552" s="100"/>
      <c r="J552" s="212"/>
      <c r="K552" s="213"/>
      <c r="L552" s="211"/>
      <c r="M552" s="211"/>
      <c r="N552" s="214"/>
    </row>
    <row r="553" spans="1:14" s="58" customFormat="1" ht="15" customHeight="1">
      <c r="A553" s="144"/>
      <c r="B553" s="170" t="s">
        <v>274</v>
      </c>
      <c r="C553" s="44" t="s">
        <v>278</v>
      </c>
      <c r="D553" s="100">
        <v>1000</v>
      </c>
      <c r="E553" s="100"/>
      <c r="F553" s="100"/>
      <c r="G553" s="225">
        <f t="shared" si="98"/>
        <v>1000</v>
      </c>
      <c r="H553" s="100">
        <f t="shared" si="101"/>
        <v>1000</v>
      </c>
      <c r="I553" s="100"/>
      <c r="J553" s="212"/>
      <c r="K553" s="213"/>
      <c r="L553" s="211"/>
      <c r="M553" s="211"/>
      <c r="N553" s="214"/>
    </row>
    <row r="554" spans="1:14" s="58" customFormat="1" ht="14.25" customHeight="1">
      <c r="A554" s="144"/>
      <c r="B554" s="170" t="s">
        <v>76</v>
      </c>
      <c r="C554" s="44" t="s">
        <v>77</v>
      </c>
      <c r="D554" s="100">
        <v>3250</v>
      </c>
      <c r="E554" s="100"/>
      <c r="F554" s="100"/>
      <c r="G554" s="225">
        <f t="shared" si="98"/>
        <v>3250</v>
      </c>
      <c r="H554" s="100">
        <f t="shared" si="101"/>
        <v>3250</v>
      </c>
      <c r="I554" s="100"/>
      <c r="J554" s="212"/>
      <c r="K554" s="213"/>
      <c r="L554" s="211"/>
      <c r="M554" s="211"/>
      <c r="N554" s="214"/>
    </row>
    <row r="555" spans="1:14" s="58" customFormat="1" ht="13.5" customHeight="1">
      <c r="A555" s="144"/>
      <c r="B555" s="170" t="s">
        <v>80</v>
      </c>
      <c r="C555" s="44" t="s">
        <v>81</v>
      </c>
      <c r="D555" s="100">
        <v>36119</v>
      </c>
      <c r="E555" s="100"/>
      <c r="F555" s="100"/>
      <c r="G555" s="225">
        <f t="shared" si="98"/>
        <v>36119</v>
      </c>
      <c r="H555" s="100">
        <f t="shared" si="101"/>
        <v>36119</v>
      </c>
      <c r="I555" s="100"/>
      <c r="J555" s="212"/>
      <c r="K555" s="213"/>
      <c r="L555" s="211"/>
      <c r="M555" s="211"/>
      <c r="N555" s="214"/>
    </row>
    <row r="556" spans="1:14" s="58" customFormat="1" ht="13.5" customHeight="1">
      <c r="A556" s="144"/>
      <c r="B556" s="170" t="s">
        <v>96</v>
      </c>
      <c r="C556" s="44" t="s">
        <v>97</v>
      </c>
      <c r="D556" s="100">
        <v>400</v>
      </c>
      <c r="E556" s="100">
        <v>18</v>
      </c>
      <c r="F556" s="100"/>
      <c r="G556" s="225">
        <f t="shared" si="98"/>
        <v>418</v>
      </c>
      <c r="H556" s="100">
        <f t="shared" si="101"/>
        <v>418</v>
      </c>
      <c r="I556" s="100"/>
      <c r="J556" s="212"/>
      <c r="K556" s="213"/>
      <c r="L556" s="211"/>
      <c r="M556" s="211"/>
      <c r="N556" s="214"/>
    </row>
    <row r="557" spans="1:14" s="58" customFormat="1" ht="13.5" customHeight="1">
      <c r="A557" s="144"/>
      <c r="B557" s="170" t="s">
        <v>151</v>
      </c>
      <c r="C557" s="44" t="s">
        <v>420</v>
      </c>
      <c r="D557" s="100">
        <v>10464</v>
      </c>
      <c r="E557" s="100"/>
      <c r="F557" s="100"/>
      <c r="G557" s="225">
        <f t="shared" si="98"/>
        <v>10464</v>
      </c>
      <c r="H557" s="100">
        <f t="shared" si="101"/>
        <v>10464</v>
      </c>
      <c r="I557" s="100"/>
      <c r="J557" s="212"/>
      <c r="K557" s="213"/>
      <c r="L557" s="211"/>
      <c r="M557" s="211"/>
      <c r="N557" s="214"/>
    </row>
    <row r="558" spans="1:14" s="58" customFormat="1" ht="16.5" customHeight="1">
      <c r="A558" s="144"/>
      <c r="B558" s="170" t="s">
        <v>275</v>
      </c>
      <c r="C558" s="44" t="s">
        <v>749</v>
      </c>
      <c r="D558" s="100">
        <v>1000</v>
      </c>
      <c r="E558" s="100"/>
      <c r="F558" s="100"/>
      <c r="G558" s="225">
        <f t="shared" si="98"/>
        <v>1000</v>
      </c>
      <c r="H558" s="100">
        <f t="shared" si="101"/>
        <v>1000</v>
      </c>
      <c r="I558" s="100"/>
      <c r="J558" s="212"/>
      <c r="K558" s="213"/>
      <c r="L558" s="211"/>
      <c r="M558" s="211"/>
      <c r="N558" s="214"/>
    </row>
    <row r="559" spans="1:14" s="58" customFormat="1" ht="15.75" customHeight="1">
      <c r="A559" s="144"/>
      <c r="B559" s="170" t="s">
        <v>276</v>
      </c>
      <c r="C559" s="44" t="s">
        <v>280</v>
      </c>
      <c r="D559" s="100">
        <v>1560</v>
      </c>
      <c r="E559" s="100"/>
      <c r="F559" s="100"/>
      <c r="G559" s="225">
        <f t="shared" si="98"/>
        <v>1560</v>
      </c>
      <c r="H559" s="100">
        <f t="shared" si="101"/>
        <v>1560</v>
      </c>
      <c r="I559" s="100"/>
      <c r="J559" s="212"/>
      <c r="K559" s="213"/>
      <c r="L559" s="211"/>
      <c r="M559" s="211"/>
      <c r="N559" s="214"/>
    </row>
    <row r="560" spans="1:14" s="58" customFormat="1" ht="21.75" customHeight="1">
      <c r="A560" s="142" t="s">
        <v>298</v>
      </c>
      <c r="B560" s="174"/>
      <c r="C560" s="81" t="s">
        <v>299</v>
      </c>
      <c r="D560" s="209">
        <f>SUM(D561:D579)</f>
        <v>440114</v>
      </c>
      <c r="E560" s="209">
        <f aca="true" t="shared" si="102" ref="E560:N560">SUM(E561:E579)</f>
        <v>0</v>
      </c>
      <c r="F560" s="209">
        <f t="shared" si="102"/>
        <v>0</v>
      </c>
      <c r="G560" s="209">
        <f t="shared" si="102"/>
        <v>440114</v>
      </c>
      <c r="H560" s="209">
        <f t="shared" si="102"/>
        <v>440114</v>
      </c>
      <c r="I560" s="209">
        <f t="shared" si="102"/>
        <v>330503</v>
      </c>
      <c r="J560" s="209">
        <f t="shared" si="102"/>
        <v>58578</v>
      </c>
      <c r="K560" s="209">
        <f t="shared" si="102"/>
        <v>0</v>
      </c>
      <c r="L560" s="209">
        <f t="shared" si="102"/>
        <v>0</v>
      </c>
      <c r="M560" s="209">
        <f t="shared" si="102"/>
        <v>0</v>
      </c>
      <c r="N560" s="210">
        <f t="shared" si="102"/>
        <v>0</v>
      </c>
    </row>
    <row r="561" spans="1:14" s="58" customFormat="1" ht="14.25" customHeight="1">
      <c r="A561" s="144"/>
      <c r="B561" s="170" t="s">
        <v>610</v>
      </c>
      <c r="C561" s="44" t="s">
        <v>188</v>
      </c>
      <c r="D561" s="100">
        <v>180</v>
      </c>
      <c r="E561" s="100"/>
      <c r="F561" s="100"/>
      <c r="G561" s="225">
        <f t="shared" si="98"/>
        <v>180</v>
      </c>
      <c r="H561" s="100">
        <f t="shared" si="101"/>
        <v>180</v>
      </c>
      <c r="I561" s="100"/>
      <c r="J561" s="212"/>
      <c r="K561" s="213"/>
      <c r="L561" s="211"/>
      <c r="M561" s="211"/>
      <c r="N561" s="214"/>
    </row>
    <row r="562" spans="1:14" s="58" customFormat="1" ht="15" customHeight="1">
      <c r="A562" s="144"/>
      <c r="B562" s="167" t="s">
        <v>61</v>
      </c>
      <c r="C562" s="44" t="s">
        <v>591</v>
      </c>
      <c r="D562" s="100">
        <v>305878</v>
      </c>
      <c r="E562" s="100"/>
      <c r="F562" s="100"/>
      <c r="G562" s="225">
        <f t="shared" si="98"/>
        <v>305878</v>
      </c>
      <c r="H562" s="100">
        <f t="shared" si="101"/>
        <v>305878</v>
      </c>
      <c r="I562" s="100">
        <f>H562</f>
        <v>305878</v>
      </c>
      <c r="J562" s="212"/>
      <c r="K562" s="213"/>
      <c r="L562" s="211"/>
      <c r="M562" s="211"/>
      <c r="N562" s="214"/>
    </row>
    <row r="563" spans="1:14" s="58" customFormat="1" ht="16.5" customHeight="1">
      <c r="A563" s="144"/>
      <c r="B563" s="167" t="s">
        <v>64</v>
      </c>
      <c r="C563" s="44" t="s">
        <v>65</v>
      </c>
      <c r="D563" s="100">
        <v>23625</v>
      </c>
      <c r="E563" s="100"/>
      <c r="F563" s="100"/>
      <c r="G563" s="225">
        <f t="shared" si="98"/>
        <v>23625</v>
      </c>
      <c r="H563" s="100">
        <f t="shared" si="101"/>
        <v>23625</v>
      </c>
      <c r="I563" s="100">
        <f>H563</f>
        <v>23625</v>
      </c>
      <c r="J563" s="212"/>
      <c r="K563" s="213"/>
      <c r="L563" s="211"/>
      <c r="M563" s="211"/>
      <c r="N563" s="214"/>
    </row>
    <row r="564" spans="1:14" s="58" customFormat="1" ht="15" customHeight="1">
      <c r="A564" s="144"/>
      <c r="B564" s="170" t="s">
        <v>113</v>
      </c>
      <c r="C564" s="44" t="s">
        <v>127</v>
      </c>
      <c r="D564" s="100">
        <v>50616</v>
      </c>
      <c r="E564" s="100"/>
      <c r="F564" s="100"/>
      <c r="G564" s="225">
        <f t="shared" si="98"/>
        <v>50616</v>
      </c>
      <c r="H564" s="100">
        <f t="shared" si="101"/>
        <v>50616</v>
      </c>
      <c r="I564" s="100"/>
      <c r="J564" s="212">
        <f>H564</f>
        <v>50616</v>
      </c>
      <c r="K564" s="213"/>
      <c r="L564" s="211"/>
      <c r="M564" s="211"/>
      <c r="N564" s="214"/>
    </row>
    <row r="565" spans="1:14" s="58" customFormat="1" ht="14.25" customHeight="1">
      <c r="A565" s="144"/>
      <c r="B565" s="170" t="s">
        <v>66</v>
      </c>
      <c r="C565" s="44" t="s">
        <v>67</v>
      </c>
      <c r="D565" s="100">
        <v>7962</v>
      </c>
      <c r="E565" s="100"/>
      <c r="F565" s="100"/>
      <c r="G565" s="225">
        <f t="shared" si="98"/>
        <v>7962</v>
      </c>
      <c r="H565" s="100">
        <f t="shared" si="101"/>
        <v>7962</v>
      </c>
      <c r="I565" s="100"/>
      <c r="J565" s="212">
        <f>H565</f>
        <v>7962</v>
      </c>
      <c r="K565" s="213"/>
      <c r="L565" s="211"/>
      <c r="M565" s="211"/>
      <c r="N565" s="214"/>
    </row>
    <row r="566" spans="1:14" s="58" customFormat="1" ht="14.25" customHeight="1">
      <c r="A566" s="144"/>
      <c r="B566" s="170" t="s">
        <v>542</v>
      </c>
      <c r="C566" s="44" t="s">
        <v>543</v>
      </c>
      <c r="D566" s="100">
        <v>1000</v>
      </c>
      <c r="E566" s="100"/>
      <c r="F566" s="100"/>
      <c r="G566" s="225">
        <f t="shared" si="98"/>
        <v>1000</v>
      </c>
      <c r="H566" s="100">
        <f t="shared" si="101"/>
        <v>1000</v>
      </c>
      <c r="I566" s="100">
        <f>H566</f>
        <v>1000</v>
      </c>
      <c r="J566" s="212"/>
      <c r="K566" s="213"/>
      <c r="L566" s="211"/>
      <c r="M566" s="211"/>
      <c r="N566" s="214"/>
    </row>
    <row r="567" spans="1:14" s="58" customFormat="1" ht="14.25" customHeight="1">
      <c r="A567" s="144"/>
      <c r="B567" s="170" t="s">
        <v>68</v>
      </c>
      <c r="C567" s="44" t="s">
        <v>185</v>
      </c>
      <c r="D567" s="100">
        <v>6257</v>
      </c>
      <c r="E567" s="100"/>
      <c r="F567" s="100"/>
      <c r="G567" s="225">
        <f t="shared" si="98"/>
        <v>6257</v>
      </c>
      <c r="H567" s="100">
        <f t="shared" si="101"/>
        <v>6257</v>
      </c>
      <c r="I567" s="100"/>
      <c r="J567" s="212"/>
      <c r="K567" s="213"/>
      <c r="L567" s="211"/>
      <c r="M567" s="211"/>
      <c r="N567" s="214"/>
    </row>
    <row r="568" spans="1:14" s="58" customFormat="1" ht="15" customHeight="1">
      <c r="A568" s="144"/>
      <c r="B568" s="170" t="s">
        <v>180</v>
      </c>
      <c r="C568" s="44" t="s">
        <v>259</v>
      </c>
      <c r="D568" s="100">
        <v>3000</v>
      </c>
      <c r="E568" s="100"/>
      <c r="F568" s="100"/>
      <c r="G568" s="225">
        <f t="shared" si="98"/>
        <v>3000</v>
      </c>
      <c r="H568" s="100">
        <f t="shared" si="101"/>
        <v>3000</v>
      </c>
      <c r="I568" s="100"/>
      <c r="J568" s="212"/>
      <c r="K568" s="213"/>
      <c r="L568" s="211"/>
      <c r="M568" s="211"/>
      <c r="N568" s="214"/>
    </row>
    <row r="569" spans="1:14" s="58" customFormat="1" ht="15.75" customHeight="1">
      <c r="A569" s="144"/>
      <c r="B569" s="170" t="s">
        <v>70</v>
      </c>
      <c r="C569" s="44" t="s">
        <v>146</v>
      </c>
      <c r="D569" s="100">
        <v>9588</v>
      </c>
      <c r="E569" s="100"/>
      <c r="F569" s="100"/>
      <c r="G569" s="225">
        <f t="shared" si="98"/>
        <v>9588</v>
      </c>
      <c r="H569" s="100">
        <f t="shared" si="101"/>
        <v>9588</v>
      </c>
      <c r="I569" s="100"/>
      <c r="J569" s="212"/>
      <c r="K569" s="213"/>
      <c r="L569" s="211"/>
      <c r="M569" s="211"/>
      <c r="N569" s="214"/>
    </row>
    <row r="570" spans="1:14" s="58" customFormat="1" ht="14.25" customHeight="1">
      <c r="A570" s="144"/>
      <c r="B570" s="170" t="s">
        <v>72</v>
      </c>
      <c r="C570" s="44" t="s">
        <v>147</v>
      </c>
      <c r="D570" s="100">
        <v>400</v>
      </c>
      <c r="E570" s="100"/>
      <c r="F570" s="100"/>
      <c r="G570" s="225">
        <f t="shared" si="98"/>
        <v>400</v>
      </c>
      <c r="H570" s="100">
        <f t="shared" si="101"/>
        <v>400</v>
      </c>
      <c r="I570" s="100"/>
      <c r="J570" s="212"/>
      <c r="K570" s="213"/>
      <c r="L570" s="211"/>
      <c r="M570" s="211"/>
      <c r="N570" s="214"/>
    </row>
    <row r="571" spans="1:14" s="58" customFormat="1" ht="15.75" customHeight="1">
      <c r="A571" s="144"/>
      <c r="B571" s="170" t="s">
        <v>133</v>
      </c>
      <c r="C571" s="44" t="s">
        <v>134</v>
      </c>
      <c r="D571" s="100">
        <v>900</v>
      </c>
      <c r="E571" s="100"/>
      <c r="F571" s="100"/>
      <c r="G571" s="225">
        <f t="shared" si="98"/>
        <v>900</v>
      </c>
      <c r="H571" s="100">
        <f t="shared" si="101"/>
        <v>900</v>
      </c>
      <c r="I571" s="100"/>
      <c r="J571" s="212"/>
      <c r="K571" s="213"/>
      <c r="L571" s="211"/>
      <c r="M571" s="211"/>
      <c r="N571" s="214"/>
    </row>
    <row r="572" spans="1:14" s="58" customFormat="1" ht="15" customHeight="1">
      <c r="A572" s="144"/>
      <c r="B572" s="170" t="s">
        <v>74</v>
      </c>
      <c r="C572" s="44" t="s">
        <v>148</v>
      </c>
      <c r="D572" s="100">
        <v>3700</v>
      </c>
      <c r="E572" s="100"/>
      <c r="F572" s="100"/>
      <c r="G572" s="225">
        <f t="shared" si="98"/>
        <v>3700</v>
      </c>
      <c r="H572" s="100">
        <f t="shared" si="101"/>
        <v>3700</v>
      </c>
      <c r="I572" s="100"/>
      <c r="J572" s="212"/>
      <c r="K572" s="213"/>
      <c r="L572" s="211"/>
      <c r="M572" s="211"/>
      <c r="N572" s="214"/>
    </row>
    <row r="573" spans="1:14" s="58" customFormat="1" ht="15" customHeight="1">
      <c r="A573" s="144"/>
      <c r="B573" s="170" t="s">
        <v>544</v>
      </c>
      <c r="C573" s="44" t="s">
        <v>412</v>
      </c>
      <c r="D573" s="100">
        <v>672</v>
      </c>
      <c r="E573" s="100"/>
      <c r="F573" s="100"/>
      <c r="G573" s="225">
        <f t="shared" si="98"/>
        <v>672</v>
      </c>
      <c r="H573" s="100">
        <f t="shared" si="101"/>
        <v>672</v>
      </c>
      <c r="I573" s="100"/>
      <c r="J573" s="212"/>
      <c r="K573" s="213"/>
      <c r="L573" s="211"/>
      <c r="M573" s="211"/>
      <c r="N573" s="214"/>
    </row>
    <row r="574" spans="1:14" s="58" customFormat="1" ht="15" customHeight="1">
      <c r="A574" s="144"/>
      <c r="B574" s="170" t="s">
        <v>274</v>
      </c>
      <c r="C574" s="44" t="s">
        <v>278</v>
      </c>
      <c r="D574" s="100">
        <v>1834</v>
      </c>
      <c r="E574" s="100"/>
      <c r="F574" s="100"/>
      <c r="G574" s="225">
        <f t="shared" si="98"/>
        <v>1834</v>
      </c>
      <c r="H574" s="100">
        <f t="shared" si="101"/>
        <v>1834</v>
      </c>
      <c r="I574" s="100"/>
      <c r="J574" s="212"/>
      <c r="K574" s="213"/>
      <c r="L574" s="211"/>
      <c r="M574" s="211"/>
      <c r="N574" s="214"/>
    </row>
    <row r="575" spans="1:14" s="58" customFormat="1" ht="14.25" customHeight="1">
      <c r="A575" s="144"/>
      <c r="B575" s="170" t="s">
        <v>76</v>
      </c>
      <c r="C575" s="44" t="s">
        <v>77</v>
      </c>
      <c r="D575" s="100">
        <v>3000</v>
      </c>
      <c r="E575" s="100"/>
      <c r="F575" s="100"/>
      <c r="G575" s="225">
        <f t="shared" si="98"/>
        <v>3000</v>
      </c>
      <c r="H575" s="100">
        <f t="shared" si="101"/>
        <v>3000</v>
      </c>
      <c r="I575" s="100"/>
      <c r="J575" s="212"/>
      <c r="K575" s="213"/>
      <c r="L575" s="211"/>
      <c r="M575" s="211"/>
      <c r="N575" s="214"/>
    </row>
    <row r="576" spans="1:14" s="58" customFormat="1" ht="13.5" customHeight="1">
      <c r="A576" s="144"/>
      <c r="B576" s="167" t="s">
        <v>80</v>
      </c>
      <c r="C576" s="44" t="s">
        <v>81</v>
      </c>
      <c r="D576" s="100">
        <v>18202</v>
      </c>
      <c r="E576" s="100"/>
      <c r="F576" s="100"/>
      <c r="G576" s="225">
        <f t="shared" si="98"/>
        <v>18202</v>
      </c>
      <c r="H576" s="100">
        <f t="shared" si="101"/>
        <v>18202</v>
      </c>
      <c r="I576" s="100"/>
      <c r="J576" s="212"/>
      <c r="K576" s="213"/>
      <c r="L576" s="211"/>
      <c r="M576" s="211"/>
      <c r="N576" s="214"/>
    </row>
    <row r="577" spans="1:14" s="58" customFormat="1" ht="14.25" customHeight="1">
      <c r="A577" s="144"/>
      <c r="B577" s="167" t="s">
        <v>275</v>
      </c>
      <c r="C577" s="44" t="s">
        <v>749</v>
      </c>
      <c r="D577" s="100">
        <v>1200</v>
      </c>
      <c r="E577" s="100"/>
      <c r="F577" s="100"/>
      <c r="G577" s="225">
        <f t="shared" si="98"/>
        <v>1200</v>
      </c>
      <c r="H577" s="100">
        <f t="shared" si="101"/>
        <v>1200</v>
      </c>
      <c r="I577" s="100"/>
      <c r="J577" s="212"/>
      <c r="K577" s="213"/>
      <c r="L577" s="211"/>
      <c r="M577" s="211"/>
      <c r="N577" s="214"/>
    </row>
    <row r="578" spans="1:14" s="58" customFormat="1" ht="15" customHeight="1">
      <c r="A578" s="144"/>
      <c r="B578" s="167" t="s">
        <v>276</v>
      </c>
      <c r="C578" s="44" t="s">
        <v>280</v>
      </c>
      <c r="D578" s="100">
        <v>700</v>
      </c>
      <c r="E578" s="100"/>
      <c r="F578" s="100"/>
      <c r="G578" s="225">
        <f t="shared" si="98"/>
        <v>700</v>
      </c>
      <c r="H578" s="100">
        <f t="shared" si="101"/>
        <v>700</v>
      </c>
      <c r="I578" s="100"/>
      <c r="J578" s="212"/>
      <c r="K578" s="213"/>
      <c r="L578" s="211"/>
      <c r="M578" s="211"/>
      <c r="N578" s="214"/>
    </row>
    <row r="579" spans="1:14" s="58" customFormat="1" ht="15" customHeight="1">
      <c r="A579" s="144"/>
      <c r="B579" s="167" t="s">
        <v>277</v>
      </c>
      <c r="C579" s="44" t="s">
        <v>281</v>
      </c>
      <c r="D579" s="100">
        <v>1400</v>
      </c>
      <c r="E579" s="100"/>
      <c r="F579" s="100"/>
      <c r="G579" s="225">
        <f t="shared" si="98"/>
        <v>1400</v>
      </c>
      <c r="H579" s="100">
        <f t="shared" si="101"/>
        <v>1400</v>
      </c>
      <c r="I579" s="100"/>
      <c r="J579" s="212"/>
      <c r="K579" s="213"/>
      <c r="L579" s="211"/>
      <c r="M579" s="211"/>
      <c r="N579" s="214"/>
    </row>
    <row r="580" spans="1:14" s="58" customFormat="1" ht="20.25" customHeight="1">
      <c r="A580" s="142" t="s">
        <v>300</v>
      </c>
      <c r="B580" s="173"/>
      <c r="C580" s="81" t="s">
        <v>301</v>
      </c>
      <c r="D580" s="209">
        <f>SUM(D581:D598)</f>
        <v>540505</v>
      </c>
      <c r="E580" s="209">
        <f aca="true" t="shared" si="103" ref="E580:N580">SUM(E581:E598)</f>
        <v>0</v>
      </c>
      <c r="F580" s="209">
        <f t="shared" si="103"/>
        <v>0</v>
      </c>
      <c r="G580" s="209">
        <f t="shared" si="103"/>
        <v>540505</v>
      </c>
      <c r="H580" s="209">
        <f t="shared" si="103"/>
        <v>540505</v>
      </c>
      <c r="I580" s="209">
        <f t="shared" si="103"/>
        <v>328670</v>
      </c>
      <c r="J580" s="209">
        <f t="shared" si="103"/>
        <v>62248</v>
      </c>
      <c r="K580" s="209">
        <f t="shared" si="103"/>
        <v>0</v>
      </c>
      <c r="L580" s="209">
        <f t="shared" si="103"/>
        <v>0</v>
      </c>
      <c r="M580" s="209">
        <f t="shared" si="103"/>
        <v>0</v>
      </c>
      <c r="N580" s="210">
        <f t="shared" si="103"/>
        <v>0</v>
      </c>
    </row>
    <row r="581" spans="1:14" s="58" customFormat="1" ht="15.75" customHeight="1">
      <c r="A581" s="144"/>
      <c r="B581" s="170" t="s">
        <v>610</v>
      </c>
      <c r="C581" s="44" t="s">
        <v>188</v>
      </c>
      <c r="D581" s="100">
        <v>62</v>
      </c>
      <c r="E581" s="100"/>
      <c r="F581" s="100"/>
      <c r="G581" s="225">
        <f t="shared" si="98"/>
        <v>62</v>
      </c>
      <c r="H581" s="100">
        <f t="shared" si="101"/>
        <v>62</v>
      </c>
      <c r="I581" s="100"/>
      <c r="J581" s="212"/>
      <c r="K581" s="213"/>
      <c r="L581" s="211"/>
      <c r="M581" s="211"/>
      <c r="N581" s="214"/>
    </row>
    <row r="582" spans="1:14" s="58" customFormat="1" ht="15.75" customHeight="1">
      <c r="A582" s="144"/>
      <c r="B582" s="167" t="s">
        <v>61</v>
      </c>
      <c r="C582" s="44" t="s">
        <v>328</v>
      </c>
      <c r="D582" s="100">
        <v>299322</v>
      </c>
      <c r="E582" s="100"/>
      <c r="F582" s="100"/>
      <c r="G582" s="225">
        <f t="shared" si="98"/>
        <v>299322</v>
      </c>
      <c r="H582" s="100">
        <f t="shared" si="101"/>
        <v>299322</v>
      </c>
      <c r="I582" s="100">
        <f>H582</f>
        <v>299322</v>
      </c>
      <c r="J582" s="212"/>
      <c r="K582" s="213"/>
      <c r="L582" s="211"/>
      <c r="M582" s="211"/>
      <c r="N582" s="214"/>
    </row>
    <row r="583" spans="1:14" s="58" customFormat="1" ht="15" customHeight="1">
      <c r="A583" s="144"/>
      <c r="B583" s="167" t="s">
        <v>64</v>
      </c>
      <c r="C583" s="44" t="s">
        <v>65</v>
      </c>
      <c r="D583" s="100">
        <v>26348</v>
      </c>
      <c r="E583" s="100"/>
      <c r="F583" s="100"/>
      <c r="G583" s="225">
        <f t="shared" si="98"/>
        <v>26348</v>
      </c>
      <c r="H583" s="100">
        <f t="shared" si="101"/>
        <v>26348</v>
      </c>
      <c r="I583" s="100">
        <f>H583</f>
        <v>26348</v>
      </c>
      <c r="J583" s="212"/>
      <c r="K583" s="213"/>
      <c r="L583" s="211"/>
      <c r="M583" s="211"/>
      <c r="N583" s="214"/>
    </row>
    <row r="584" spans="1:14" s="58" customFormat="1" ht="16.5" customHeight="1">
      <c r="A584" s="144"/>
      <c r="B584" s="170" t="s">
        <v>113</v>
      </c>
      <c r="C584" s="44" t="s">
        <v>92</v>
      </c>
      <c r="D584" s="100">
        <v>53441</v>
      </c>
      <c r="E584" s="100"/>
      <c r="F584" s="100"/>
      <c r="G584" s="225">
        <f t="shared" si="98"/>
        <v>53441</v>
      </c>
      <c r="H584" s="100">
        <f t="shared" si="101"/>
        <v>53441</v>
      </c>
      <c r="I584" s="100"/>
      <c r="J584" s="212">
        <f>H584</f>
        <v>53441</v>
      </c>
      <c r="K584" s="213"/>
      <c r="L584" s="211"/>
      <c r="M584" s="211"/>
      <c r="N584" s="214"/>
    </row>
    <row r="585" spans="1:14" s="58" customFormat="1" ht="13.5" customHeight="1">
      <c r="A585" s="144"/>
      <c r="B585" s="170" t="s">
        <v>66</v>
      </c>
      <c r="C585" s="44" t="s">
        <v>67</v>
      </c>
      <c r="D585" s="100">
        <v>8807</v>
      </c>
      <c r="E585" s="100"/>
      <c r="F585" s="100"/>
      <c r="G585" s="225">
        <f t="shared" si="98"/>
        <v>8807</v>
      </c>
      <c r="H585" s="100">
        <f t="shared" si="101"/>
        <v>8807</v>
      </c>
      <c r="I585" s="100"/>
      <c r="J585" s="212">
        <f>H585</f>
        <v>8807</v>
      </c>
      <c r="K585" s="213"/>
      <c r="L585" s="211"/>
      <c r="M585" s="211"/>
      <c r="N585" s="214"/>
    </row>
    <row r="586" spans="1:14" s="58" customFormat="1" ht="14.25" customHeight="1">
      <c r="A586" s="144"/>
      <c r="B586" s="170" t="s">
        <v>542</v>
      </c>
      <c r="C586" s="44" t="s">
        <v>543</v>
      </c>
      <c r="D586" s="100">
        <v>3000</v>
      </c>
      <c r="E586" s="100"/>
      <c r="F586" s="100"/>
      <c r="G586" s="225">
        <f t="shared" si="98"/>
        <v>3000</v>
      </c>
      <c r="H586" s="100">
        <f t="shared" si="101"/>
        <v>3000</v>
      </c>
      <c r="I586" s="100">
        <f>H586</f>
        <v>3000</v>
      </c>
      <c r="J586" s="212"/>
      <c r="K586" s="213"/>
      <c r="L586" s="211"/>
      <c r="M586" s="211"/>
      <c r="N586" s="214"/>
    </row>
    <row r="587" spans="1:14" s="58" customFormat="1" ht="13.5" customHeight="1">
      <c r="A587" s="144"/>
      <c r="B587" s="170" t="s">
        <v>68</v>
      </c>
      <c r="C587" s="44" t="s">
        <v>95</v>
      </c>
      <c r="D587" s="100">
        <v>40000</v>
      </c>
      <c r="E587" s="100"/>
      <c r="F587" s="100"/>
      <c r="G587" s="225">
        <f t="shared" si="98"/>
        <v>40000</v>
      </c>
      <c r="H587" s="100">
        <f t="shared" si="101"/>
        <v>40000</v>
      </c>
      <c r="I587" s="100"/>
      <c r="J587" s="212"/>
      <c r="K587" s="213"/>
      <c r="L587" s="211"/>
      <c r="M587" s="211"/>
      <c r="N587" s="214"/>
    </row>
    <row r="588" spans="1:14" s="58" customFormat="1" ht="13.5" customHeight="1">
      <c r="A588" s="144"/>
      <c r="B588" s="170" t="s">
        <v>70</v>
      </c>
      <c r="C588" s="44" t="s">
        <v>146</v>
      </c>
      <c r="D588" s="100">
        <v>58700</v>
      </c>
      <c r="E588" s="100"/>
      <c r="F588" s="100"/>
      <c r="G588" s="225">
        <f t="shared" si="98"/>
        <v>58700</v>
      </c>
      <c r="H588" s="100">
        <f t="shared" si="101"/>
        <v>58700</v>
      </c>
      <c r="I588" s="100"/>
      <c r="J588" s="212"/>
      <c r="K588" s="213"/>
      <c r="L588" s="211"/>
      <c r="M588" s="211"/>
      <c r="N588" s="214"/>
    </row>
    <row r="589" spans="1:14" s="58" customFormat="1" ht="13.5" customHeight="1">
      <c r="A589" s="144"/>
      <c r="B589" s="170" t="s">
        <v>133</v>
      </c>
      <c r="C589" s="44" t="s">
        <v>134</v>
      </c>
      <c r="D589" s="100">
        <v>65</v>
      </c>
      <c r="E589" s="100"/>
      <c r="F589" s="100"/>
      <c r="G589" s="225">
        <f aca="true" t="shared" si="104" ref="G589:G598">D589+E589-F589</f>
        <v>65</v>
      </c>
      <c r="H589" s="100">
        <f t="shared" si="101"/>
        <v>65</v>
      </c>
      <c r="I589" s="100"/>
      <c r="J589" s="212"/>
      <c r="K589" s="213"/>
      <c r="L589" s="211"/>
      <c r="M589" s="211"/>
      <c r="N589" s="214"/>
    </row>
    <row r="590" spans="1:14" s="58" customFormat="1" ht="13.5" customHeight="1">
      <c r="A590" s="144"/>
      <c r="B590" s="170" t="s">
        <v>74</v>
      </c>
      <c r="C590" s="44" t="s">
        <v>148</v>
      </c>
      <c r="D590" s="100">
        <v>27143</v>
      </c>
      <c r="E590" s="100"/>
      <c r="F590" s="100"/>
      <c r="G590" s="225">
        <f t="shared" si="104"/>
        <v>27143</v>
      </c>
      <c r="H590" s="100">
        <f t="shared" si="101"/>
        <v>27143</v>
      </c>
      <c r="I590" s="100"/>
      <c r="J590" s="212"/>
      <c r="K590" s="213"/>
      <c r="L590" s="211"/>
      <c r="M590" s="211"/>
      <c r="N590" s="214"/>
    </row>
    <row r="591" spans="1:14" s="58" customFormat="1" ht="13.5" customHeight="1">
      <c r="A591" s="144"/>
      <c r="B591" s="170" t="s">
        <v>544</v>
      </c>
      <c r="C591" s="44" t="s">
        <v>412</v>
      </c>
      <c r="D591" s="100">
        <v>60</v>
      </c>
      <c r="E591" s="100"/>
      <c r="F591" s="100"/>
      <c r="G591" s="225">
        <f t="shared" si="104"/>
        <v>60</v>
      </c>
      <c r="H591" s="100">
        <f t="shared" si="101"/>
        <v>60</v>
      </c>
      <c r="I591" s="100"/>
      <c r="J591" s="212"/>
      <c r="K591" s="213"/>
      <c r="L591" s="211"/>
      <c r="M591" s="211"/>
      <c r="N591" s="214"/>
    </row>
    <row r="592" spans="1:14" s="58" customFormat="1" ht="13.5" customHeight="1">
      <c r="A592" s="144"/>
      <c r="B592" s="170" t="s">
        <v>282</v>
      </c>
      <c r="C592" s="44" t="s">
        <v>278</v>
      </c>
      <c r="D592" s="100">
        <v>30</v>
      </c>
      <c r="E592" s="100"/>
      <c r="F592" s="100"/>
      <c r="G592" s="225">
        <f t="shared" si="104"/>
        <v>30</v>
      </c>
      <c r="H592" s="100">
        <f t="shared" si="101"/>
        <v>30</v>
      </c>
      <c r="I592" s="100"/>
      <c r="J592" s="212"/>
      <c r="K592" s="213"/>
      <c r="L592" s="211"/>
      <c r="M592" s="211"/>
      <c r="N592" s="214"/>
    </row>
    <row r="593" spans="1:14" s="58" customFormat="1" ht="13.5" customHeight="1">
      <c r="A593" s="144"/>
      <c r="B593" s="170" t="s">
        <v>274</v>
      </c>
      <c r="C593" s="44" t="s">
        <v>278</v>
      </c>
      <c r="D593" s="100">
        <v>900</v>
      </c>
      <c r="E593" s="100"/>
      <c r="F593" s="100"/>
      <c r="G593" s="225">
        <f t="shared" si="104"/>
        <v>900</v>
      </c>
      <c r="H593" s="100">
        <f t="shared" si="101"/>
        <v>900</v>
      </c>
      <c r="I593" s="100"/>
      <c r="J593" s="212"/>
      <c r="K593" s="213"/>
      <c r="L593" s="211"/>
      <c r="M593" s="211"/>
      <c r="N593" s="214"/>
    </row>
    <row r="594" spans="1:14" s="58" customFormat="1" ht="13.5" customHeight="1">
      <c r="A594" s="144"/>
      <c r="B594" s="170" t="s">
        <v>80</v>
      </c>
      <c r="C594" s="44" t="s">
        <v>81</v>
      </c>
      <c r="D594" s="100">
        <v>20143</v>
      </c>
      <c r="E594" s="100"/>
      <c r="F594" s="100"/>
      <c r="G594" s="225">
        <f t="shared" si="104"/>
        <v>20143</v>
      </c>
      <c r="H594" s="100">
        <f t="shared" si="101"/>
        <v>20143</v>
      </c>
      <c r="I594" s="100"/>
      <c r="J594" s="212"/>
      <c r="K594" s="213"/>
      <c r="L594" s="211"/>
      <c r="M594" s="211"/>
      <c r="N594" s="214"/>
    </row>
    <row r="595" spans="1:14" s="58" customFormat="1" ht="12.75" customHeight="1">
      <c r="A595" s="144"/>
      <c r="B595" s="170" t="s">
        <v>96</v>
      </c>
      <c r="C595" s="44" t="s">
        <v>97</v>
      </c>
      <c r="D595" s="100">
        <v>0</v>
      </c>
      <c r="E595" s="100"/>
      <c r="F595" s="100"/>
      <c r="G595" s="225">
        <f t="shared" si="104"/>
        <v>0</v>
      </c>
      <c r="H595" s="100">
        <f t="shared" si="101"/>
        <v>0</v>
      </c>
      <c r="I595" s="100"/>
      <c r="J595" s="212"/>
      <c r="K595" s="213"/>
      <c r="L595" s="211"/>
      <c r="M595" s="211"/>
      <c r="N595" s="214"/>
    </row>
    <row r="596" spans="1:14" s="58" customFormat="1" ht="12.75" customHeight="1">
      <c r="A596" s="144"/>
      <c r="B596" s="170" t="s">
        <v>151</v>
      </c>
      <c r="C596" s="44" t="s">
        <v>420</v>
      </c>
      <c r="D596" s="100">
        <v>2084</v>
      </c>
      <c r="E596" s="100"/>
      <c r="F596" s="100"/>
      <c r="G596" s="225">
        <f t="shared" si="104"/>
        <v>2084</v>
      </c>
      <c r="H596" s="100">
        <f t="shared" si="101"/>
        <v>2084</v>
      </c>
      <c r="I596" s="100"/>
      <c r="J596" s="212"/>
      <c r="K596" s="213"/>
      <c r="L596" s="211"/>
      <c r="M596" s="211"/>
      <c r="N596" s="214"/>
    </row>
    <row r="597" spans="1:14" s="58" customFormat="1" ht="12.75" customHeight="1">
      <c r="A597" s="144"/>
      <c r="B597" s="170" t="s">
        <v>276</v>
      </c>
      <c r="C597" s="44" t="s">
        <v>280</v>
      </c>
      <c r="D597" s="100">
        <v>200</v>
      </c>
      <c r="E597" s="100"/>
      <c r="F597" s="100"/>
      <c r="G597" s="225">
        <f t="shared" si="104"/>
        <v>200</v>
      </c>
      <c r="H597" s="100">
        <f t="shared" si="101"/>
        <v>200</v>
      </c>
      <c r="I597" s="100"/>
      <c r="J597" s="212"/>
      <c r="K597" s="213"/>
      <c r="L597" s="211"/>
      <c r="M597" s="211"/>
      <c r="N597" s="214"/>
    </row>
    <row r="598" spans="1:14" s="58" customFormat="1" ht="12.75" customHeight="1">
      <c r="A598" s="144"/>
      <c r="B598" s="170" t="s">
        <v>277</v>
      </c>
      <c r="C598" s="44" t="s">
        <v>281</v>
      </c>
      <c r="D598" s="100">
        <v>200</v>
      </c>
      <c r="E598" s="100"/>
      <c r="F598" s="100"/>
      <c r="G598" s="225">
        <f t="shared" si="104"/>
        <v>200</v>
      </c>
      <c r="H598" s="100">
        <f t="shared" si="101"/>
        <v>200</v>
      </c>
      <c r="I598" s="100"/>
      <c r="J598" s="212"/>
      <c r="K598" s="213"/>
      <c r="L598" s="211"/>
      <c r="M598" s="211"/>
      <c r="N598" s="214"/>
    </row>
    <row r="599" spans="1:14" s="58" customFormat="1" ht="19.5" customHeight="1">
      <c r="A599" s="142" t="s">
        <v>302</v>
      </c>
      <c r="B599" s="175"/>
      <c r="C599" s="81" t="s">
        <v>303</v>
      </c>
      <c r="D599" s="209">
        <f>SUM(D600:D600)</f>
        <v>6000</v>
      </c>
      <c r="E599" s="209">
        <f aca="true" t="shared" si="105" ref="E599:N599">SUM(E600:E600)</f>
        <v>0</v>
      </c>
      <c r="F599" s="209">
        <f t="shared" si="105"/>
        <v>0</v>
      </c>
      <c r="G599" s="209">
        <f t="shared" si="105"/>
        <v>6000</v>
      </c>
      <c r="H599" s="209">
        <f t="shared" si="105"/>
        <v>6000</v>
      </c>
      <c r="I599" s="209">
        <f t="shared" si="105"/>
        <v>0</v>
      </c>
      <c r="J599" s="209">
        <f t="shared" si="105"/>
        <v>0</v>
      </c>
      <c r="K599" s="209">
        <f t="shared" si="105"/>
        <v>0</v>
      </c>
      <c r="L599" s="209">
        <f t="shared" si="105"/>
        <v>0</v>
      </c>
      <c r="M599" s="209">
        <f t="shared" si="105"/>
        <v>0</v>
      </c>
      <c r="N599" s="210">
        <f t="shared" si="105"/>
        <v>0</v>
      </c>
    </row>
    <row r="600" spans="1:14" s="58" customFormat="1" ht="20.25" customHeight="1">
      <c r="A600" s="144"/>
      <c r="B600" s="170" t="s">
        <v>604</v>
      </c>
      <c r="C600" s="44" t="s">
        <v>331</v>
      </c>
      <c r="D600" s="100">
        <v>6000</v>
      </c>
      <c r="E600" s="100"/>
      <c r="F600" s="100"/>
      <c r="G600" s="225">
        <f>D600+E600-F600</f>
        <v>6000</v>
      </c>
      <c r="H600" s="100">
        <f t="shared" si="101"/>
        <v>6000</v>
      </c>
      <c r="I600" s="100"/>
      <c r="J600" s="212"/>
      <c r="K600" s="212"/>
      <c r="L600" s="211"/>
      <c r="M600" s="211"/>
      <c r="N600" s="214"/>
    </row>
    <row r="601" spans="1:14" s="58" customFormat="1" ht="23.25" customHeight="1">
      <c r="A601" s="142" t="s">
        <v>304</v>
      </c>
      <c r="B601" s="173"/>
      <c r="C601" s="81" t="s">
        <v>305</v>
      </c>
      <c r="D601" s="209">
        <f>SUM(D602:D605)</f>
        <v>3900</v>
      </c>
      <c r="E601" s="209">
        <f aca="true" t="shared" si="106" ref="E601:N601">SUM(E602:E605)</f>
        <v>0</v>
      </c>
      <c r="F601" s="209">
        <f t="shared" si="106"/>
        <v>0</v>
      </c>
      <c r="G601" s="209">
        <f t="shared" si="106"/>
        <v>3900</v>
      </c>
      <c r="H601" s="209">
        <f t="shared" si="106"/>
        <v>3900</v>
      </c>
      <c r="I601" s="209">
        <f t="shared" si="106"/>
        <v>1400</v>
      </c>
      <c r="J601" s="209">
        <f t="shared" si="106"/>
        <v>0</v>
      </c>
      <c r="K601" s="209">
        <f t="shared" si="106"/>
        <v>1500</v>
      </c>
      <c r="L601" s="209">
        <f t="shared" si="106"/>
        <v>0</v>
      </c>
      <c r="M601" s="209">
        <f t="shared" si="106"/>
        <v>0</v>
      </c>
      <c r="N601" s="210">
        <f t="shared" si="106"/>
        <v>0</v>
      </c>
    </row>
    <row r="602" spans="1:14" s="58" customFormat="1" ht="23.25" customHeight="1">
      <c r="A602" s="144"/>
      <c r="B602" s="167" t="s">
        <v>119</v>
      </c>
      <c r="C602" s="44" t="s">
        <v>332</v>
      </c>
      <c r="D602" s="100">
        <v>1500</v>
      </c>
      <c r="E602" s="100"/>
      <c r="F602" s="100"/>
      <c r="G602" s="225">
        <f>D602+E602-F602</f>
        <v>1500</v>
      </c>
      <c r="H602" s="100">
        <f t="shared" si="101"/>
        <v>1500</v>
      </c>
      <c r="I602" s="100">
        <v>0</v>
      </c>
      <c r="J602" s="212"/>
      <c r="K602" s="213">
        <f>H602</f>
        <v>1500</v>
      </c>
      <c r="L602" s="211"/>
      <c r="M602" s="211"/>
      <c r="N602" s="214"/>
    </row>
    <row r="603" spans="1:14" s="58" customFormat="1" ht="13.5" customHeight="1">
      <c r="A603" s="144"/>
      <c r="B603" s="167" t="s">
        <v>542</v>
      </c>
      <c r="C603" s="44" t="s">
        <v>543</v>
      </c>
      <c r="D603" s="100">
        <v>1400</v>
      </c>
      <c r="E603" s="100"/>
      <c r="F603" s="100"/>
      <c r="G603" s="225">
        <f>D603+E603-F603</f>
        <v>1400</v>
      </c>
      <c r="H603" s="100">
        <f t="shared" si="101"/>
        <v>1400</v>
      </c>
      <c r="I603" s="100">
        <f>H603</f>
        <v>1400</v>
      </c>
      <c r="J603" s="212"/>
      <c r="K603" s="213">
        <v>0</v>
      </c>
      <c r="L603" s="211"/>
      <c r="M603" s="211"/>
      <c r="N603" s="214"/>
    </row>
    <row r="604" spans="1:14" s="58" customFormat="1" ht="13.5" customHeight="1">
      <c r="A604" s="144"/>
      <c r="B604" s="167" t="s">
        <v>68</v>
      </c>
      <c r="C604" s="44" t="s">
        <v>95</v>
      </c>
      <c r="D604" s="100">
        <v>600</v>
      </c>
      <c r="E604" s="100"/>
      <c r="F604" s="100"/>
      <c r="G604" s="225">
        <f>D604+E604-F604</f>
        <v>600</v>
      </c>
      <c r="H604" s="100">
        <f t="shared" si="101"/>
        <v>600</v>
      </c>
      <c r="I604" s="100">
        <v>0</v>
      </c>
      <c r="J604" s="212"/>
      <c r="K604" s="213">
        <v>0</v>
      </c>
      <c r="L604" s="211"/>
      <c r="M604" s="211"/>
      <c r="N604" s="214"/>
    </row>
    <row r="605" spans="1:14" s="58" customFormat="1" ht="15" customHeight="1">
      <c r="A605" s="144"/>
      <c r="B605" s="167" t="s">
        <v>74</v>
      </c>
      <c r="C605" s="44" t="s">
        <v>75</v>
      </c>
      <c r="D605" s="100">
        <v>400</v>
      </c>
      <c r="E605" s="100"/>
      <c r="F605" s="100"/>
      <c r="G605" s="225">
        <f>D605+E605-F605</f>
        <v>400</v>
      </c>
      <c r="H605" s="100">
        <f t="shared" si="101"/>
        <v>400</v>
      </c>
      <c r="I605" s="100">
        <v>0</v>
      </c>
      <c r="J605" s="212"/>
      <c r="K605" s="213">
        <v>0</v>
      </c>
      <c r="L605" s="211"/>
      <c r="M605" s="211"/>
      <c r="N605" s="214"/>
    </row>
    <row r="606" spans="1:14" s="58" customFormat="1" ht="19.5" customHeight="1">
      <c r="A606" s="142" t="s">
        <v>306</v>
      </c>
      <c r="B606" s="173"/>
      <c r="C606" s="81" t="s">
        <v>129</v>
      </c>
      <c r="D606" s="209">
        <f>SUM(D607:D610)</f>
        <v>77346</v>
      </c>
      <c r="E606" s="209">
        <f aca="true" t="shared" si="107" ref="E606:N606">SUM(E607:E610)</f>
        <v>0</v>
      </c>
      <c r="F606" s="209">
        <f t="shared" si="107"/>
        <v>1866</v>
      </c>
      <c r="G606" s="209">
        <f t="shared" si="107"/>
        <v>75480</v>
      </c>
      <c r="H606" s="209">
        <f t="shared" si="107"/>
        <v>75480</v>
      </c>
      <c r="I606" s="209">
        <f t="shared" si="107"/>
        <v>0</v>
      </c>
      <c r="J606" s="209">
        <f t="shared" si="107"/>
        <v>0</v>
      </c>
      <c r="K606" s="209">
        <f t="shared" si="107"/>
        <v>0</v>
      </c>
      <c r="L606" s="209">
        <f t="shared" si="107"/>
        <v>0</v>
      </c>
      <c r="M606" s="209">
        <f t="shared" si="107"/>
        <v>0</v>
      </c>
      <c r="N606" s="209">
        <f t="shared" si="107"/>
        <v>0</v>
      </c>
    </row>
    <row r="607" spans="1:14" s="58" customFormat="1" ht="19.5" customHeight="1">
      <c r="A607" s="448"/>
      <c r="B607" s="449" t="s">
        <v>731</v>
      </c>
      <c r="C607" s="44" t="s">
        <v>95</v>
      </c>
      <c r="D607" s="225">
        <v>1440</v>
      </c>
      <c r="E607" s="225"/>
      <c r="F607" s="225">
        <v>36</v>
      </c>
      <c r="G607" s="225">
        <f>D607+E607-F607</f>
        <v>1404</v>
      </c>
      <c r="H607" s="225">
        <f>G607</f>
        <v>1404</v>
      </c>
      <c r="I607" s="225"/>
      <c r="J607" s="225"/>
      <c r="K607" s="225"/>
      <c r="L607" s="226"/>
      <c r="M607" s="226"/>
      <c r="N607" s="227"/>
    </row>
    <row r="608" spans="1:14" s="58" customFormat="1" ht="19.5" customHeight="1">
      <c r="A608" s="448"/>
      <c r="B608" s="449" t="s">
        <v>732</v>
      </c>
      <c r="C608" s="44" t="s">
        <v>75</v>
      </c>
      <c r="D608" s="225">
        <v>36540</v>
      </c>
      <c r="E608" s="225"/>
      <c r="F608" s="225">
        <v>1611</v>
      </c>
      <c r="G608" s="225">
        <f>D608+E608-F608</f>
        <v>34929</v>
      </c>
      <c r="H608" s="225">
        <f>G608</f>
        <v>34929</v>
      </c>
      <c r="I608" s="225"/>
      <c r="J608" s="225"/>
      <c r="K608" s="225"/>
      <c r="L608" s="226"/>
      <c r="M608" s="226"/>
      <c r="N608" s="227"/>
    </row>
    <row r="609" spans="1:14" s="58" customFormat="1" ht="19.5" customHeight="1">
      <c r="A609" s="448"/>
      <c r="B609" s="449" t="s">
        <v>733</v>
      </c>
      <c r="C609" s="234" t="s">
        <v>734</v>
      </c>
      <c r="D609" s="225">
        <v>8820</v>
      </c>
      <c r="E609" s="225"/>
      <c r="F609" s="225">
        <v>219</v>
      </c>
      <c r="G609" s="225">
        <f>D609+E609-F609</f>
        <v>8601</v>
      </c>
      <c r="H609" s="225">
        <f>G609</f>
        <v>8601</v>
      </c>
      <c r="I609" s="225"/>
      <c r="J609" s="225"/>
      <c r="K609" s="225"/>
      <c r="L609" s="226"/>
      <c r="M609" s="226"/>
      <c r="N609" s="227"/>
    </row>
    <row r="610" spans="1:14" s="58" customFormat="1" ht="22.5" customHeight="1">
      <c r="A610" s="144"/>
      <c r="B610" s="167" t="s">
        <v>80</v>
      </c>
      <c r="C610" s="44" t="s">
        <v>81</v>
      </c>
      <c r="D610" s="100">
        <v>30546</v>
      </c>
      <c r="E610" s="100"/>
      <c r="F610" s="100"/>
      <c r="G610" s="225">
        <f>D610+E610-F610</f>
        <v>30546</v>
      </c>
      <c r="H610" s="100">
        <f t="shared" si="101"/>
        <v>30546</v>
      </c>
      <c r="I610" s="100">
        <v>0</v>
      </c>
      <c r="J610" s="212"/>
      <c r="K610" s="213">
        <v>0</v>
      </c>
      <c r="L610" s="211"/>
      <c r="M610" s="211"/>
      <c r="N610" s="214"/>
    </row>
    <row r="611" spans="1:14" s="58" customFormat="1" ht="39.75" customHeight="1">
      <c r="A611" s="162" t="s">
        <v>307</v>
      </c>
      <c r="B611" s="168"/>
      <c r="C611" s="69" t="s">
        <v>708</v>
      </c>
      <c r="D611" s="215">
        <f aca="true" t="shared" si="108" ref="D611:N611">D612+D614</f>
        <v>40100</v>
      </c>
      <c r="E611" s="215">
        <f t="shared" si="108"/>
        <v>0</v>
      </c>
      <c r="F611" s="215">
        <f t="shared" si="108"/>
        <v>0</v>
      </c>
      <c r="G611" s="215">
        <f t="shared" si="108"/>
        <v>40100</v>
      </c>
      <c r="H611" s="215">
        <f t="shared" si="108"/>
        <v>40100</v>
      </c>
      <c r="I611" s="215">
        <f t="shared" si="108"/>
        <v>0</v>
      </c>
      <c r="J611" s="215">
        <f t="shared" si="108"/>
        <v>0</v>
      </c>
      <c r="K611" s="215">
        <f t="shared" si="108"/>
        <v>33000</v>
      </c>
      <c r="L611" s="215">
        <f t="shared" si="108"/>
        <v>0</v>
      </c>
      <c r="M611" s="215">
        <f t="shared" si="108"/>
        <v>0</v>
      </c>
      <c r="N611" s="216">
        <f t="shared" si="108"/>
        <v>0</v>
      </c>
    </row>
    <row r="612" spans="1:14" s="58" customFormat="1" ht="20.25" customHeight="1">
      <c r="A612" s="142" t="s">
        <v>308</v>
      </c>
      <c r="B612" s="173"/>
      <c r="C612" s="81" t="s">
        <v>309</v>
      </c>
      <c r="D612" s="209">
        <f aca="true" t="shared" si="109" ref="D612:N612">D613</f>
        <v>33000</v>
      </c>
      <c r="E612" s="209">
        <f t="shared" si="109"/>
        <v>0</v>
      </c>
      <c r="F612" s="209">
        <f t="shared" si="109"/>
        <v>0</v>
      </c>
      <c r="G612" s="209">
        <f t="shared" si="109"/>
        <v>33000</v>
      </c>
      <c r="H612" s="209">
        <f t="shared" si="109"/>
        <v>33000</v>
      </c>
      <c r="I612" s="209">
        <f t="shared" si="109"/>
        <v>0</v>
      </c>
      <c r="J612" s="209">
        <f t="shared" si="109"/>
        <v>0</v>
      </c>
      <c r="K612" s="209">
        <f t="shared" si="109"/>
        <v>33000</v>
      </c>
      <c r="L612" s="209">
        <f t="shared" si="109"/>
        <v>0</v>
      </c>
      <c r="M612" s="209">
        <f t="shared" si="109"/>
        <v>0</v>
      </c>
      <c r="N612" s="210">
        <f t="shared" si="109"/>
        <v>0</v>
      </c>
    </row>
    <row r="613" spans="1:14" s="58" customFormat="1" ht="22.5" customHeight="1">
      <c r="A613" s="144"/>
      <c r="B613" s="167" t="s">
        <v>119</v>
      </c>
      <c r="C613" s="44" t="s">
        <v>310</v>
      </c>
      <c r="D613" s="100">
        <v>33000</v>
      </c>
      <c r="E613" s="100"/>
      <c r="F613" s="100"/>
      <c r="G613" s="225">
        <f>D613+E613-F613</f>
        <v>33000</v>
      </c>
      <c r="H613" s="100">
        <f t="shared" si="101"/>
        <v>33000</v>
      </c>
      <c r="I613" s="100">
        <v>0</v>
      </c>
      <c r="J613" s="212">
        <v>0</v>
      </c>
      <c r="K613" s="212">
        <f>H613</f>
        <v>33000</v>
      </c>
      <c r="L613" s="211"/>
      <c r="M613" s="211"/>
      <c r="N613" s="214"/>
    </row>
    <row r="614" spans="1:14" s="58" customFormat="1" ht="21" customHeight="1">
      <c r="A614" s="142" t="s">
        <v>311</v>
      </c>
      <c r="B614" s="174"/>
      <c r="C614" s="81" t="s">
        <v>129</v>
      </c>
      <c r="D614" s="209">
        <f>SUM(D615:D616)</f>
        <v>7100</v>
      </c>
      <c r="E614" s="209">
        <f aca="true" t="shared" si="110" ref="E614:N614">SUM(E615:E616)</f>
        <v>0</v>
      </c>
      <c r="F614" s="209">
        <f t="shared" si="110"/>
        <v>0</v>
      </c>
      <c r="G614" s="209">
        <f t="shared" si="110"/>
        <v>7100</v>
      </c>
      <c r="H614" s="209">
        <f t="shared" si="110"/>
        <v>7100</v>
      </c>
      <c r="I614" s="209">
        <f t="shared" si="110"/>
        <v>0</v>
      </c>
      <c r="J614" s="209">
        <f t="shared" si="110"/>
        <v>0</v>
      </c>
      <c r="K614" s="209">
        <f t="shared" si="110"/>
        <v>0</v>
      </c>
      <c r="L614" s="209">
        <f t="shared" si="110"/>
        <v>0</v>
      </c>
      <c r="M614" s="209">
        <f t="shared" si="110"/>
        <v>0</v>
      </c>
      <c r="N614" s="210">
        <f t="shared" si="110"/>
        <v>0</v>
      </c>
    </row>
    <row r="615" spans="1:14" s="58" customFormat="1" ht="18" customHeight="1">
      <c r="A615" s="160"/>
      <c r="B615" s="167" t="s">
        <v>68</v>
      </c>
      <c r="C615" s="44" t="s">
        <v>95</v>
      </c>
      <c r="D615" s="100">
        <v>5900</v>
      </c>
      <c r="E615" s="100"/>
      <c r="F615" s="100"/>
      <c r="G615" s="225">
        <f>D615+E615-F615</f>
        <v>5900</v>
      </c>
      <c r="H615" s="100">
        <f t="shared" si="101"/>
        <v>5900</v>
      </c>
      <c r="I615" s="100">
        <v>0</v>
      </c>
      <c r="J615" s="212">
        <v>0</v>
      </c>
      <c r="K615" s="212">
        <v>0</v>
      </c>
      <c r="L615" s="211"/>
      <c r="M615" s="211"/>
      <c r="N615" s="214"/>
    </row>
    <row r="616" spans="1:14" s="58" customFormat="1" ht="18.75" customHeight="1">
      <c r="A616" s="160"/>
      <c r="B616" s="167" t="s">
        <v>74</v>
      </c>
      <c r="C616" s="44" t="s">
        <v>75</v>
      </c>
      <c r="D616" s="100">
        <v>1200</v>
      </c>
      <c r="E616" s="100"/>
      <c r="F616" s="100"/>
      <c r="G616" s="225">
        <f>D616+E616-F616</f>
        <v>1200</v>
      </c>
      <c r="H616" s="100">
        <f>G616</f>
        <v>1200</v>
      </c>
      <c r="I616" s="100">
        <v>0</v>
      </c>
      <c r="J616" s="212">
        <v>0</v>
      </c>
      <c r="K616" s="212">
        <v>0</v>
      </c>
      <c r="L616" s="211"/>
      <c r="M616" s="211"/>
      <c r="N616" s="214"/>
    </row>
    <row r="617" spans="1:14" s="58" customFormat="1" ht="29.25" customHeight="1">
      <c r="A617" s="145" t="s">
        <v>312</v>
      </c>
      <c r="B617" s="165"/>
      <c r="C617" s="69" t="s">
        <v>726</v>
      </c>
      <c r="D617" s="215">
        <f aca="true" t="shared" si="111" ref="D617:N617">D618</f>
        <v>16000</v>
      </c>
      <c r="E617" s="215">
        <f t="shared" si="111"/>
        <v>0</v>
      </c>
      <c r="F617" s="215">
        <f t="shared" si="111"/>
        <v>0</v>
      </c>
      <c r="G617" s="215">
        <f t="shared" si="111"/>
        <v>16000</v>
      </c>
      <c r="H617" s="215">
        <f t="shared" si="111"/>
        <v>16000</v>
      </c>
      <c r="I617" s="215">
        <f t="shared" si="111"/>
        <v>0</v>
      </c>
      <c r="J617" s="215">
        <f t="shared" si="111"/>
        <v>0</v>
      </c>
      <c r="K617" s="215">
        <f t="shared" si="111"/>
        <v>16000</v>
      </c>
      <c r="L617" s="215">
        <f t="shared" si="111"/>
        <v>0</v>
      </c>
      <c r="M617" s="215">
        <f t="shared" si="111"/>
        <v>0</v>
      </c>
      <c r="N617" s="216">
        <f t="shared" si="111"/>
        <v>0</v>
      </c>
    </row>
    <row r="618" spans="1:14" s="58" customFormat="1" ht="18.75" customHeight="1">
      <c r="A618" s="142" t="s">
        <v>313</v>
      </c>
      <c r="B618" s="164"/>
      <c r="C618" s="81" t="s">
        <v>129</v>
      </c>
      <c r="D618" s="209">
        <f aca="true" t="shared" si="112" ref="D618:N618">D619</f>
        <v>16000</v>
      </c>
      <c r="E618" s="209">
        <f t="shared" si="112"/>
        <v>0</v>
      </c>
      <c r="F618" s="209">
        <f t="shared" si="112"/>
        <v>0</v>
      </c>
      <c r="G618" s="209">
        <f t="shared" si="112"/>
        <v>16000</v>
      </c>
      <c r="H618" s="209">
        <f t="shared" si="112"/>
        <v>16000</v>
      </c>
      <c r="I618" s="209">
        <f t="shared" si="112"/>
        <v>0</v>
      </c>
      <c r="J618" s="209">
        <f t="shared" si="112"/>
        <v>0</v>
      </c>
      <c r="K618" s="209">
        <f t="shared" si="112"/>
        <v>16000</v>
      </c>
      <c r="L618" s="209">
        <f t="shared" si="112"/>
        <v>0</v>
      </c>
      <c r="M618" s="209">
        <f t="shared" si="112"/>
        <v>0</v>
      </c>
      <c r="N618" s="210">
        <f t="shared" si="112"/>
        <v>0</v>
      </c>
    </row>
    <row r="619" spans="1:14" s="58" customFormat="1" ht="33.75" customHeight="1">
      <c r="A619" s="160"/>
      <c r="B619" s="52" t="s">
        <v>293</v>
      </c>
      <c r="C619" s="44" t="s">
        <v>333</v>
      </c>
      <c r="D619" s="100">
        <v>16000</v>
      </c>
      <c r="E619" s="100"/>
      <c r="F619" s="100"/>
      <c r="G619" s="225">
        <f>D619+E619-F619</f>
        <v>16000</v>
      </c>
      <c r="H619" s="100">
        <f>G619</f>
        <v>16000</v>
      </c>
      <c r="I619" s="100">
        <v>0</v>
      </c>
      <c r="J619" s="212"/>
      <c r="K619" s="213">
        <f>H619</f>
        <v>16000</v>
      </c>
      <c r="L619" s="211"/>
      <c r="M619" s="211"/>
      <c r="N619" s="214"/>
    </row>
    <row r="620" spans="1:14" s="58" customFormat="1" ht="27.75" customHeight="1" thickBot="1">
      <c r="A620" s="171"/>
      <c r="B620" s="172"/>
      <c r="C620" s="139" t="s">
        <v>314</v>
      </c>
      <c r="D620" s="223">
        <f aca="true" t="shared" si="113" ref="D620:N620">D8+D13+D19+D42+D52+D77+D170+D208+D215+D219+D397+D413+D512+D541+D611+D617</f>
        <v>34020023</v>
      </c>
      <c r="E620" s="223">
        <f t="shared" si="113"/>
        <v>233386</v>
      </c>
      <c r="F620" s="223">
        <f t="shared" si="113"/>
        <v>136463</v>
      </c>
      <c r="G620" s="223">
        <f t="shared" si="113"/>
        <v>34116946</v>
      </c>
      <c r="H620" s="223">
        <f t="shared" si="113"/>
        <v>30578580</v>
      </c>
      <c r="I620" s="223">
        <f t="shared" si="113"/>
        <v>15353094</v>
      </c>
      <c r="J620" s="223">
        <f t="shared" si="113"/>
        <v>2324143</v>
      </c>
      <c r="K620" s="223">
        <f t="shared" si="113"/>
        <v>1805210</v>
      </c>
      <c r="L620" s="223">
        <f t="shared" si="113"/>
        <v>570370</v>
      </c>
      <c r="M620" s="223">
        <f t="shared" si="113"/>
        <v>372371</v>
      </c>
      <c r="N620" s="421">
        <f t="shared" si="113"/>
        <v>3538366</v>
      </c>
    </row>
    <row r="621" spans="1:14" s="58" customFormat="1" ht="12.75">
      <c r="A621"/>
      <c r="B621"/>
      <c r="C621"/>
      <c r="D621" s="10"/>
      <c r="E621" s="10"/>
      <c r="F621" s="10"/>
      <c r="G621" s="10"/>
      <c r="H621" s="10"/>
      <c r="I621"/>
      <c r="J621"/>
      <c r="K621"/>
      <c r="L621"/>
      <c r="M621"/>
      <c r="N621"/>
    </row>
    <row r="622" spans="1:14" s="58" customFormat="1" ht="12.75">
      <c r="A622"/>
      <c r="B622"/>
      <c r="C622"/>
      <c r="D622"/>
      <c r="E622"/>
      <c r="F622"/>
      <c r="G622"/>
      <c r="H622"/>
      <c r="I622" s="597" t="s">
        <v>603</v>
      </c>
      <c r="J622" s="597"/>
      <c r="K622" s="597"/>
      <c r="L622" s="597"/>
      <c r="M622"/>
      <c r="N622"/>
    </row>
    <row r="623" spans="1:14" s="58" customFormat="1" ht="12.75">
      <c r="A623"/>
      <c r="B623"/>
      <c r="C623"/>
      <c r="D623"/>
      <c r="E623"/>
      <c r="F623"/>
      <c r="G623"/>
      <c r="H623"/>
      <c r="I623" s="194"/>
      <c r="J623" s="194"/>
      <c r="K623" s="194"/>
      <c r="L623" s="194"/>
      <c r="M623"/>
      <c r="N623"/>
    </row>
    <row r="624" spans="1:14" s="58" customFormat="1" ht="12.75">
      <c r="A624"/>
      <c r="B624"/>
      <c r="C624"/>
      <c r="D624"/>
      <c r="E624"/>
      <c r="F624"/>
      <c r="G624"/>
      <c r="H624"/>
      <c r="I624" s="597" t="s">
        <v>622</v>
      </c>
      <c r="J624" s="597"/>
      <c r="K624" s="597"/>
      <c r="L624" s="597"/>
      <c r="M624"/>
      <c r="N624"/>
    </row>
    <row r="625" spans="1:14" s="58" customFormat="1" ht="12.7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</row>
    <row r="626" spans="1:14" s="58" customFormat="1" ht="12.7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</row>
    <row r="627" spans="1:14" s="58" customFormat="1" ht="12.7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</row>
    <row r="628" spans="1:14" s="58" customFormat="1" ht="12.7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</row>
    <row r="629" spans="1:14" s="58" customFormat="1" ht="12.7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</row>
    <row r="630" spans="1:14" s="58" customFormat="1" ht="12.7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</row>
    <row r="631" spans="1:14" s="58" customFormat="1" ht="12.7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</row>
    <row r="632" spans="1:14" s="58" customFormat="1" ht="12.7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</row>
    <row r="633" spans="1:14" s="58" customFormat="1" ht="12.7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</row>
    <row r="634" spans="1:14" s="58" customFormat="1" ht="12.7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</row>
    <row r="635" spans="1:14" s="58" customFormat="1" ht="12.7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</row>
    <row r="636" spans="1:14" s="58" customFormat="1" ht="12.7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</row>
    <row r="637" spans="1:14" s="58" customFormat="1" ht="12.7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</row>
    <row r="638" spans="1:14" s="58" customFormat="1" ht="12.7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</row>
    <row r="639" spans="1:14" s="58" customFormat="1" ht="12.7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</row>
    <row r="640" spans="1:14" s="58" customFormat="1" ht="12.7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</row>
    <row r="641" spans="1:14" s="58" customFormat="1" ht="12.7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</row>
    <row r="642" spans="1:14" s="58" customFormat="1" ht="12.7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</row>
    <row r="643" spans="1:14" s="58" customFormat="1" ht="12.7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</row>
    <row r="644" spans="1:14" s="58" customFormat="1" ht="12.7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</row>
    <row r="645" spans="1:14" s="58" customFormat="1" ht="12.7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</row>
    <row r="646" spans="1:14" s="58" customFormat="1" ht="12.7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</row>
    <row r="647" spans="1:14" s="58" customFormat="1" ht="12.7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</row>
    <row r="648" spans="1:14" s="58" customFormat="1" ht="12.7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</row>
    <row r="649" spans="1:14" s="58" customFormat="1" ht="12.7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</row>
    <row r="650" spans="1:14" s="58" customFormat="1" ht="12.7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</row>
    <row r="651" spans="1:14" s="58" customFormat="1" ht="12.7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</row>
    <row r="652" spans="1:14" s="58" customFormat="1" ht="12.7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</row>
    <row r="653" spans="1:14" s="58" customFormat="1" ht="12.7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</row>
    <row r="654" spans="1:14" s="58" customFormat="1" ht="12.7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</row>
    <row r="655" spans="1:14" s="58" customFormat="1" ht="12.7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</row>
    <row r="656" spans="1:14" s="58" customFormat="1" ht="12.7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</row>
    <row r="657" spans="1:14" s="58" customFormat="1" ht="12.7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</row>
    <row r="658" spans="1:14" s="58" customFormat="1" ht="12.7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</row>
    <row r="659" spans="1:14" s="58" customFormat="1" ht="12.7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</row>
    <row r="660" spans="1:14" s="58" customFormat="1" ht="12.7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</row>
    <row r="661" spans="1:14" s="58" customFormat="1" ht="12.7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</row>
    <row r="662" spans="1:14" s="58" customFormat="1" ht="12.7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</row>
    <row r="663" spans="1:14" s="58" customFormat="1" ht="12.7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</row>
    <row r="664" spans="1:14" s="58" customFormat="1" ht="12.7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</row>
    <row r="665" spans="1:14" s="58" customFormat="1" ht="12.7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</row>
    <row r="666" spans="1:14" s="58" customFormat="1" ht="12.7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</row>
    <row r="667" spans="1:14" s="58" customFormat="1" ht="12.7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</row>
    <row r="668" spans="1:14" s="58" customFormat="1" ht="12.7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</row>
    <row r="669" spans="1:14" s="58" customFormat="1" ht="12.7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</row>
    <row r="670" spans="1:14" s="58" customFormat="1" ht="12.7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</row>
    <row r="671" spans="1:14" s="58" customFormat="1" ht="12.7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</row>
    <row r="672" spans="1:14" s="58" customFormat="1" ht="12.7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</row>
    <row r="673" spans="1:14" s="58" customFormat="1" ht="12.7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</row>
    <row r="674" spans="1:14" s="58" customFormat="1" ht="12.7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</row>
    <row r="675" spans="1:14" s="58" customFormat="1" ht="12.7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</row>
    <row r="676" spans="1:14" s="58" customFormat="1" ht="12.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</row>
    <row r="677" spans="1:14" s="58" customFormat="1" ht="12.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</row>
    <row r="678" spans="1:14" s="58" customFormat="1" ht="12.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</row>
    <row r="679" spans="1:14" s="58" customFormat="1" ht="12.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</row>
    <row r="680" spans="1:14" s="58" customFormat="1" ht="12.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</row>
    <row r="681" spans="1:14" s="58" customFormat="1" ht="12.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</row>
    <row r="682" spans="1:14" s="58" customFormat="1" ht="12.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</row>
    <row r="683" spans="1:14" s="58" customFormat="1" ht="12.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</row>
    <row r="684" spans="1:14" s="58" customFormat="1" ht="12.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</row>
    <row r="685" spans="1:14" s="58" customFormat="1" ht="12.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</row>
    <row r="686" spans="1:14" s="58" customFormat="1" ht="12.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</row>
    <row r="687" spans="1:14" s="58" customFormat="1" ht="12.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</row>
    <row r="688" spans="1:14" s="58" customFormat="1" ht="12.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</row>
    <row r="689" spans="1:14" s="58" customFormat="1" ht="12.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</row>
    <row r="690" spans="1:14" s="58" customFormat="1" ht="12.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</row>
    <row r="691" spans="1:14" s="58" customFormat="1" ht="12.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</row>
    <row r="692" spans="1:14" s="58" customFormat="1" ht="12.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</row>
    <row r="693" spans="1:14" s="58" customFormat="1" ht="12.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</row>
    <row r="694" spans="1:14" s="58" customFormat="1" ht="12.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</row>
    <row r="695" spans="1:14" s="58" customFormat="1" ht="12.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</row>
    <row r="696" spans="1:14" s="58" customFormat="1" ht="12.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</row>
    <row r="697" spans="1:14" s="58" customFormat="1" ht="12.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</row>
    <row r="698" spans="1:14" s="58" customFormat="1" ht="12.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</row>
    <row r="699" spans="1:14" s="58" customFormat="1" ht="12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</row>
    <row r="700" spans="1:14" s="58" customFormat="1" ht="12.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</row>
    <row r="701" spans="1:14" s="58" customFormat="1" ht="12.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</row>
    <row r="702" spans="1:14" s="58" customFormat="1" ht="12.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</row>
    <row r="703" spans="1:14" s="58" customFormat="1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</row>
    <row r="704" spans="1:14" s="58" customFormat="1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</row>
    <row r="705" spans="1:14" s="58" customFormat="1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</row>
    <row r="706" spans="1:14" s="58" customFormat="1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</row>
    <row r="707" spans="1:14" s="58" customFormat="1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</row>
    <row r="708" spans="1:14" s="58" customFormat="1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</row>
    <row r="709" spans="1:14" s="58" customFormat="1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</row>
    <row r="710" spans="1:14" s="58" customFormat="1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</row>
    <row r="711" spans="1:14" s="58" customFormat="1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</row>
    <row r="712" spans="1:14" s="58" customFormat="1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</row>
    <row r="713" spans="1:14" s="58" customFormat="1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</row>
    <row r="714" spans="1:14" s="58" customFormat="1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</row>
    <row r="715" spans="1:14" s="58" customFormat="1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</row>
    <row r="716" spans="1:14" s="58" customFormat="1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</row>
    <row r="717" spans="1:14" s="58" customFormat="1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</row>
    <row r="718" spans="1:14" s="58" customFormat="1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</row>
    <row r="719" spans="1:14" s="58" customFormat="1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</row>
    <row r="720" spans="1:14" s="58" customFormat="1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</row>
    <row r="721" spans="1:14" s="58" customFormat="1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</row>
    <row r="722" spans="1:14" s="58" customFormat="1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</row>
    <row r="723" spans="1:14" s="58" customFormat="1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</row>
    <row r="724" spans="1:14" s="58" customFormat="1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</row>
    <row r="725" spans="1:14" s="58" customFormat="1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</row>
    <row r="726" spans="1:14" s="58" customFormat="1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</row>
    <row r="727" spans="1:14" s="58" customFormat="1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</row>
    <row r="728" spans="1:14" s="58" customFormat="1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</row>
    <row r="729" spans="1:14" s="58" customFormat="1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</row>
    <row r="730" spans="1:14" s="58" customFormat="1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</row>
    <row r="731" spans="1:14" s="58" customFormat="1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</row>
    <row r="732" spans="1:14" s="58" customFormat="1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</row>
    <row r="733" spans="1:14" s="58" customFormat="1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</row>
    <row r="734" spans="1:14" s="58" customFormat="1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</row>
    <row r="735" spans="1:14" s="58" customFormat="1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</row>
    <row r="736" spans="1:14" s="58" customFormat="1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</row>
    <row r="737" spans="1:14" s="58" customFormat="1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</row>
    <row r="738" spans="1:14" s="58" customFormat="1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</row>
    <row r="739" spans="1:14" s="58" customFormat="1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</row>
    <row r="740" spans="1:14" s="58" customFormat="1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</row>
    <row r="741" spans="1:14" s="58" customFormat="1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</row>
    <row r="742" spans="1:14" s="58" customFormat="1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</row>
    <row r="743" spans="1:14" s="58" customFormat="1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</row>
    <row r="744" spans="1:14" s="58" customFormat="1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</row>
    <row r="745" spans="1:14" s="58" customFormat="1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</row>
    <row r="746" spans="1:14" s="58" customFormat="1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</row>
    <row r="747" spans="1:14" s="58" customFormat="1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</row>
    <row r="748" spans="1:14" s="58" customFormat="1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</row>
    <row r="749" spans="1:14" s="58" customFormat="1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</row>
    <row r="750" spans="1:14" s="58" customFormat="1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</row>
    <row r="751" spans="1:14" s="58" customFormat="1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</row>
    <row r="752" spans="1:14" s="58" customFormat="1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</row>
    <row r="753" spans="1:14" s="58" customFormat="1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</row>
    <row r="754" spans="1:14" s="58" customFormat="1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</row>
    <row r="755" spans="1:14" s="58" customFormat="1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</row>
    <row r="756" spans="1:14" s="58" customFormat="1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</row>
    <row r="757" spans="1:14" s="58" customFormat="1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</row>
    <row r="758" spans="1:14" s="58" customFormat="1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</row>
    <row r="759" spans="1:14" s="58" customFormat="1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</row>
    <row r="760" spans="1:14" s="58" customFormat="1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</row>
    <row r="761" spans="1:14" s="58" customFormat="1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</row>
    <row r="762" spans="1:14" s="58" customFormat="1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</row>
    <row r="763" spans="1:14" s="58" customFormat="1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</row>
    <row r="764" spans="1:14" s="58" customFormat="1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</row>
    <row r="765" spans="1:14" s="58" customFormat="1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</row>
    <row r="766" spans="1:14" s="58" customFormat="1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</row>
    <row r="767" spans="1:14" s="58" customFormat="1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</row>
    <row r="768" spans="1:14" s="58" customFormat="1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</row>
    <row r="769" spans="1:14" s="58" customFormat="1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</row>
    <row r="770" spans="1:14" s="58" customFormat="1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</row>
    <row r="771" spans="1:14" s="58" customFormat="1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</row>
    <row r="772" spans="1:14" s="58" customFormat="1" ht="12.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</row>
    <row r="773" spans="1:14" s="58" customFormat="1" ht="12.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</row>
    <row r="774" spans="1:14" s="58" customFormat="1" ht="12.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</row>
    <row r="775" spans="1:14" s="58" customFormat="1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</row>
    <row r="776" spans="1:14" s="58" customFormat="1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</row>
    <row r="777" spans="1:14" s="58" customFormat="1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</row>
    <row r="778" spans="1:14" s="58" customFormat="1" ht="12.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</row>
    <row r="779" spans="1:14" s="58" customFormat="1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</row>
    <row r="780" spans="1:14" s="58" customFormat="1" ht="12.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</row>
    <row r="781" spans="1:14" s="58" customFormat="1" ht="12.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</row>
    <row r="782" spans="1:14" s="58" customFormat="1" ht="12.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</row>
    <row r="783" spans="1:14" s="58" customFormat="1" ht="12.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</row>
    <row r="784" spans="1:14" s="58" customFormat="1" ht="12.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</row>
    <row r="785" spans="1:14" s="58" customFormat="1" ht="12.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</row>
    <row r="786" spans="1:14" s="58" customFormat="1" ht="12.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</row>
    <row r="787" spans="1:14" s="58" customFormat="1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</row>
    <row r="788" spans="1:14" s="58" customFormat="1" ht="12.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</row>
    <row r="789" spans="1:14" s="58" customFormat="1" ht="12.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</row>
    <row r="790" spans="1:14" s="58" customFormat="1" ht="12.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</row>
    <row r="791" spans="1:14" s="58" customFormat="1" ht="12.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</row>
    <row r="792" spans="1:14" s="58" customFormat="1" ht="12.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</row>
    <row r="793" spans="1:14" s="58" customFormat="1" ht="12.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</row>
    <row r="794" spans="1:14" s="58" customFormat="1" ht="12.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</row>
    <row r="795" spans="1:14" s="58" customFormat="1" ht="12.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</row>
    <row r="796" spans="1:14" s="58" customFormat="1" ht="12.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</row>
    <row r="797" spans="1:14" s="58" customFormat="1" ht="12.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</row>
    <row r="798" spans="1:14" s="58" customFormat="1" ht="12.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</row>
    <row r="799" spans="1:14" s="58" customFormat="1" ht="12.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</row>
    <row r="800" spans="1:14" s="58" customFormat="1" ht="12.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</row>
    <row r="801" spans="1:14" s="58" customFormat="1" ht="12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</row>
    <row r="802" spans="1:14" s="58" customFormat="1" ht="12.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</row>
    <row r="803" spans="1:14" s="58" customFormat="1" ht="12.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</row>
    <row r="804" spans="1:14" s="58" customFormat="1" ht="12.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</row>
    <row r="805" spans="1:14" s="58" customFormat="1" ht="12.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</row>
    <row r="806" spans="1:14" s="58" customFormat="1" ht="12.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</row>
    <row r="807" spans="1:14" s="58" customFormat="1" ht="12.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</row>
    <row r="808" spans="1:14" s="58" customFormat="1" ht="12.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</row>
    <row r="809" spans="1:14" s="58" customFormat="1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</row>
    <row r="810" spans="1:14" s="58" customFormat="1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</row>
    <row r="811" spans="1:14" s="58" customFormat="1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</row>
    <row r="812" spans="1:14" s="58" customFormat="1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</row>
    <row r="813" spans="1:14" s="58" customFormat="1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</row>
    <row r="814" spans="1:14" s="58" customFormat="1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</row>
    <row r="815" spans="1:14" s="58" customFormat="1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</row>
    <row r="816" spans="1:14" s="58" customFormat="1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</row>
    <row r="817" spans="1:14" s="58" customFormat="1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</row>
    <row r="818" spans="1:14" s="58" customFormat="1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</row>
    <row r="819" spans="1:14" s="58" customFormat="1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</row>
    <row r="820" spans="1:14" s="58" customFormat="1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</row>
    <row r="821" spans="1:14" s="58" customFormat="1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</row>
    <row r="822" spans="1:14" s="58" customFormat="1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</row>
    <row r="823" spans="1:14" s="58" customFormat="1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</row>
    <row r="824" spans="1:14" s="58" customFormat="1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</row>
    <row r="825" spans="1:14" s="58" customFormat="1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</row>
    <row r="826" spans="1:14" s="58" customFormat="1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</row>
    <row r="827" spans="1:14" s="58" customFormat="1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</row>
    <row r="828" spans="1:14" s="58" customFormat="1" ht="12.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</row>
    <row r="829" spans="1:14" s="58" customFormat="1" ht="12.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</row>
    <row r="830" spans="1:14" s="58" customFormat="1" ht="12.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</row>
    <row r="831" spans="1:14" s="58" customFormat="1" ht="12.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</row>
    <row r="832" spans="1:14" s="58" customFormat="1" ht="12.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</row>
    <row r="833" spans="1:14" s="58" customFormat="1" ht="12.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</row>
    <row r="834" spans="1:14" s="58" customFormat="1" ht="12.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</row>
    <row r="835" spans="1:14" s="58" customFormat="1" ht="12.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</row>
    <row r="836" spans="1:14" s="58" customFormat="1" ht="12.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</row>
    <row r="837" spans="1:14" s="58" customFormat="1" ht="12.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</row>
    <row r="838" spans="1:14" s="58" customFormat="1" ht="12.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</row>
    <row r="839" spans="1:14" s="58" customFormat="1" ht="12.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</row>
    <row r="840" spans="1:14" s="58" customFormat="1" ht="12.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</row>
    <row r="841" spans="1:14" s="58" customFormat="1" ht="12.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</row>
    <row r="842" spans="1:14" s="58" customFormat="1" ht="12.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</row>
    <row r="843" spans="1:14" s="58" customFormat="1" ht="12.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</row>
    <row r="844" spans="1:14" s="58" customFormat="1" ht="12.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</row>
    <row r="845" spans="1:14" s="58" customFormat="1" ht="12.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</row>
    <row r="846" spans="1:14" s="58" customFormat="1" ht="12.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</row>
    <row r="847" spans="1:14" s="58" customFormat="1" ht="12.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</row>
    <row r="848" spans="1:14" s="58" customFormat="1" ht="12.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</row>
    <row r="849" spans="1:14" s="58" customFormat="1" ht="12.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</row>
    <row r="850" spans="1:14" s="58" customFormat="1" ht="12.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</row>
    <row r="851" spans="1:14" s="58" customFormat="1" ht="12.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</row>
    <row r="852" spans="1:14" s="58" customFormat="1" ht="12.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</row>
    <row r="853" spans="1:14" s="58" customFormat="1" ht="12.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</row>
    <row r="854" spans="1:14" s="58" customFormat="1" ht="12.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</row>
    <row r="855" spans="1:14" s="58" customFormat="1" ht="12.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</row>
    <row r="856" spans="1:14" s="58" customFormat="1" ht="12.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</row>
    <row r="857" spans="1:14" s="58" customFormat="1" ht="12.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</row>
    <row r="858" spans="1:14" s="58" customFormat="1" ht="12.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</row>
    <row r="859" spans="1:14" s="58" customFormat="1" ht="12.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</row>
    <row r="860" spans="1:14" s="58" customFormat="1" ht="12.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</row>
    <row r="861" spans="1:14" s="58" customFormat="1" ht="12.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</row>
    <row r="862" spans="1:14" s="58" customFormat="1" ht="12.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</row>
    <row r="863" spans="1:14" s="58" customFormat="1" ht="12.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</row>
    <row r="864" spans="1:14" s="58" customFormat="1" ht="12.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</row>
    <row r="865" spans="1:14" s="58" customFormat="1" ht="12.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</row>
    <row r="866" spans="1:14" s="58" customFormat="1" ht="12.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</row>
    <row r="867" spans="1:14" s="58" customFormat="1" ht="12.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</row>
    <row r="868" spans="1:14" s="58" customFormat="1" ht="12.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</row>
    <row r="869" spans="1:14" s="58" customFormat="1" ht="12.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</row>
    <row r="870" spans="1:14" s="58" customFormat="1" ht="12.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</row>
    <row r="871" spans="1:14" s="58" customFormat="1" ht="12.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</row>
    <row r="872" spans="1:14" s="58" customFormat="1" ht="12.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</row>
    <row r="873" spans="1:14" s="58" customFormat="1" ht="12.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</row>
    <row r="874" spans="1:14" s="58" customFormat="1" ht="12.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</row>
    <row r="875" spans="1:14" s="58" customFormat="1" ht="12.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</row>
    <row r="876" spans="1:14" s="58" customFormat="1" ht="12.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</row>
    <row r="877" spans="1:14" s="58" customFormat="1" ht="12.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</row>
    <row r="878" spans="1:14" s="58" customFormat="1" ht="12.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</row>
    <row r="879" spans="1:14" s="58" customFormat="1" ht="12.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</row>
    <row r="880" spans="1:14" s="58" customFormat="1" ht="12.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</row>
    <row r="881" spans="1:14" s="58" customFormat="1" ht="12.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</row>
    <row r="882" spans="1:14" s="58" customFormat="1" ht="12.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</row>
    <row r="883" spans="1:14" s="58" customFormat="1" ht="12.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</row>
    <row r="884" spans="1:14" s="58" customFormat="1" ht="12.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</row>
    <row r="885" spans="1:14" s="58" customFormat="1" ht="12.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</row>
    <row r="886" spans="1:14" s="58" customFormat="1" ht="12.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</row>
    <row r="887" spans="1:14" s="58" customFormat="1" ht="12.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</row>
    <row r="888" spans="1:14" s="58" customFormat="1" ht="12.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</row>
    <row r="889" spans="1:14" s="58" customFormat="1" ht="12.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</row>
    <row r="890" spans="1:14" s="58" customFormat="1" ht="12.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</row>
    <row r="891" spans="1:14" s="58" customFormat="1" ht="12.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</row>
    <row r="892" spans="1:14" s="58" customFormat="1" ht="12.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</row>
    <row r="893" spans="1:14" s="58" customFormat="1" ht="12.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</row>
    <row r="894" spans="1:14" s="58" customFormat="1" ht="12.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</row>
    <row r="895" spans="1:14" s="58" customFormat="1" ht="12.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</row>
    <row r="896" spans="1:14" s="58" customFormat="1" ht="12.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</row>
    <row r="897" spans="1:14" s="58" customFormat="1" ht="12.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</row>
    <row r="898" spans="1:14" s="58" customFormat="1" ht="12.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</row>
    <row r="899" spans="1:14" s="58" customFormat="1" ht="12.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</row>
    <row r="900" spans="1:14" s="58" customFormat="1" ht="12.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</row>
    <row r="901" spans="1:14" s="58" customFormat="1" ht="12.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</row>
    <row r="902" spans="1:14" s="58" customFormat="1" ht="12.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</row>
    <row r="903" spans="1:14" s="58" customFormat="1" ht="12.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</row>
    <row r="904" spans="1:14" s="58" customFormat="1" ht="12.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</row>
    <row r="905" spans="1:14" s="58" customFormat="1" ht="12.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</row>
    <row r="906" spans="1:14" s="58" customFormat="1" ht="12.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</row>
    <row r="907" spans="1:14" s="58" customFormat="1" ht="12.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</row>
    <row r="908" spans="1:14" s="58" customFormat="1" ht="12.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</row>
    <row r="909" spans="1:14" s="58" customFormat="1" ht="12.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</row>
    <row r="910" spans="1:14" s="58" customFormat="1" ht="12.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</row>
    <row r="911" spans="1:14" s="58" customFormat="1" ht="12.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</row>
    <row r="912" spans="1:14" s="58" customFormat="1" ht="12.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</row>
    <row r="913" spans="1:14" s="58" customFormat="1" ht="12.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</row>
    <row r="914" spans="1:14" s="58" customFormat="1" ht="12.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</row>
    <row r="915" spans="1:14" s="58" customFormat="1" ht="12.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</row>
    <row r="916" spans="1:14" s="58" customFormat="1" ht="12.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</row>
    <row r="917" spans="1:14" s="58" customFormat="1" ht="12.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</row>
    <row r="918" spans="1:14" s="58" customFormat="1" ht="12.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</row>
    <row r="919" spans="1:14" s="58" customFormat="1" ht="12.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</row>
    <row r="920" spans="1:14" s="58" customFormat="1" ht="12.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</row>
    <row r="921" spans="1:14" s="58" customFormat="1" ht="12.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</row>
    <row r="922" spans="1:14" s="58" customFormat="1" ht="12.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</row>
    <row r="923" spans="1:14" s="58" customFormat="1" ht="12.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</row>
    <row r="924" spans="1:14" s="58" customFormat="1" ht="12.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</row>
    <row r="925" spans="1:14" s="58" customFormat="1" ht="12.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</row>
    <row r="926" spans="1:14" s="58" customFormat="1" ht="12.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</row>
    <row r="927" spans="1:14" s="58" customFormat="1" ht="12.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</row>
    <row r="928" spans="1:14" s="58" customFormat="1" ht="12.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</row>
    <row r="929" spans="1:14" s="58" customFormat="1" ht="12.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</row>
    <row r="930" spans="1:14" s="58" customFormat="1" ht="12.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</row>
    <row r="931" spans="1:14" s="58" customFormat="1" ht="12.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</row>
    <row r="932" spans="1:14" s="58" customFormat="1" ht="12.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</row>
    <row r="933" spans="1:14" s="58" customFormat="1" ht="12.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</row>
    <row r="934" spans="1:14" s="58" customFormat="1" ht="12.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</row>
    <row r="935" spans="1:14" s="58" customFormat="1" ht="12.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</row>
    <row r="936" spans="1:14" s="58" customFormat="1" ht="12.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</row>
    <row r="937" spans="1:14" s="58" customFormat="1" ht="12.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</row>
    <row r="938" spans="1:14" s="58" customFormat="1" ht="12.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</row>
    <row r="939" spans="1:14" s="58" customFormat="1" ht="12.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</row>
    <row r="940" spans="1:14" s="58" customFormat="1" ht="12.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</row>
    <row r="941" spans="1:14" s="58" customFormat="1" ht="12.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</row>
    <row r="942" spans="1:14" s="58" customFormat="1" ht="12.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</row>
    <row r="943" spans="1:14" s="58" customFormat="1" ht="12.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</row>
    <row r="944" spans="1:14" s="58" customFormat="1" ht="12.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</row>
    <row r="945" spans="1:14" s="58" customFormat="1" ht="12.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</row>
    <row r="946" spans="1:14" s="58" customFormat="1" ht="12.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</row>
    <row r="947" spans="1:14" s="58" customFormat="1" ht="12.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</row>
    <row r="948" spans="1:14" s="58" customFormat="1" ht="12.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</row>
    <row r="949" spans="1:14" s="58" customFormat="1" ht="12.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</row>
    <row r="950" spans="1:14" s="58" customFormat="1" ht="12.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</row>
    <row r="951" spans="1:14" s="58" customFormat="1" ht="12.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</row>
    <row r="952" spans="1:14" s="58" customFormat="1" ht="12.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</row>
    <row r="953" spans="1:14" s="58" customFormat="1" ht="12.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</row>
    <row r="954" spans="1:14" s="58" customFormat="1" ht="12.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</row>
    <row r="955" spans="1:14" s="58" customFormat="1" ht="12.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</row>
    <row r="956" spans="1:14" s="58" customFormat="1" ht="12.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</row>
    <row r="957" spans="1:14" s="58" customFormat="1" ht="12.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</row>
    <row r="958" spans="1:14" s="58" customFormat="1" ht="12.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</row>
    <row r="959" spans="1:14" s="58" customFormat="1" ht="12.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</row>
    <row r="960" spans="1:14" s="58" customFormat="1" ht="12.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</row>
    <row r="961" spans="1:14" s="58" customFormat="1" ht="12.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</row>
    <row r="962" spans="1:14" s="58" customFormat="1" ht="12.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</row>
    <row r="963" spans="1:14" s="58" customFormat="1" ht="12.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</row>
    <row r="964" spans="1:14" s="58" customFormat="1" ht="12.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</row>
    <row r="965" spans="1:14" s="58" customFormat="1" ht="12.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</row>
    <row r="966" spans="1:14" s="58" customFormat="1" ht="12.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</row>
    <row r="967" spans="1:14" s="58" customFormat="1" ht="12.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</row>
    <row r="968" spans="1:14" s="58" customFormat="1" ht="12.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</row>
    <row r="969" spans="1:14" s="58" customFormat="1" ht="12.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</row>
    <row r="970" spans="1:14" s="58" customFormat="1" ht="12.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</row>
    <row r="971" spans="1:14" s="58" customFormat="1" ht="12.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</row>
    <row r="972" spans="1:14" s="58" customFormat="1" ht="12.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</row>
    <row r="973" spans="1:14" s="58" customFormat="1" ht="12.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</row>
    <row r="974" spans="1:14" s="58" customFormat="1" ht="12.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</row>
    <row r="975" spans="1:14" s="58" customFormat="1" ht="12.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</row>
    <row r="976" spans="1:14" s="58" customFormat="1" ht="12.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</row>
    <row r="977" spans="1:14" s="58" customFormat="1" ht="12.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</row>
    <row r="978" spans="1:14" s="58" customFormat="1" ht="12.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</row>
    <row r="979" spans="1:14" s="58" customFormat="1" ht="12.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</row>
    <row r="980" spans="1:14" s="58" customFormat="1" ht="12.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</row>
    <row r="981" spans="1:14" s="58" customFormat="1" ht="12.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</row>
    <row r="982" spans="1:14" s="58" customFormat="1" ht="12.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</row>
    <row r="983" spans="1:14" s="58" customFormat="1" ht="12.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</row>
    <row r="984" spans="1:14" s="58" customFormat="1" ht="12.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</row>
    <row r="985" spans="1:14" s="58" customFormat="1" ht="12.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</row>
    <row r="986" spans="1:14" s="58" customFormat="1" ht="12.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</row>
    <row r="987" spans="1:14" s="58" customFormat="1" ht="12.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</row>
    <row r="988" spans="1:14" s="58" customFormat="1" ht="12.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</row>
    <row r="989" spans="1:14" s="58" customFormat="1" ht="12.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</row>
    <row r="990" spans="1:14" s="58" customFormat="1" ht="12.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</row>
    <row r="991" spans="1:14" s="58" customFormat="1" ht="12.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</row>
    <row r="992" spans="1:14" s="58" customFormat="1" ht="12.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</row>
    <row r="993" spans="1:14" s="58" customFormat="1" ht="12.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</row>
    <row r="994" spans="1:14" s="58" customFormat="1" ht="12.7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</row>
    <row r="995" spans="1:14" s="58" customFormat="1" ht="12.7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</row>
    <row r="996" spans="1:14" s="58" customFormat="1" ht="12.7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</row>
    <row r="997" spans="1:14" s="58" customFormat="1" ht="12.7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</row>
    <row r="998" spans="1:14" s="58" customFormat="1" ht="12.7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</row>
    <row r="999" spans="1:14" s="58" customFormat="1" ht="12.7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</row>
    <row r="1000" spans="1:14" s="58" customFormat="1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</row>
    <row r="1001" spans="1:14" s="58" customFormat="1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</row>
    <row r="1002" spans="1:14" s="58" customFormat="1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</row>
    <row r="1003" spans="1:14" s="58" customFormat="1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</row>
    <row r="1004" spans="1:14" s="58" customFormat="1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</row>
    <row r="1005" spans="1:14" s="58" customFormat="1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</row>
    <row r="1006" spans="1:14" s="58" customFormat="1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</row>
    <row r="1007" spans="1:14" s="58" customFormat="1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</row>
    <row r="1008" spans="1:14" s="58" customFormat="1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</row>
    <row r="1009" spans="1:14" s="58" customFormat="1" ht="12.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</row>
    <row r="1010" spans="1:14" s="58" customFormat="1" ht="12.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</row>
    <row r="1011" spans="1:14" s="58" customFormat="1" ht="12.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</row>
    <row r="1012" spans="1:14" s="58" customFormat="1" ht="12.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</row>
    <row r="1013" spans="1:14" s="58" customFormat="1" ht="12.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</row>
    <row r="1014" spans="1:14" s="58" customFormat="1" ht="12.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</row>
    <row r="1015" spans="1:14" s="58" customFormat="1" ht="12.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</row>
    <row r="1016" spans="1:14" s="58" customFormat="1" ht="12.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</row>
    <row r="1017" spans="1:14" s="58" customFormat="1" ht="12.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</row>
    <row r="1018" spans="1:14" s="58" customFormat="1" ht="12.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</row>
    <row r="1019" spans="1:14" s="58" customFormat="1" ht="12.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</row>
    <row r="1020" spans="1:14" s="58" customFormat="1" ht="12.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</row>
    <row r="1021" spans="1:14" s="58" customFormat="1" ht="12.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</row>
    <row r="1022" spans="1:14" s="58" customFormat="1" ht="12.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</row>
    <row r="1023" spans="1:14" s="58" customFormat="1" ht="12.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</row>
    <row r="1024" spans="1:14" s="58" customFormat="1" ht="12.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</row>
    <row r="1025" spans="1:14" s="58" customFormat="1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</row>
    <row r="1026" spans="1:14" s="58" customFormat="1" ht="12.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</row>
    <row r="1027" spans="1:14" s="58" customFormat="1" ht="12.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</row>
    <row r="1028" spans="1:14" s="58" customFormat="1" ht="12.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</row>
    <row r="1029" spans="1:14" s="58" customFormat="1" ht="12.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</row>
    <row r="1030" spans="1:14" s="58" customFormat="1" ht="12.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</row>
    <row r="1031" spans="1:14" s="58" customFormat="1" ht="12.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</row>
    <row r="1032" spans="1:14" s="58" customFormat="1" ht="12.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</row>
    <row r="1033" spans="1:14" s="58" customFormat="1" ht="12.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</row>
    <row r="1034" spans="1:14" s="58" customFormat="1" ht="12.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</row>
    <row r="1035" spans="1:14" s="58" customFormat="1" ht="12.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</row>
    <row r="1036" spans="1:14" s="58" customFormat="1" ht="12.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</row>
    <row r="1037" spans="1:14" s="58" customFormat="1" ht="12.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</row>
    <row r="1038" spans="1:14" s="58" customFormat="1" ht="12.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</row>
    <row r="1039" spans="1:14" s="58" customFormat="1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</row>
    <row r="1040" spans="1:14" s="58" customFormat="1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</row>
    <row r="1041" spans="1:14" s="58" customFormat="1" ht="12.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</row>
    <row r="1042" spans="1:14" s="58" customFormat="1" ht="12.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</row>
    <row r="1043" spans="1:14" s="58" customFormat="1" ht="12.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</row>
    <row r="1044" spans="1:14" s="58" customFormat="1" ht="12.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</row>
    <row r="1045" spans="1:14" s="58" customFormat="1" ht="12.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</row>
    <row r="1046" spans="1:14" s="58" customFormat="1" ht="12.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</row>
    <row r="1047" spans="1:14" s="58" customFormat="1" ht="12.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</row>
    <row r="1048" spans="1:14" s="58" customFormat="1" ht="12.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</row>
    <row r="1049" spans="1:14" s="58" customFormat="1" ht="12.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</row>
    <row r="1050" spans="1:14" s="58" customFormat="1" ht="12.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</row>
    <row r="1051" spans="1:14" s="58" customFormat="1" ht="12.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</row>
    <row r="1052" spans="1:14" s="58" customFormat="1" ht="12.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</row>
    <row r="1053" spans="1:14" s="58" customFormat="1" ht="12.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</row>
    <row r="1054" spans="1:14" s="58" customFormat="1" ht="12.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</row>
    <row r="1055" spans="1:14" s="58" customFormat="1" ht="12.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</row>
    <row r="1056" spans="1:14" s="58" customFormat="1" ht="12.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</row>
    <row r="1057" spans="1:14" s="58" customFormat="1" ht="12.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</row>
    <row r="1058" spans="1:14" s="58" customFormat="1" ht="12.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</row>
    <row r="1059" spans="1:14" s="58" customFormat="1" ht="12.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</row>
    <row r="1060" spans="1:14" s="58" customFormat="1" ht="12.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</row>
    <row r="1061" spans="1:14" s="58" customFormat="1" ht="12.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</row>
    <row r="1062" spans="1:14" s="58" customFormat="1" ht="12.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</row>
    <row r="1063" spans="1:14" s="58" customFormat="1" ht="12.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</row>
    <row r="1064" spans="1:14" s="58" customFormat="1" ht="12.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</row>
    <row r="1065" spans="1:14" s="58" customFormat="1" ht="12.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</row>
    <row r="1066" spans="1:14" s="58" customFormat="1" ht="12.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</row>
    <row r="1067" spans="1:14" s="58" customFormat="1" ht="12.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</row>
    <row r="1068" spans="1:14" s="58" customFormat="1" ht="12.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</row>
    <row r="1069" spans="1:14" s="58" customFormat="1" ht="12.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</row>
    <row r="1070" spans="1:14" s="58" customFormat="1" ht="12.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</row>
    <row r="1071" spans="1:14" s="58" customFormat="1" ht="12.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</row>
    <row r="1072" spans="1:14" s="58" customFormat="1" ht="12.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</row>
    <row r="1073" spans="1:14" s="58" customFormat="1" ht="12.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</row>
    <row r="1074" spans="1:14" s="58" customFormat="1" ht="12.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</row>
    <row r="1075" spans="1:14" s="58" customFormat="1" ht="12.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</row>
    <row r="1076" spans="1:14" s="58" customFormat="1" ht="12.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</row>
    <row r="1077" spans="1:14" s="58" customFormat="1" ht="12.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</row>
    <row r="1078" spans="1:14" s="58" customFormat="1" ht="12.7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</row>
    <row r="1079" spans="1:14" s="58" customFormat="1" ht="12.7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</row>
    <row r="1080" spans="1:14" s="58" customFormat="1" ht="12.7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</row>
    <row r="1081" spans="1:14" s="58" customFormat="1" ht="12.7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</row>
    <row r="1082" spans="1:14" s="58" customFormat="1" ht="12.7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</row>
    <row r="1083" spans="1:14" s="58" customFormat="1" ht="12.7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</row>
    <row r="1084" spans="1:14" s="58" customFormat="1" ht="12.7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</row>
    <row r="1085" spans="1:14" s="58" customFormat="1" ht="12.7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</row>
    <row r="1086" spans="1:14" s="58" customFormat="1" ht="12.7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</row>
    <row r="1087" spans="1:14" s="58" customFormat="1" ht="12.7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</row>
    <row r="1088" spans="1:14" s="58" customFormat="1" ht="12.7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</row>
    <row r="1089" spans="1:14" s="58" customFormat="1" ht="12.7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</row>
    <row r="1090" spans="1:14" s="58" customFormat="1" ht="12.7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</row>
    <row r="1091" spans="1:14" s="58" customFormat="1" ht="12.7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</row>
    <row r="1092" spans="1:14" s="58" customFormat="1" ht="12.7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</row>
    <row r="1093" spans="1:14" s="58" customFormat="1" ht="12.7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</row>
    <row r="1094" spans="1:14" s="58" customFormat="1" ht="12.7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</row>
    <row r="1095" spans="1:14" s="58" customFormat="1" ht="12.7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</row>
    <row r="1096" spans="1:14" s="58" customFormat="1" ht="12.7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</row>
    <row r="1097" spans="1:14" s="58" customFormat="1" ht="12.7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</row>
    <row r="1098" spans="1:14" s="58" customFormat="1" ht="12.7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</row>
    <row r="1099" spans="1:14" s="58" customFormat="1" ht="12.7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</row>
    <row r="1100" spans="1:14" s="58" customFormat="1" ht="12.7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</row>
    <row r="1101" spans="1:14" s="58" customFormat="1" ht="12.7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</row>
    <row r="1102" spans="1:14" s="58" customFormat="1" ht="12.7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</row>
    <row r="1103" spans="1:14" s="58" customFormat="1" ht="12.7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</row>
    <row r="1104" spans="1:14" s="58" customFormat="1" ht="12.7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</row>
    <row r="1105" spans="1:14" s="58" customFormat="1" ht="12.7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</row>
    <row r="1106" spans="1:14" s="58" customFormat="1" ht="12.7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</row>
    <row r="1107" spans="1:14" s="58" customFormat="1" ht="12.7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</row>
    <row r="1108" spans="1:14" s="58" customFormat="1" ht="12.7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</row>
    <row r="1109" spans="1:14" s="58" customFormat="1" ht="12.7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</row>
    <row r="1110" spans="1:14" s="58" customFormat="1" ht="12.7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</row>
    <row r="1111" spans="1:14" s="58" customFormat="1" ht="12.7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</row>
    <row r="1112" spans="1:14" s="58" customFormat="1" ht="12.7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</row>
    <row r="1113" spans="1:14" s="58" customFormat="1" ht="12.7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</row>
    <row r="1114" spans="1:14" s="58" customFormat="1" ht="12.7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</row>
    <row r="1115" spans="1:14" s="58" customFormat="1" ht="12.7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</row>
    <row r="1116" spans="1:14" s="58" customFormat="1" ht="12.7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</row>
    <row r="1117" spans="1:14" s="58" customFormat="1" ht="12.7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</row>
    <row r="1118" spans="1:14" s="58" customFormat="1" ht="12.7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</row>
    <row r="1119" spans="1:14" s="58" customFormat="1" ht="12.7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</row>
    <row r="1120" spans="1:14" s="58" customFormat="1" ht="12.7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</row>
    <row r="1121" spans="1:14" s="58" customFormat="1" ht="12.7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</row>
    <row r="1122" spans="1:14" s="58" customFormat="1" ht="12.7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</row>
    <row r="1123" spans="1:14" s="58" customFormat="1" ht="12.7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</row>
    <row r="1124" spans="1:14" s="58" customFormat="1" ht="12.7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</row>
    <row r="1125" spans="1:14" s="58" customFormat="1" ht="12.7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</row>
    <row r="1126" spans="1:14" s="58" customFormat="1" ht="12.7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</row>
    <row r="1127" spans="1:14" s="58" customFormat="1" ht="12.7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</row>
    <row r="1128" spans="1:14" s="58" customFormat="1" ht="12.7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</row>
    <row r="1129" spans="1:14" s="58" customFormat="1" ht="12.7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</row>
    <row r="1130" spans="1:14" s="58" customFormat="1" ht="12.7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</row>
    <row r="1131" spans="1:14" s="58" customFormat="1" ht="12.7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</row>
    <row r="1132" spans="1:14" s="58" customFormat="1" ht="12.7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</row>
    <row r="1133" spans="1:14" s="58" customFormat="1" ht="12.7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</row>
    <row r="1134" spans="1:14" s="58" customFormat="1" ht="12.7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</row>
    <row r="1135" spans="1:14" s="58" customFormat="1" ht="12.7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</row>
    <row r="1136" spans="1:14" s="58" customFormat="1" ht="12.7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</row>
    <row r="1137" spans="1:14" s="58" customFormat="1" ht="12.7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</row>
    <row r="1138" spans="1:14" s="58" customFormat="1" ht="12.7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</row>
    <row r="1139" spans="1:14" s="58" customFormat="1" ht="12.7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</row>
    <row r="1140" spans="1:14" s="58" customFormat="1" ht="12.7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</row>
    <row r="1141" spans="1:14" s="58" customFormat="1" ht="12.7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</row>
    <row r="1142" spans="1:14" s="58" customFormat="1" ht="12.7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</row>
    <row r="1143" spans="1:14" s="58" customFormat="1" ht="12.7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</row>
    <row r="1144" spans="1:14" s="58" customFormat="1" ht="12.7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</row>
    <row r="1145" spans="1:14" s="58" customFormat="1" ht="12.7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</row>
    <row r="1146" spans="1:14" s="58" customFormat="1" ht="12.7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</row>
    <row r="1147" spans="1:14" s="58" customFormat="1" ht="12.7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</row>
    <row r="1148" spans="1:14" s="58" customFormat="1" ht="12.7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</row>
    <row r="1149" spans="1:14" s="58" customFormat="1" ht="12.7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</row>
    <row r="1150" spans="1:14" s="58" customFormat="1" ht="12.7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</row>
    <row r="1151" spans="1:14" s="58" customFormat="1" ht="12.7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</row>
    <row r="1152" spans="1:14" s="58" customFormat="1" ht="12.7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</row>
    <row r="1153" spans="1:14" s="58" customFormat="1" ht="12.7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</row>
    <row r="1154" spans="1:14" s="58" customFormat="1" ht="12.7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</row>
    <row r="1155" spans="1:14" s="58" customFormat="1" ht="12.7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</row>
    <row r="1156" spans="1:14" s="58" customFormat="1" ht="12.7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</row>
    <row r="1157" spans="1:14" s="58" customFormat="1" ht="12.7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</row>
    <row r="1158" spans="1:14" s="58" customFormat="1" ht="12.7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</row>
    <row r="1159" spans="1:14" s="58" customFormat="1" ht="12.7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</row>
    <row r="1160" spans="1:14" s="58" customFormat="1" ht="12.7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</row>
    <row r="1161" spans="1:14" s="58" customFormat="1" ht="12.7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</row>
    <row r="1162" spans="1:14" s="58" customFormat="1" ht="12.7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</row>
    <row r="1163" spans="1:14" s="58" customFormat="1" ht="12.7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</row>
    <row r="1164" spans="1:14" s="58" customFormat="1" ht="12.7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</row>
    <row r="1165" spans="1:14" s="58" customFormat="1" ht="12.7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</row>
    <row r="1166" spans="1:14" s="58" customFormat="1" ht="12.7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</row>
    <row r="1167" spans="1:14" s="58" customFormat="1" ht="12.7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</row>
    <row r="1168" spans="1:14" s="58" customFormat="1" ht="12.7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</row>
    <row r="1169" spans="1:14" s="58" customFormat="1" ht="12.7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</row>
    <row r="1170" spans="1:14" s="58" customFormat="1" ht="12.7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</row>
    <row r="1171" spans="1:14" s="58" customFormat="1" ht="12.7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</row>
    <row r="1172" spans="1:14" s="58" customFormat="1" ht="12.7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</row>
    <row r="1173" spans="1:14" s="58" customFormat="1" ht="12.7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</row>
    <row r="1174" spans="1:14" s="58" customFormat="1" ht="12.7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</row>
    <row r="1175" spans="1:14" s="58" customFormat="1" ht="12.7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</row>
    <row r="1176" spans="1:14" s="58" customFormat="1" ht="12.7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</row>
    <row r="1177" spans="1:14" s="58" customFormat="1" ht="12.7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</row>
    <row r="1178" spans="1:14" s="58" customFormat="1" ht="12.7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</row>
    <row r="1179" spans="1:14" s="58" customFormat="1" ht="12.7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</row>
    <row r="1180" spans="1:14" s="58" customFormat="1" ht="12.7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</row>
    <row r="1181" spans="1:14" s="58" customFormat="1" ht="12.7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</row>
    <row r="1182" spans="1:14" s="58" customFormat="1" ht="12.7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</row>
    <row r="1183" spans="1:14" s="58" customFormat="1" ht="12.7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</row>
    <row r="1184" spans="1:14" s="58" customFormat="1" ht="12.7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</row>
    <row r="1185" spans="1:14" s="58" customFormat="1" ht="12.7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</row>
    <row r="1186" spans="1:14" s="58" customFormat="1" ht="12.7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</row>
    <row r="1187" spans="1:14" s="58" customFormat="1" ht="12.7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</row>
    <row r="1188" spans="1:14" s="58" customFormat="1" ht="12.7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</row>
    <row r="1189" spans="1:14" s="58" customFormat="1" ht="12.7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</row>
    <row r="1190" spans="1:14" s="58" customFormat="1" ht="12.7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</row>
    <row r="1191" spans="1:14" s="58" customFormat="1" ht="12.7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</row>
    <row r="1192" spans="1:14" s="58" customFormat="1" ht="12.7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</row>
    <row r="1193" spans="1:14" s="58" customFormat="1" ht="12.7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</row>
    <row r="1194" spans="1:14" s="58" customFormat="1" ht="12.7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</row>
    <row r="1195" spans="1:14" s="58" customFormat="1" ht="12.7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</row>
    <row r="1196" spans="1:14" s="58" customFormat="1" ht="12.7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</row>
    <row r="1197" spans="1:14" s="58" customFormat="1" ht="12.7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</row>
    <row r="1198" spans="1:14" s="58" customFormat="1" ht="12.7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</row>
    <row r="1199" spans="1:14" s="58" customFormat="1" ht="12.7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</row>
    <row r="1200" spans="1:14" s="58" customFormat="1" ht="12.7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</row>
    <row r="1201" spans="1:14" s="58" customFormat="1" ht="12.7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</row>
    <row r="1202" spans="1:14" s="58" customFormat="1" ht="12.7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</row>
    <row r="1203" spans="1:14" s="58" customFormat="1" ht="12.7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</row>
    <row r="1204" spans="1:14" s="58" customFormat="1" ht="12.7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</row>
    <row r="1205" spans="1:14" s="58" customFormat="1" ht="12.7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</row>
    <row r="1206" spans="1:14" s="58" customFormat="1" ht="12.7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</row>
    <row r="1207" spans="1:14" s="58" customFormat="1" ht="12.7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</row>
    <row r="1208" spans="1:14" s="58" customFormat="1" ht="12.7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</row>
    <row r="1209" spans="1:14" s="58" customFormat="1" ht="12.7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</row>
    <row r="1210" spans="1:14" s="58" customFormat="1" ht="12.7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</row>
    <row r="1211" spans="1:14" s="58" customFormat="1" ht="12.7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</row>
    <row r="1212" spans="1:14" s="58" customFormat="1" ht="12.7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</row>
    <row r="1213" spans="1:14" s="58" customFormat="1" ht="12.7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</row>
    <row r="1214" spans="1:14" s="58" customFormat="1" ht="12.7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</row>
    <row r="1215" spans="1:14" s="58" customFormat="1" ht="12.7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</row>
    <row r="1216" spans="1:14" s="58" customFormat="1" ht="12.7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</row>
    <row r="1217" spans="1:14" s="58" customFormat="1" ht="12.7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</row>
    <row r="1218" spans="1:14" s="58" customFormat="1" ht="12.7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</row>
    <row r="1219" spans="1:14" s="58" customFormat="1" ht="12.7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</row>
    <row r="1220" spans="1:14" s="58" customFormat="1" ht="12.7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</row>
    <row r="1221" spans="1:14" s="58" customFormat="1" ht="12.7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</row>
    <row r="1222" spans="1:14" s="58" customFormat="1" ht="12.7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</row>
    <row r="1223" spans="1:14" s="58" customFormat="1" ht="12.7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</row>
    <row r="1224" spans="1:14" s="58" customFormat="1" ht="12.7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</row>
    <row r="1225" spans="1:14" s="58" customFormat="1" ht="12.7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</row>
    <row r="1226" spans="1:14" s="58" customFormat="1" ht="12.7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</row>
    <row r="1227" spans="1:14" s="58" customFormat="1" ht="12.7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</row>
    <row r="1228" spans="1:14" s="58" customFormat="1" ht="12.7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</row>
    <row r="1229" spans="1:14" s="58" customFormat="1" ht="12.7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</row>
    <row r="1230" spans="1:14" s="58" customFormat="1" ht="12.7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</row>
    <row r="1231" spans="1:14" s="58" customFormat="1" ht="12.7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</row>
    <row r="1232" spans="1:14" s="58" customFormat="1" ht="12.7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</row>
    <row r="1233" spans="1:14" s="58" customFormat="1" ht="12.7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</row>
    <row r="1234" spans="1:14" s="58" customFormat="1" ht="12.7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</row>
    <row r="1235" spans="1:14" s="58" customFormat="1" ht="12.7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</row>
    <row r="1236" spans="1:14" s="58" customFormat="1" ht="12.7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</row>
    <row r="1237" spans="1:14" s="58" customFormat="1" ht="12.7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</row>
    <row r="1238" spans="1:14" s="58" customFormat="1" ht="12.7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</row>
    <row r="1239" spans="1:14" s="58" customFormat="1" ht="12.7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</row>
    <row r="1240" spans="1:14" s="58" customFormat="1" ht="12.7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</row>
    <row r="1241" spans="1:14" s="58" customFormat="1" ht="12.7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</row>
    <row r="1242" spans="1:14" s="58" customFormat="1" ht="12.7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</row>
    <row r="1243" spans="1:14" s="58" customFormat="1" ht="12.7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</row>
    <row r="1244" spans="1:14" s="58" customFormat="1" ht="12.7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</row>
    <row r="1245" spans="1:14" s="58" customFormat="1" ht="12.7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</row>
    <row r="1246" spans="1:14" s="58" customFormat="1" ht="12.7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</row>
    <row r="1247" spans="1:14" s="58" customFormat="1" ht="12.7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</row>
    <row r="1248" spans="1:14" s="58" customFormat="1" ht="12.7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</row>
    <row r="1249" spans="1:14" s="58" customFormat="1" ht="12.7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</row>
    <row r="1250" spans="1:14" s="58" customFormat="1" ht="12.7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</row>
    <row r="1251" spans="1:14" s="58" customFormat="1" ht="12.7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</row>
    <row r="1252" spans="1:14" s="58" customFormat="1" ht="12.7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</row>
    <row r="1253" spans="1:14" s="58" customFormat="1" ht="12.7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</row>
    <row r="1254" spans="1:14" s="58" customFormat="1" ht="12.7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</row>
    <row r="1255" spans="1:14" s="58" customFormat="1" ht="12.7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</row>
    <row r="1256" spans="1:14" s="58" customFormat="1" ht="12.7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</row>
    <row r="1257" spans="1:14" s="58" customFormat="1" ht="12.7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</row>
    <row r="1258" spans="1:14" s="58" customFormat="1" ht="12.7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</row>
    <row r="1259" spans="1:14" s="58" customFormat="1" ht="12.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</row>
    <row r="1260" spans="1:14" s="58" customFormat="1" ht="12.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</row>
    <row r="1261" spans="1:14" s="58" customFormat="1" ht="12.7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</row>
    <row r="1262" spans="1:14" s="58" customFormat="1" ht="12.7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</row>
    <row r="1263" spans="1:14" s="58" customFormat="1" ht="12.7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</row>
    <row r="1264" spans="1:14" s="58" customFormat="1" ht="12.7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</row>
    <row r="1265" spans="1:14" s="58" customFormat="1" ht="12.7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</row>
    <row r="1266" spans="1:14" s="58" customFormat="1" ht="12.7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</row>
    <row r="1267" spans="1:14" s="58" customFormat="1" ht="12.7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</row>
    <row r="1268" spans="1:14" s="58" customFormat="1" ht="12.7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</row>
    <row r="1269" spans="1:14" s="58" customFormat="1" ht="12.7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</row>
    <row r="1270" spans="1:14" s="58" customFormat="1" ht="12.7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</row>
    <row r="1271" spans="1:14" s="58" customFormat="1" ht="12.7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</row>
    <row r="1272" spans="1:14" s="58" customFormat="1" ht="12.7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</row>
    <row r="1273" spans="1:14" s="58" customFormat="1" ht="12.7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</row>
    <row r="1274" spans="1:14" s="58" customFormat="1" ht="12.7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</row>
    <row r="1275" spans="1:14" s="58" customFormat="1" ht="12.7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</row>
    <row r="1276" spans="1:14" s="58" customFormat="1" ht="12.7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</row>
    <row r="1277" spans="1:14" s="58" customFormat="1" ht="12.7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</row>
    <row r="1278" spans="1:14" s="58" customFormat="1" ht="12.7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</row>
    <row r="1279" spans="1:14" s="58" customFormat="1" ht="12.7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</row>
    <row r="1280" spans="1:14" s="58" customFormat="1" ht="12.7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</row>
    <row r="1281" spans="1:14" s="58" customFormat="1" ht="12.7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</row>
    <row r="1282" spans="1:14" s="58" customFormat="1" ht="12.7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</row>
    <row r="1283" spans="1:14" s="58" customFormat="1" ht="12.7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</row>
    <row r="1284" spans="1:14" s="58" customFormat="1" ht="12.7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</row>
    <row r="1285" spans="1:14" s="58" customFormat="1" ht="12.7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</row>
    <row r="1286" spans="1:14" s="58" customFormat="1" ht="12.7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</row>
    <row r="1287" spans="1:14" s="58" customFormat="1" ht="12.7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</row>
    <row r="1288" spans="1:14" s="58" customFormat="1" ht="12.7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</row>
    <row r="1289" spans="1:14" s="58" customFormat="1" ht="12.7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</row>
    <row r="1290" spans="1:14" s="58" customFormat="1" ht="12.7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</row>
    <row r="1291" spans="1:14" s="58" customFormat="1" ht="12.7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</row>
    <row r="1292" spans="1:14" s="58" customFormat="1" ht="12.7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</row>
    <row r="1293" spans="1:14" s="58" customFormat="1" ht="12.7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</row>
    <row r="1294" spans="1:14" s="58" customFormat="1" ht="12.7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</row>
    <row r="1295" spans="1:14" s="58" customFormat="1" ht="12.7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</row>
    <row r="1296" spans="1:14" s="58" customFormat="1" ht="12.7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</row>
    <row r="1297" spans="1:14" s="58" customFormat="1" ht="12.7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</row>
    <row r="1298" spans="1:14" s="58" customFormat="1" ht="12.7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</row>
    <row r="1299" spans="1:14" s="58" customFormat="1" ht="12.7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</row>
    <row r="1300" spans="1:14" s="58" customFormat="1" ht="12.7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</row>
    <row r="1301" spans="1:14" s="58" customFormat="1" ht="12.7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</row>
    <row r="1302" spans="1:14" s="58" customFormat="1" ht="12.7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</row>
    <row r="1303" spans="1:14" s="58" customFormat="1" ht="12.7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</row>
    <row r="1304" spans="1:14" s="58" customFormat="1" ht="12.7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</row>
    <row r="1305" spans="1:14" s="58" customFormat="1" ht="12.7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</row>
    <row r="1306" spans="1:14" s="58" customFormat="1" ht="12.7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</row>
    <row r="1307" spans="1:14" s="58" customFormat="1" ht="12.7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</row>
    <row r="1308" spans="1:14" s="58" customFormat="1" ht="12.7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</row>
    <row r="1309" spans="1:14" s="58" customFormat="1" ht="12.7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</row>
    <row r="1310" spans="1:14" s="58" customFormat="1" ht="12.7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</row>
    <row r="1311" spans="1:14" s="58" customFormat="1" ht="12.7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</row>
    <row r="1312" spans="1:14" s="58" customFormat="1" ht="12.7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</row>
    <row r="1313" spans="1:14" s="58" customFormat="1" ht="12.7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</row>
    <row r="1314" spans="1:14" s="58" customFormat="1" ht="12.7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</row>
    <row r="1315" spans="1:14" s="58" customFormat="1" ht="12.7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</row>
    <row r="1316" spans="1:14" s="58" customFormat="1" ht="12.7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</row>
    <row r="1317" spans="1:14" s="58" customFormat="1" ht="12.7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</row>
    <row r="1318" spans="1:14" s="58" customFormat="1" ht="12.7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</row>
    <row r="1319" spans="1:14" s="58" customFormat="1" ht="12.7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</row>
    <row r="1320" spans="1:14" s="58" customFormat="1" ht="12.7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</row>
    <row r="1321" spans="1:14" s="58" customFormat="1" ht="12.7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</row>
    <row r="1322" spans="1:14" s="58" customFormat="1" ht="12.7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</row>
    <row r="1323" spans="1:14" s="58" customFormat="1" ht="12.7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</row>
    <row r="1324" spans="1:14" s="58" customFormat="1" ht="12.7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</row>
    <row r="1325" spans="1:14" s="58" customFormat="1" ht="12.7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</row>
    <row r="1326" spans="1:14" s="58" customFormat="1" ht="12.7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</row>
    <row r="1327" spans="1:14" s="58" customFormat="1" ht="12.7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</row>
    <row r="1328" spans="1:14" s="58" customFormat="1" ht="12.7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</row>
    <row r="1329" spans="1:14" s="58" customFormat="1" ht="12.7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</row>
    <row r="1330" spans="1:14" s="58" customFormat="1" ht="12.7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</row>
    <row r="1331" spans="1:14" s="58" customFormat="1" ht="12.7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</row>
    <row r="1332" spans="1:14" s="58" customFormat="1" ht="12.7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</row>
    <row r="1333" spans="1:14" s="58" customFormat="1" ht="12.7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</row>
    <row r="1334" spans="1:14" s="58" customFormat="1" ht="12.7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</row>
    <row r="1335" spans="1:14" s="58" customFormat="1" ht="12.7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</row>
    <row r="1336" spans="1:14" s="58" customFormat="1" ht="12.7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</row>
    <row r="1337" spans="1:14" s="58" customFormat="1" ht="12.7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</row>
    <row r="1338" spans="1:14" s="58" customFormat="1" ht="12.7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</row>
    <row r="1339" spans="1:14" s="58" customFormat="1" ht="12.7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</row>
    <row r="1340" spans="1:14" s="58" customFormat="1" ht="12.7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</row>
    <row r="1341" spans="1:14" s="58" customFormat="1" ht="12.7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</row>
    <row r="1342" spans="1:14" s="58" customFormat="1" ht="12.7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</row>
    <row r="1343" spans="1:14" s="58" customFormat="1" ht="12.7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</row>
    <row r="1344" spans="1:14" s="58" customFormat="1" ht="12.7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</row>
    <row r="1345" spans="1:14" s="58" customFormat="1" ht="12.7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</row>
    <row r="1346" spans="1:14" s="58" customFormat="1" ht="12.7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</row>
    <row r="1347" spans="1:14" s="58" customFormat="1" ht="12.7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</row>
    <row r="1348" spans="1:14" s="58" customFormat="1" ht="12.7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</row>
    <row r="1349" spans="1:14" s="58" customFormat="1" ht="12.7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</row>
    <row r="1350" spans="1:14" s="58" customFormat="1" ht="12.7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</row>
    <row r="1351" spans="1:14" s="58" customFormat="1" ht="12.7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</row>
    <row r="1352" spans="1:14" s="58" customFormat="1" ht="12.7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</row>
    <row r="1353" spans="1:14" s="58" customFormat="1" ht="12.7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</row>
    <row r="1354" spans="1:14" s="58" customFormat="1" ht="12.7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</row>
    <row r="1355" spans="1:14" s="58" customFormat="1" ht="12.7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</row>
    <row r="1356" spans="1:14" s="58" customFormat="1" ht="12.7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</row>
    <row r="1357" spans="1:14" s="58" customFormat="1" ht="12.7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</row>
    <row r="1358" spans="1:14" s="58" customFormat="1" ht="12.7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</row>
    <row r="1359" spans="1:14" s="58" customFormat="1" ht="12.7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</row>
    <row r="1360" spans="1:14" s="58" customFormat="1" ht="12.7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</row>
    <row r="1361" spans="1:14" s="58" customFormat="1" ht="12.7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</row>
    <row r="1362" spans="1:14" s="58" customFormat="1" ht="12.7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</row>
    <row r="1363" spans="1:14" s="58" customFormat="1" ht="12.7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</row>
    <row r="1364" spans="1:14" s="58" customFormat="1" ht="12.7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</row>
    <row r="1365" spans="1:14" s="58" customFormat="1" ht="12.7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</row>
    <row r="1366" spans="1:14" s="58" customFormat="1" ht="12.7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</row>
    <row r="1367" spans="1:14" s="58" customFormat="1" ht="12.7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</row>
    <row r="1368" spans="1:14" s="58" customFormat="1" ht="12.7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</row>
    <row r="1369" spans="1:14" s="58" customFormat="1" ht="12.7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</row>
    <row r="1370" spans="1:14" s="58" customFormat="1" ht="12.7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</row>
    <row r="1371" spans="1:14" s="58" customFormat="1" ht="12.7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</row>
    <row r="1372" spans="1:14" s="58" customFormat="1" ht="12.7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</row>
    <row r="1373" spans="1:14" s="58" customFormat="1" ht="12.7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</row>
    <row r="1374" spans="1:14" s="58" customFormat="1" ht="12.7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</row>
    <row r="1375" spans="1:14" s="58" customFormat="1" ht="12.7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</row>
    <row r="1376" spans="1:14" s="58" customFormat="1" ht="12.7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</row>
    <row r="1377" spans="1:14" s="58" customFormat="1" ht="12.7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</row>
    <row r="1378" spans="1:14" s="58" customFormat="1" ht="12.7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</row>
    <row r="1379" spans="1:14" s="58" customFormat="1" ht="12.7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</row>
    <row r="1380" spans="1:14" s="58" customFormat="1" ht="12.7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</row>
    <row r="1381" spans="1:14" s="58" customFormat="1" ht="12.7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</row>
    <row r="1382" spans="1:14" s="58" customFormat="1" ht="12.7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</row>
    <row r="1383" spans="1:14" s="58" customFormat="1" ht="12.7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</row>
    <row r="1384" spans="1:14" s="58" customFormat="1" ht="12.7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</row>
    <row r="1385" spans="1:14" s="58" customFormat="1" ht="12.7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</row>
    <row r="1386" spans="1:14" s="58" customFormat="1" ht="12.7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</row>
    <row r="1387" spans="1:14" s="58" customFormat="1" ht="12.7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</row>
    <row r="1388" spans="1:14" s="58" customFormat="1" ht="12.7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</row>
    <row r="1389" spans="1:14" s="58" customFormat="1" ht="12.7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</row>
    <row r="1390" spans="1:14" s="58" customFormat="1" ht="12.7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</row>
    <row r="1391" spans="1:14" s="58" customFormat="1" ht="12.7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</row>
    <row r="1392" spans="1:14" s="58" customFormat="1" ht="12.7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</row>
    <row r="1393" spans="1:14" s="58" customFormat="1" ht="12.7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</row>
    <row r="1394" spans="1:14" s="58" customFormat="1" ht="12.7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</row>
    <row r="1395" spans="1:14" s="58" customFormat="1" ht="12.7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</row>
    <row r="1396" spans="1:14" s="58" customFormat="1" ht="12.7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</row>
    <row r="1397" spans="1:14" s="58" customFormat="1" ht="12.7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</row>
    <row r="1398" spans="1:14" s="58" customFormat="1" ht="12.7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</row>
    <row r="1399" spans="1:14" s="58" customFormat="1" ht="12.7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</row>
    <row r="1400" spans="1:14" s="58" customFormat="1" ht="12.7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</row>
    <row r="1401" spans="1:14" s="58" customFormat="1" ht="12.7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</row>
    <row r="1402" spans="1:14" s="58" customFormat="1" ht="12.7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</row>
    <row r="1403" spans="1:14" s="58" customFormat="1" ht="12.7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</row>
    <row r="1404" spans="1:14" s="58" customFormat="1" ht="12.7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</row>
    <row r="1405" spans="1:14" s="58" customFormat="1" ht="12.7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</row>
    <row r="1406" spans="1:14" s="58" customFormat="1" ht="12.7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</row>
    <row r="1407" spans="1:14" s="58" customFormat="1" ht="12.7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</row>
    <row r="1408" spans="1:14" s="58" customFormat="1" ht="12.7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</row>
    <row r="1409" spans="1:14" s="58" customFormat="1" ht="12.7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</row>
    <row r="1410" spans="1:14" s="58" customFormat="1" ht="12.7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</row>
    <row r="1411" spans="1:14" s="58" customFormat="1" ht="12.7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</row>
    <row r="1412" spans="1:14" s="58" customFormat="1" ht="12.7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</row>
    <row r="1413" spans="1:14" s="58" customFormat="1" ht="12.7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</row>
    <row r="1414" spans="1:14" s="58" customFormat="1" ht="12.7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</row>
    <row r="1415" spans="1:14" s="58" customFormat="1" ht="12.7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</row>
    <row r="1416" spans="1:14" s="58" customFormat="1" ht="12.7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</row>
    <row r="1417" spans="1:14" s="58" customFormat="1" ht="12.7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</row>
    <row r="1418" spans="1:14" s="58" customFormat="1" ht="12.7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</row>
    <row r="1419" spans="1:14" s="58" customFormat="1" ht="12.7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</row>
    <row r="1420" spans="1:14" s="58" customFormat="1" ht="12.7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</row>
    <row r="1421" spans="1:14" s="58" customFormat="1" ht="12.7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</row>
    <row r="1422" spans="1:14" s="58" customFormat="1" ht="12.7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</row>
    <row r="1423" spans="1:14" s="58" customFormat="1" ht="12.7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</row>
    <row r="1424" spans="1:14" s="58" customFormat="1" ht="12.7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</row>
    <row r="1425" spans="1:14" s="58" customFormat="1" ht="12.7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</row>
    <row r="1426" spans="1:14" s="58" customFormat="1" ht="12.7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</row>
    <row r="1427" spans="1:14" s="58" customFormat="1" ht="12.7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</row>
    <row r="1428" spans="1:14" s="58" customFormat="1" ht="12.7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</row>
    <row r="1429" spans="1:14" s="58" customFormat="1" ht="12.7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</row>
    <row r="1430" spans="1:14" s="58" customFormat="1" ht="12.7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</row>
    <row r="1431" spans="1:14" s="58" customFormat="1" ht="12.7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</row>
    <row r="1432" spans="1:14" s="58" customFormat="1" ht="12.7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</row>
    <row r="1433" spans="1:14" s="58" customFormat="1" ht="12.7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</row>
    <row r="1434" spans="1:14" s="58" customFormat="1" ht="12.7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</row>
    <row r="1435" spans="1:14" s="58" customFormat="1" ht="12.7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</row>
    <row r="1436" spans="1:14" s="58" customFormat="1" ht="12.7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</row>
    <row r="1437" spans="1:14" s="58" customFormat="1" ht="12.7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</row>
    <row r="1438" spans="1:14" s="58" customFormat="1" ht="12.7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</row>
    <row r="1439" spans="1:14" s="58" customFormat="1" ht="12.7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</row>
    <row r="1440" spans="1:14" s="58" customFormat="1" ht="12.7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</row>
    <row r="1441" spans="1:14" s="58" customFormat="1" ht="12.7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</row>
    <row r="1442" spans="1:14" s="58" customFormat="1" ht="12.7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</row>
    <row r="1443" spans="1:14" s="58" customFormat="1" ht="12.7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</row>
    <row r="1444" spans="1:14" s="58" customFormat="1" ht="12.7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</row>
    <row r="1445" spans="1:14" s="58" customFormat="1" ht="12.7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</row>
    <row r="1446" spans="1:14" s="58" customFormat="1" ht="12.7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</row>
    <row r="1447" spans="1:14" s="58" customFormat="1" ht="12.7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</row>
    <row r="1448" spans="1:14" s="58" customFormat="1" ht="12.7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</row>
    <row r="1449" spans="1:14" s="58" customFormat="1" ht="12.7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</row>
    <row r="1450" spans="1:14" s="58" customFormat="1" ht="12.7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</row>
    <row r="1451" spans="1:14" s="58" customFormat="1" ht="12.7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</row>
    <row r="1452" spans="1:14" s="58" customFormat="1" ht="12.7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</row>
    <row r="1453" spans="1:14" s="58" customFormat="1" ht="12.7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</row>
    <row r="1454" spans="1:14" s="58" customFormat="1" ht="12.7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</row>
    <row r="1455" spans="1:14" s="58" customFormat="1" ht="12.7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</row>
    <row r="1456" spans="1:14" s="58" customFormat="1" ht="12.7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</row>
    <row r="1457" spans="1:14" s="58" customFormat="1" ht="12.7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</row>
    <row r="1458" spans="1:14" s="58" customFormat="1" ht="12.7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</row>
    <row r="1459" spans="1:14" s="58" customFormat="1" ht="12.7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</row>
    <row r="1460" spans="1:14" s="58" customFormat="1" ht="12.7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</row>
    <row r="1461" spans="1:14" s="58" customFormat="1" ht="12.7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</row>
    <row r="1462" spans="1:14" s="58" customFormat="1" ht="12.7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</row>
    <row r="1463" spans="1:14" s="58" customFormat="1" ht="12.7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</row>
    <row r="1464" spans="1:14" s="58" customFormat="1" ht="12.7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</row>
    <row r="1465" spans="1:14" s="58" customFormat="1" ht="12.7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</row>
    <row r="1466" spans="1:14" s="58" customFormat="1" ht="12.7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</row>
    <row r="1467" spans="1:14" s="58" customFormat="1" ht="12.7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</row>
    <row r="1468" spans="1:14" s="58" customFormat="1" ht="12.7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</row>
    <row r="1469" spans="1:14" s="58" customFormat="1" ht="12.7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</row>
    <row r="1470" spans="1:14" s="58" customFormat="1" ht="12.7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</row>
    <row r="1471" spans="1:14" s="58" customFormat="1" ht="12.7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</row>
    <row r="1472" spans="1:14" s="58" customFormat="1" ht="12.7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</row>
    <row r="1473" spans="1:14" s="58" customFormat="1" ht="12.7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</row>
    <row r="1474" spans="1:14" s="58" customFormat="1" ht="12.7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</row>
    <row r="1475" spans="1:14" s="58" customFormat="1" ht="12.7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</row>
    <row r="1476" spans="1:14" s="58" customFormat="1" ht="12.7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</row>
    <row r="1477" spans="1:14" s="58" customFormat="1" ht="12.7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</row>
    <row r="1478" spans="1:14" s="58" customFormat="1" ht="12.7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</row>
    <row r="1479" spans="1:14" s="58" customFormat="1" ht="12.7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</row>
    <row r="1480" spans="1:14" s="58" customFormat="1" ht="12.7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</row>
    <row r="1481" spans="1:14" s="58" customFormat="1" ht="12.7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</row>
    <row r="1482" spans="1:14" s="58" customFormat="1" ht="12.7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</row>
    <row r="1483" spans="1:14" s="58" customFormat="1" ht="12.7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</row>
    <row r="1484" spans="1:14" s="58" customFormat="1" ht="12.7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</row>
    <row r="1485" spans="1:14" s="58" customFormat="1" ht="12.7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</row>
    <row r="1486" spans="1:14" s="58" customFormat="1" ht="12.7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</row>
    <row r="1487" spans="1:14" s="58" customFormat="1" ht="12.7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</row>
    <row r="1488" spans="1:14" s="58" customFormat="1" ht="12.7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</row>
    <row r="1489" spans="1:14" s="58" customFormat="1" ht="12.7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</row>
    <row r="1490" spans="1:14" s="58" customFormat="1" ht="12.7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</row>
    <row r="1491" spans="1:14" s="58" customFormat="1" ht="12.7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</row>
    <row r="1492" spans="1:14" s="58" customFormat="1" ht="12.7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</row>
    <row r="1493" spans="1:14" s="58" customFormat="1" ht="12.7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</row>
    <row r="1494" spans="1:14" s="58" customFormat="1" ht="12.7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</row>
    <row r="1495" spans="1:14" s="58" customFormat="1" ht="12.7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</row>
    <row r="1496" spans="1:14" s="58" customFormat="1" ht="12.7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</row>
    <row r="1497" spans="1:14" s="58" customFormat="1" ht="12.7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</row>
    <row r="1498" spans="1:14" s="58" customFormat="1" ht="12.7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</row>
    <row r="1499" spans="1:14" s="58" customFormat="1" ht="12.7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</row>
    <row r="1500" spans="1:14" s="58" customFormat="1" ht="12.7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</row>
    <row r="1501" spans="1:14" s="58" customFormat="1" ht="12.7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</row>
    <row r="1502" spans="1:14" s="58" customFormat="1" ht="12.7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</row>
    <row r="1503" spans="1:14" s="58" customFormat="1" ht="12.7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</row>
    <row r="1504" spans="1:14" s="58" customFormat="1" ht="12.7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</row>
    <row r="1505" spans="1:14" s="58" customFormat="1" ht="12.7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</row>
    <row r="1506" spans="1:14" s="58" customFormat="1" ht="12.7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</row>
    <row r="1507" spans="1:14" s="58" customFormat="1" ht="12.7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</row>
    <row r="1508" spans="1:14" s="58" customFormat="1" ht="12.7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</row>
    <row r="1509" spans="1:14" s="58" customFormat="1" ht="12.7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</row>
    <row r="1510" spans="1:14" s="58" customFormat="1" ht="12.7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</row>
    <row r="1511" spans="1:14" s="58" customFormat="1" ht="12.7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</row>
    <row r="1512" spans="1:14" s="58" customFormat="1" ht="12.7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</row>
    <row r="1513" spans="1:14" s="58" customFormat="1" ht="12.7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</row>
    <row r="1514" spans="1:14" s="58" customFormat="1" ht="12.7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</row>
    <row r="1515" spans="1:14" s="58" customFormat="1" ht="12.7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</row>
    <row r="1516" spans="1:14" s="58" customFormat="1" ht="12.7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</row>
    <row r="1517" spans="1:14" s="58" customFormat="1" ht="12.7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</row>
    <row r="1518" spans="1:14" s="58" customFormat="1" ht="12.7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</row>
    <row r="1519" spans="1:14" s="58" customFormat="1" ht="12.7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</row>
    <row r="1520" spans="1:14" s="58" customFormat="1" ht="12.7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</row>
    <row r="1521" spans="1:14" s="58" customFormat="1" ht="12.7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</row>
    <row r="1522" spans="1:14" s="58" customFormat="1" ht="12.7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</row>
    <row r="1523" spans="1:14" s="58" customFormat="1" ht="12.7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</row>
    <row r="1524" spans="1:14" s="58" customFormat="1" ht="12.7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</row>
    <row r="1525" spans="1:14" s="58" customFormat="1" ht="12.7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</row>
    <row r="1526" spans="1:14" s="58" customFormat="1" ht="12.7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</row>
    <row r="1527" spans="1:14" s="58" customFormat="1" ht="12.7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</row>
    <row r="1528" spans="1:14" s="58" customFormat="1" ht="12.7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</row>
    <row r="1529" spans="1:14" s="58" customFormat="1" ht="12.7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</row>
    <row r="1530" spans="1:14" s="58" customFormat="1" ht="12.7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</row>
    <row r="1531" spans="1:14" s="58" customFormat="1" ht="12.7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</row>
    <row r="1532" spans="1:14" s="58" customFormat="1" ht="12.7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</row>
    <row r="1533" spans="1:14" s="58" customFormat="1" ht="12.7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</row>
    <row r="1534" spans="1:14" s="58" customFormat="1" ht="12.7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</row>
    <row r="1535" spans="1:14" s="58" customFormat="1" ht="12.7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</row>
    <row r="1536" spans="1:14" s="58" customFormat="1" ht="12.7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</row>
    <row r="1537" spans="1:14" s="58" customFormat="1" ht="12.7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</row>
    <row r="1538" spans="1:14" s="58" customFormat="1" ht="12.7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</row>
    <row r="1539" spans="1:14" s="58" customFormat="1" ht="12.7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</row>
    <row r="1540" spans="1:14" s="58" customFormat="1" ht="12.7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</row>
    <row r="1541" spans="1:14" s="58" customFormat="1" ht="12.7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</row>
    <row r="1542" spans="1:14" s="58" customFormat="1" ht="12.7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</row>
    <row r="1543" spans="1:14" s="58" customFormat="1" ht="12.7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</row>
    <row r="1544" spans="1:14" s="58" customFormat="1" ht="12.7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</row>
    <row r="1545" spans="1:14" s="58" customFormat="1" ht="12.7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</row>
    <row r="1546" spans="1:14" s="58" customFormat="1" ht="12.7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</row>
    <row r="1547" spans="1:14" s="58" customFormat="1" ht="12.7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</row>
    <row r="1548" spans="1:14" s="58" customFormat="1" ht="12.7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</row>
    <row r="1549" spans="1:14" s="58" customFormat="1" ht="12.7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</row>
    <row r="1550" spans="1:14" s="58" customFormat="1" ht="12.7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</row>
    <row r="1551" spans="1:14" s="58" customFormat="1" ht="12.7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</row>
    <row r="1552" spans="1:14" s="58" customFormat="1" ht="12.7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</row>
    <row r="1553" spans="1:14" s="58" customFormat="1" ht="12.7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</row>
    <row r="1554" spans="1:14" s="58" customFormat="1" ht="12.7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</row>
    <row r="1555" spans="1:14" s="58" customFormat="1" ht="12.7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</row>
    <row r="1556" spans="1:14" s="58" customFormat="1" ht="12.7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</row>
    <row r="1557" spans="1:14" s="58" customFormat="1" ht="12.7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</row>
    <row r="1558" spans="1:14" s="58" customFormat="1" ht="12.7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</row>
    <row r="1559" spans="1:14" s="58" customFormat="1" ht="12.7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</row>
    <row r="1560" spans="1:14" s="58" customFormat="1" ht="12.7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</row>
    <row r="1561" spans="1:14" s="58" customFormat="1" ht="12.7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</row>
    <row r="1562" spans="1:14" s="58" customFormat="1" ht="12.7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</row>
    <row r="1563" spans="1:14" s="58" customFormat="1" ht="12.7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</row>
    <row r="1564" spans="1:14" s="58" customFormat="1" ht="12.7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</row>
    <row r="1565" spans="1:14" s="58" customFormat="1" ht="12.7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</row>
    <row r="1566" spans="1:14" s="58" customFormat="1" ht="12.7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</row>
    <row r="1567" spans="1:14" s="58" customFormat="1" ht="12.7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</row>
    <row r="1568" spans="1:14" s="58" customFormat="1" ht="12.7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</row>
    <row r="1569" spans="1:14" s="58" customFormat="1" ht="12.7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</row>
    <row r="1570" spans="1:14" s="58" customFormat="1" ht="12.7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</row>
    <row r="1571" spans="1:14" s="58" customFormat="1" ht="12.7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</row>
    <row r="1572" spans="1:14" s="58" customFormat="1" ht="12.7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</row>
    <row r="1573" spans="1:14" s="58" customFormat="1" ht="12.7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</row>
    <row r="1574" spans="1:14" s="58" customFormat="1" ht="12.7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</row>
    <row r="1575" spans="1:14" s="58" customFormat="1" ht="12.7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</row>
    <row r="1576" spans="1:14" s="58" customFormat="1" ht="12.7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</row>
    <row r="1577" spans="1:14" s="58" customFormat="1" ht="12.7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</row>
    <row r="1578" spans="1:14" s="58" customFormat="1" ht="12.7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</row>
    <row r="1579" spans="1:14" s="58" customFormat="1" ht="12.7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</row>
    <row r="1580" spans="1:14" s="58" customFormat="1" ht="12.7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</row>
    <row r="1581" spans="1:14" s="58" customFormat="1" ht="12.7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</row>
    <row r="1582" spans="1:14" s="58" customFormat="1" ht="12.7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</row>
    <row r="1583" spans="1:14" s="58" customFormat="1" ht="12.7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</row>
    <row r="1584" spans="1:14" s="58" customFormat="1" ht="12.7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</row>
    <row r="1585" spans="1:14" s="58" customFormat="1" ht="12.7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</row>
    <row r="1586" spans="1:14" s="58" customFormat="1" ht="12.7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</row>
    <row r="1587" spans="1:14" s="58" customFormat="1" ht="12.7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</row>
    <row r="1588" spans="1:14" s="58" customFormat="1" ht="12.7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</row>
    <row r="1589" spans="1:14" s="58" customFormat="1" ht="12.7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</row>
    <row r="1590" spans="1:14" s="58" customFormat="1" ht="12.7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</row>
    <row r="1591" spans="1:14" s="58" customFormat="1" ht="12.7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</row>
    <row r="1592" spans="1:14" s="58" customFormat="1" ht="12.7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</row>
    <row r="1593" spans="1:14" s="58" customFormat="1" ht="12.7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</row>
    <row r="1594" spans="1:14" s="58" customFormat="1" ht="12.7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</row>
    <row r="1595" spans="1:14" s="58" customFormat="1" ht="12.7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</row>
    <row r="1596" spans="1:14" s="58" customFormat="1" ht="12.7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</row>
    <row r="1597" spans="1:14" s="58" customFormat="1" ht="12.7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</row>
    <row r="1598" spans="1:14" s="58" customFormat="1" ht="12.7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</row>
    <row r="1599" spans="1:14" s="58" customFormat="1" ht="12.7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</row>
    <row r="1600" spans="1:14" s="58" customFormat="1" ht="12.7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</row>
    <row r="1601" spans="1:14" s="58" customFormat="1" ht="12.7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</row>
    <row r="1602" spans="1:14" s="58" customFormat="1" ht="12.7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</row>
    <row r="1603" spans="1:14" s="58" customFormat="1" ht="12.7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</row>
    <row r="1604" spans="1:14" s="58" customFormat="1" ht="12.7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</row>
    <row r="1605" spans="1:14" s="58" customFormat="1" ht="12.7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</row>
    <row r="1606" spans="1:14" s="58" customFormat="1" ht="12.7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</row>
    <row r="1607" spans="1:14" s="58" customFormat="1" ht="12.7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</row>
    <row r="1608" spans="1:14" s="58" customFormat="1" ht="12.7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</row>
    <row r="1609" spans="1:14" s="58" customFormat="1" ht="12.7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</row>
    <row r="1610" spans="1:14" s="58" customFormat="1" ht="12.7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</row>
    <row r="1611" spans="1:14" s="58" customFormat="1" ht="12.7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</row>
    <row r="1612" spans="1:14" s="58" customFormat="1" ht="12.7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</row>
    <row r="1613" spans="1:14" s="58" customFormat="1" ht="12.7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</row>
    <row r="1614" spans="1:14" s="58" customFormat="1" ht="12.7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</row>
    <row r="1615" spans="1:14" s="58" customFormat="1" ht="12.7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</row>
    <row r="1616" spans="1:14" s="58" customFormat="1" ht="12.7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</row>
    <row r="1617" spans="1:14" s="58" customFormat="1" ht="12.7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</row>
    <row r="1618" spans="1:14" s="58" customFormat="1" ht="12.7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</row>
    <row r="1619" spans="1:14" s="58" customFormat="1" ht="12.7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</row>
    <row r="1620" spans="1:14" s="58" customFormat="1" ht="12.7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</row>
    <row r="1621" spans="1:14" s="58" customFormat="1" ht="12.7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</row>
    <row r="1622" spans="1:14" s="58" customFormat="1" ht="12.7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</row>
    <row r="1623" spans="1:14" s="58" customFormat="1" ht="12.7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</row>
    <row r="1624" spans="1:14" s="58" customFormat="1" ht="12.7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</row>
    <row r="1625" spans="1:14" s="58" customFormat="1" ht="12.7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</row>
    <row r="1626" spans="1:14" s="58" customFormat="1" ht="12.7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</row>
    <row r="1627" spans="1:14" s="58" customFormat="1" ht="12.7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</row>
    <row r="1628" spans="1:14" s="58" customFormat="1" ht="12.7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</row>
    <row r="1629" spans="1:14" s="58" customFormat="1" ht="12.7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</row>
    <row r="1630" spans="1:14" s="58" customFormat="1" ht="12.7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</row>
    <row r="1631" spans="1:14" s="58" customFormat="1" ht="12.7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</row>
    <row r="1632" spans="1:14" s="58" customFormat="1" ht="12.7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</row>
    <row r="1633" spans="1:14" s="58" customFormat="1" ht="12.7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</row>
    <row r="1634" spans="1:14" s="58" customFormat="1" ht="12.7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</row>
    <row r="1635" spans="1:14" s="58" customFormat="1" ht="12.7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</row>
    <row r="1636" spans="1:14" s="58" customFormat="1" ht="12.7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</row>
    <row r="1637" spans="1:14" s="58" customFormat="1" ht="12.7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</row>
    <row r="1638" spans="1:14" s="58" customFormat="1" ht="12.7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</row>
    <row r="1639" spans="1:14" s="58" customFormat="1" ht="12.7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</row>
    <row r="1640" spans="1:14" s="58" customFormat="1" ht="12.7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</row>
    <row r="1641" spans="1:14" s="58" customFormat="1" ht="12.7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</row>
    <row r="1642" spans="1:14" s="58" customFormat="1" ht="12.7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</row>
    <row r="1643" spans="1:14" s="58" customFormat="1" ht="12.7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</row>
    <row r="1644" spans="1:14" s="58" customFormat="1" ht="12.7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</row>
    <row r="1645" spans="1:14" s="58" customFormat="1" ht="12.7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</row>
    <row r="1646" spans="1:14" s="58" customFormat="1" ht="12.7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</row>
    <row r="1647" spans="1:14" s="58" customFormat="1" ht="12.7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</row>
    <row r="1648" spans="1:14" s="58" customFormat="1" ht="12.7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</row>
    <row r="1649" spans="1:14" s="58" customFormat="1" ht="12.7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</row>
    <row r="1650" spans="1:14" s="58" customFormat="1" ht="12.7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</row>
    <row r="1651" spans="1:14" s="58" customFormat="1" ht="12.7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</row>
    <row r="1652" spans="1:14" s="58" customFormat="1" ht="12.7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</row>
    <row r="1653" spans="1:14" s="58" customFormat="1" ht="12.7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</row>
    <row r="1654" spans="1:14" s="58" customFormat="1" ht="12.7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</row>
    <row r="1655" spans="1:14" s="58" customFormat="1" ht="12.7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</row>
    <row r="1656" spans="1:14" s="58" customFormat="1" ht="12.7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</row>
    <row r="1657" spans="1:14" s="58" customFormat="1" ht="12.7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</row>
    <row r="1658" spans="1:14" s="58" customFormat="1" ht="12.7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</row>
    <row r="1659" spans="1:14" s="58" customFormat="1" ht="12.7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</row>
    <row r="1660" spans="1:14" s="58" customFormat="1" ht="12.7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</row>
    <row r="1661" spans="1:14" s="58" customFormat="1" ht="12.7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</row>
    <row r="1662" spans="1:14" s="58" customFormat="1" ht="12.7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</row>
    <row r="1663" spans="1:14" s="58" customFormat="1" ht="12.7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</row>
    <row r="1664" spans="1:14" s="58" customFormat="1" ht="12.7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</row>
    <row r="1665" spans="1:14" s="58" customFormat="1" ht="12.7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</row>
    <row r="1666" spans="1:14" s="58" customFormat="1" ht="12.7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</row>
    <row r="1667" spans="1:14" s="58" customFormat="1" ht="12.7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</row>
    <row r="1668" spans="1:14" s="58" customFormat="1" ht="12.7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</row>
    <row r="1669" spans="1:14" s="58" customFormat="1" ht="12.7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</row>
    <row r="1670" spans="1:14" s="58" customFormat="1" ht="12.7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</row>
    <row r="1671" spans="1:14" s="58" customFormat="1" ht="12.7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</row>
    <row r="1672" spans="1:14" s="58" customFormat="1" ht="12.7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</row>
    <row r="1673" spans="1:14" s="58" customFormat="1" ht="12.7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</row>
    <row r="1674" spans="1:14" s="58" customFormat="1" ht="12.7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</row>
    <row r="1675" spans="1:14" s="58" customFormat="1" ht="12.7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</row>
    <row r="1676" spans="1:14" s="58" customFormat="1" ht="12.7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</row>
    <row r="1677" spans="1:14" s="58" customFormat="1" ht="12.7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</row>
    <row r="1678" spans="1:14" s="58" customFormat="1" ht="12.7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</row>
    <row r="1679" spans="1:14" s="58" customFormat="1" ht="12.7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</row>
    <row r="1680" spans="1:14" s="58" customFormat="1" ht="12.7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</row>
    <row r="1681" spans="1:14" s="58" customFormat="1" ht="12.7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</row>
    <row r="1682" spans="1:14" s="58" customFormat="1" ht="12.7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</row>
    <row r="1683" spans="1:14" s="58" customFormat="1" ht="12.7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</row>
    <row r="1684" spans="1:14" s="58" customFormat="1" ht="12.7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</row>
    <row r="1685" spans="1:14" s="58" customFormat="1" ht="12.7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</row>
    <row r="1686" spans="1:14" s="58" customFormat="1" ht="12.7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</row>
    <row r="1687" spans="1:14" s="58" customFormat="1" ht="12.7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</row>
    <row r="1688" spans="1:14" s="58" customFormat="1" ht="12.7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</row>
    <row r="1689" spans="1:14" s="58" customFormat="1" ht="12.7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</row>
    <row r="1690" spans="1:14" s="58" customFormat="1" ht="12.7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</row>
    <row r="1691" spans="1:14" s="58" customFormat="1" ht="12.7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</row>
    <row r="1692" spans="1:14" s="58" customFormat="1" ht="12.7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</row>
    <row r="1693" spans="1:14" s="58" customFormat="1" ht="12.7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</row>
    <row r="1694" spans="1:14" s="58" customFormat="1" ht="12.7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</row>
    <row r="1695" spans="1:14" s="58" customFormat="1" ht="12.7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</row>
    <row r="1696" spans="1:14" s="58" customFormat="1" ht="12.7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</row>
    <row r="1697" spans="1:14" s="58" customFormat="1" ht="12.7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</row>
    <row r="1698" spans="1:14" s="58" customFormat="1" ht="12.7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</row>
    <row r="1699" spans="1:14" s="58" customFormat="1" ht="12.7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</row>
    <row r="1700" spans="1:14" s="58" customFormat="1" ht="12.7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</row>
    <row r="1701" spans="1:14" s="58" customFormat="1" ht="12.7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</row>
    <row r="1702" spans="1:14" s="58" customFormat="1" ht="12.7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</row>
    <row r="1703" spans="1:14" s="58" customFormat="1" ht="12.7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</row>
    <row r="1704" spans="1:14" s="58" customFormat="1" ht="12.7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</row>
    <row r="1705" spans="1:14" s="58" customFormat="1" ht="12.7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</row>
    <row r="1706" spans="1:14" s="58" customFormat="1" ht="12.7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</row>
    <row r="1707" spans="1:14" s="58" customFormat="1" ht="12.7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</row>
    <row r="1708" spans="1:14" s="58" customFormat="1" ht="12.7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</row>
    <row r="1709" spans="1:14" s="58" customFormat="1" ht="12.7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</row>
    <row r="1710" spans="1:14" s="58" customFormat="1" ht="12.7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</row>
    <row r="1711" spans="1:14" s="58" customFormat="1" ht="12.7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</row>
    <row r="1712" spans="1:14" s="58" customFormat="1" ht="12.7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</row>
    <row r="1713" spans="1:14" s="58" customFormat="1" ht="12.7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</row>
    <row r="1714" spans="1:14" s="58" customFormat="1" ht="12.7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</row>
    <row r="1715" spans="1:14" s="58" customFormat="1" ht="12.7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</row>
    <row r="1716" spans="1:14" s="58" customFormat="1" ht="12.7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</row>
    <row r="1717" spans="1:14" s="58" customFormat="1" ht="12.7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</row>
    <row r="1718" spans="1:14" s="58" customFormat="1" ht="12.7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</row>
    <row r="1719" spans="1:14" s="58" customFormat="1" ht="12.7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</row>
    <row r="1720" spans="1:14" s="58" customFormat="1" ht="12.7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</row>
    <row r="1721" spans="1:14" s="58" customFormat="1" ht="12.7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</row>
    <row r="1722" spans="1:14" s="58" customFormat="1" ht="12.7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</row>
    <row r="1723" spans="1:14" s="58" customFormat="1" ht="12.7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</row>
    <row r="1724" spans="1:14" s="58" customFormat="1" ht="12.7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</row>
    <row r="1725" spans="1:14" s="58" customFormat="1" ht="12.7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</row>
    <row r="1726" spans="1:14" s="58" customFormat="1" ht="12.7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</row>
    <row r="1727" spans="1:14" s="58" customFormat="1" ht="12.7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</row>
    <row r="1728" spans="1:14" s="58" customFormat="1" ht="12.7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</row>
    <row r="1729" spans="1:14" s="58" customFormat="1" ht="12.7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</row>
    <row r="1730" spans="1:14" s="58" customFormat="1" ht="12.7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</row>
    <row r="1731" spans="1:14" s="58" customFormat="1" ht="12.7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</row>
    <row r="1732" spans="1:14" s="58" customFormat="1" ht="12.7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</row>
    <row r="1733" spans="1:14" s="58" customFormat="1" ht="12.7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</row>
    <row r="1734" spans="1:14" s="58" customFormat="1" ht="12.7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</row>
    <row r="1735" spans="1:14" s="58" customFormat="1" ht="12.7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</row>
    <row r="1736" spans="1:14" s="58" customFormat="1" ht="12.7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</row>
    <row r="1737" spans="1:14" s="58" customFormat="1" ht="12.7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</row>
    <row r="1738" spans="1:14" s="58" customFormat="1" ht="12.7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</row>
    <row r="1739" spans="1:14" s="58" customFormat="1" ht="12.7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</row>
    <row r="1740" spans="1:14" s="58" customFormat="1" ht="12.7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</row>
    <row r="1741" spans="1:14" s="58" customFormat="1" ht="12.7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</row>
    <row r="1742" spans="1:14" s="58" customFormat="1" ht="12.7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</row>
    <row r="1743" spans="1:14" s="58" customFormat="1" ht="12.7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</row>
    <row r="1744" spans="1:14" s="58" customFormat="1" ht="12.7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</row>
    <row r="1745" spans="1:14" s="58" customFormat="1" ht="12.7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</row>
    <row r="1746" spans="1:14" s="58" customFormat="1" ht="12.7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</row>
    <row r="1747" spans="1:14" s="58" customFormat="1" ht="12.7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</row>
    <row r="1748" spans="1:14" s="58" customFormat="1" ht="12.7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</row>
    <row r="1749" spans="1:14" s="58" customFormat="1" ht="12.7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</row>
    <row r="1750" spans="1:14" s="58" customFormat="1" ht="12.7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</row>
    <row r="1751" spans="1:14" s="58" customFormat="1" ht="12.7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</row>
    <row r="1752" spans="1:14" s="58" customFormat="1" ht="12.7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</row>
    <row r="1753" spans="1:14" s="58" customFormat="1" ht="12.7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</row>
    <row r="1754" spans="1:14" s="58" customFormat="1" ht="12.7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</row>
    <row r="1755" spans="1:14" s="58" customFormat="1" ht="12.7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</row>
    <row r="1756" spans="1:14" s="58" customFormat="1" ht="12.7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</row>
    <row r="1757" spans="1:14" s="58" customFormat="1" ht="12.7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</row>
    <row r="1758" spans="1:14" s="58" customFormat="1" ht="12.7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</row>
    <row r="1759" spans="1:14" s="58" customFormat="1" ht="12.7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</row>
    <row r="1760" spans="1:14" s="58" customFormat="1" ht="12.7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</row>
    <row r="1761" spans="1:14" s="58" customFormat="1" ht="12.7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</row>
    <row r="1762" spans="1:14" s="58" customFormat="1" ht="12.7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</row>
    <row r="1763" spans="1:14" s="58" customFormat="1" ht="12.7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</row>
    <row r="1764" spans="1:14" s="58" customFormat="1" ht="12.7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</row>
    <row r="1765" spans="1:14" s="58" customFormat="1" ht="12.7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</row>
    <row r="1766" spans="1:14" s="58" customFormat="1" ht="12.7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</row>
    <row r="1767" spans="1:14" s="58" customFormat="1" ht="12.7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</row>
    <row r="1768" spans="1:14" s="58" customFormat="1" ht="12.7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</row>
    <row r="1769" spans="1:14" s="58" customFormat="1" ht="12.7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</row>
    <row r="1770" spans="1:14" s="58" customFormat="1" ht="12.7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</row>
    <row r="1771" spans="1:14" s="58" customFormat="1" ht="12.7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</row>
    <row r="1772" spans="1:14" s="58" customFormat="1" ht="12.7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</row>
    <row r="1773" spans="1:14" s="58" customFormat="1" ht="12.7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</row>
    <row r="1774" spans="1:14" s="58" customFormat="1" ht="12.7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</row>
    <row r="1775" spans="1:14" s="58" customFormat="1" ht="12.7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</row>
    <row r="1776" spans="1:14" s="58" customFormat="1" ht="12.7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</row>
    <row r="1777" spans="1:14" s="58" customFormat="1" ht="12.7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</row>
    <row r="1778" spans="1:14" s="58" customFormat="1" ht="12.7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</row>
    <row r="1779" spans="1:14" s="58" customFormat="1" ht="12.7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</row>
    <row r="1780" spans="1:14" s="58" customFormat="1" ht="12.7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</row>
    <row r="1781" spans="1:14" s="58" customFormat="1" ht="12.7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</row>
    <row r="1782" spans="1:14" s="58" customFormat="1" ht="12.7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</row>
    <row r="1783" spans="1:14" s="58" customFormat="1" ht="12.7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</row>
    <row r="1784" spans="1:14" s="58" customFormat="1" ht="12.7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</row>
    <row r="1785" spans="1:14" s="58" customFormat="1" ht="12.7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</row>
    <row r="1786" spans="1:14" s="58" customFormat="1" ht="12.7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</row>
    <row r="1787" spans="1:14" s="58" customFormat="1" ht="12.7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</row>
    <row r="1788" spans="1:14" s="58" customFormat="1" ht="12.7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</row>
    <row r="1789" spans="1:14" s="58" customFormat="1" ht="12.7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</row>
    <row r="1790" spans="1:14" s="58" customFormat="1" ht="12.7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</row>
    <row r="1791" spans="1:14" s="58" customFormat="1" ht="12.7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</row>
    <row r="1792" spans="1:14" s="58" customFormat="1" ht="12.7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</row>
    <row r="1793" spans="1:14" s="58" customFormat="1" ht="12.7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</row>
    <row r="1794" spans="1:14" s="58" customFormat="1" ht="12.7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</row>
    <row r="1795" spans="1:14" s="58" customFormat="1" ht="12.7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</row>
    <row r="1796" spans="1:14" s="58" customFormat="1" ht="12.7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</row>
    <row r="1797" spans="1:14" s="58" customFormat="1" ht="12.7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</row>
    <row r="1798" spans="1:14" s="58" customFormat="1" ht="12.7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</row>
    <row r="1799" spans="1:14" s="58" customFormat="1" ht="12.7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</row>
    <row r="1800" spans="1:14" s="58" customFormat="1" ht="12.7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</row>
    <row r="1801" spans="1:14" s="58" customFormat="1" ht="12.7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</row>
    <row r="1802" spans="1:14" s="58" customFormat="1" ht="12.7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</row>
    <row r="1803" spans="1:14" s="58" customFormat="1" ht="12.7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</row>
    <row r="1804" spans="1:14" s="58" customFormat="1" ht="12.7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</row>
    <row r="1805" spans="1:14" s="58" customFormat="1" ht="12.7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</row>
    <row r="1806" spans="1:14" s="58" customFormat="1" ht="12.7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</row>
    <row r="1807" spans="1:14" s="58" customFormat="1" ht="12.7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</row>
    <row r="1808" spans="1:14" s="58" customFormat="1" ht="12.7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</row>
    <row r="1809" spans="1:14" s="58" customFormat="1" ht="12.7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</row>
    <row r="1810" spans="1:14" s="58" customFormat="1" ht="12.7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</row>
    <row r="1811" spans="1:14" s="58" customFormat="1" ht="12.7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</row>
    <row r="1812" spans="1:14" s="58" customFormat="1" ht="12.7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</row>
    <row r="1813" spans="1:14" s="58" customFormat="1" ht="12.7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</row>
    <row r="1814" spans="1:14" s="58" customFormat="1" ht="12.7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</row>
    <row r="1815" spans="1:14" s="58" customFormat="1" ht="12.7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</row>
    <row r="1816" spans="1:14" s="58" customFormat="1" ht="12.7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</row>
    <row r="1817" spans="1:14" s="58" customFormat="1" ht="12.7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</row>
    <row r="1818" spans="1:14" s="58" customFormat="1" ht="12.7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</row>
    <row r="1819" spans="1:14" s="58" customFormat="1" ht="12.7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</row>
    <row r="1820" spans="1:14" s="58" customFormat="1" ht="12.7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</row>
    <row r="1821" spans="1:14" s="58" customFormat="1" ht="12.7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</row>
    <row r="1822" spans="1:14" s="58" customFormat="1" ht="12.7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</row>
    <row r="1823" spans="1:14" s="58" customFormat="1" ht="12.7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</row>
    <row r="1824" spans="1:14" s="58" customFormat="1" ht="12.7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</row>
    <row r="1825" spans="1:14" s="58" customFormat="1" ht="12.7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</row>
    <row r="1826" spans="1:14" s="58" customFormat="1" ht="12.7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</row>
    <row r="1827" spans="1:14" s="58" customFormat="1" ht="12.7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</row>
    <row r="1828" spans="1:14" s="58" customFormat="1" ht="12.7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</row>
    <row r="1829" spans="1:14" s="58" customFormat="1" ht="12.7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</row>
    <row r="1830" spans="1:14" s="58" customFormat="1" ht="12.7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</row>
    <row r="1831" spans="1:14" s="58" customFormat="1" ht="12.7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</row>
    <row r="1832" spans="1:14" s="58" customFormat="1" ht="12.7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</row>
    <row r="1833" spans="1:14" s="58" customFormat="1" ht="12.7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</row>
    <row r="1834" spans="1:14" s="58" customFormat="1" ht="12.7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</row>
    <row r="1835" spans="1:14" s="58" customFormat="1" ht="12.7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</row>
    <row r="1836" spans="1:14" s="58" customFormat="1" ht="12.7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</row>
    <row r="1837" spans="1:14" s="58" customFormat="1" ht="12.7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</row>
    <row r="1838" spans="1:14" s="58" customFormat="1" ht="12.7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</row>
    <row r="1839" spans="1:14" s="58" customFormat="1" ht="12.7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</row>
    <row r="1840" spans="1:14" s="58" customFormat="1" ht="12.7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</row>
    <row r="1841" spans="1:14" s="58" customFormat="1" ht="12.7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</row>
    <row r="1842" spans="1:14" s="58" customFormat="1" ht="12.7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</row>
    <row r="1843" spans="1:14" s="58" customFormat="1" ht="12.7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</row>
    <row r="1844" spans="1:14" s="58" customFormat="1" ht="12.7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</row>
    <row r="1845" spans="1:14" s="58" customFormat="1" ht="12.7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</row>
    <row r="1846" spans="1:14" s="58" customFormat="1" ht="12.7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</row>
    <row r="1847" spans="1:14" s="58" customFormat="1" ht="12.7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</row>
    <row r="1848" spans="1:14" s="58" customFormat="1" ht="12.7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</row>
    <row r="1849" spans="1:14" s="58" customFormat="1" ht="12.7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</row>
    <row r="1850" spans="1:14" s="58" customFormat="1" ht="12.7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</row>
    <row r="1851" spans="1:14" s="58" customFormat="1" ht="12.7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</row>
    <row r="1852" spans="1:14" s="58" customFormat="1" ht="12.7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</row>
    <row r="1853" spans="1:14" s="58" customFormat="1" ht="12.7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</row>
    <row r="1854" spans="1:14" s="58" customFormat="1" ht="12.7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</row>
    <row r="1855" spans="1:14" s="58" customFormat="1" ht="12.7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</row>
    <row r="1856" spans="1:14" s="58" customFormat="1" ht="12.7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</row>
    <row r="1857" spans="1:14" s="58" customFormat="1" ht="12.7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</row>
    <row r="1858" spans="1:14" s="58" customFormat="1" ht="12.7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</row>
    <row r="1859" spans="1:14" s="58" customFormat="1" ht="12.7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</row>
    <row r="1860" spans="1:14" s="58" customFormat="1" ht="12.7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</row>
    <row r="1861" spans="1:14" s="58" customFormat="1" ht="12.7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</row>
    <row r="1862" spans="1:14" s="58" customFormat="1" ht="12.7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</row>
    <row r="1863" spans="1:14" s="58" customFormat="1" ht="12.7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</row>
    <row r="1864" spans="1:14" s="58" customFormat="1" ht="12.7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</row>
    <row r="1865" spans="1:14" s="58" customFormat="1" ht="12.7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</row>
    <row r="1866" spans="1:14" s="58" customFormat="1" ht="12.7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</row>
    <row r="1867" spans="1:14" s="58" customFormat="1" ht="12.7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</row>
    <row r="1868" spans="1:14" s="58" customFormat="1" ht="12.7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</row>
    <row r="1869" spans="1:14" s="58" customFormat="1" ht="12.7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</row>
    <row r="1870" spans="1:14" s="58" customFormat="1" ht="12.7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</row>
    <row r="1871" spans="1:14" s="58" customFormat="1" ht="12.7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</row>
    <row r="1872" spans="1:14" s="58" customFormat="1" ht="12.7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</row>
    <row r="1873" spans="1:14" s="58" customFormat="1" ht="12.7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</row>
    <row r="1874" spans="1:14" s="58" customFormat="1" ht="12.7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</row>
    <row r="1875" spans="1:14" s="58" customFormat="1" ht="12.7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</row>
    <row r="1876" spans="1:14" s="58" customFormat="1" ht="12.7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</row>
    <row r="1877" spans="1:14" s="58" customFormat="1" ht="12.7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</row>
    <row r="1878" spans="1:14" s="58" customFormat="1" ht="12.7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</row>
    <row r="1879" spans="1:14" s="58" customFormat="1" ht="12.7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</row>
    <row r="1880" spans="1:14" s="58" customFormat="1" ht="12.7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</row>
    <row r="1881" spans="1:14" s="58" customFormat="1" ht="12.7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</row>
    <row r="1882" spans="1:14" s="58" customFormat="1" ht="12.7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</row>
    <row r="1883" spans="1:14" s="58" customFormat="1" ht="12.7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</row>
    <row r="1884" spans="1:14" s="58" customFormat="1" ht="12.7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</row>
    <row r="1885" spans="1:14" s="58" customFormat="1" ht="12.7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</row>
    <row r="1886" spans="1:14" s="58" customFormat="1" ht="12.7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</row>
    <row r="1887" spans="1:14" s="58" customFormat="1" ht="12.7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</row>
    <row r="1888" spans="1:14" s="58" customFormat="1" ht="12.7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</row>
    <row r="1889" spans="1:14" s="58" customFormat="1" ht="12.7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</row>
    <row r="1890" spans="1:14" s="58" customFormat="1" ht="12.7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</row>
    <row r="1891" spans="1:14" s="58" customFormat="1" ht="12.7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</row>
    <row r="1892" spans="1:14" s="58" customFormat="1" ht="12.7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</row>
    <row r="1893" spans="1:14" s="58" customFormat="1" ht="12.7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</row>
    <row r="1894" spans="1:14" s="58" customFormat="1" ht="12.7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</row>
    <row r="1895" spans="1:14" s="58" customFormat="1" ht="12.7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</row>
    <row r="1896" spans="1:14" s="58" customFormat="1" ht="12.7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</row>
    <row r="1897" spans="1:14" s="58" customFormat="1" ht="12.7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</row>
    <row r="1898" spans="1:14" s="58" customFormat="1" ht="12.7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</row>
    <row r="1899" spans="1:14" s="58" customFormat="1" ht="12.7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</row>
    <row r="1900" spans="1:14" s="58" customFormat="1" ht="12.7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</row>
    <row r="1901" spans="1:14" s="58" customFormat="1" ht="12.7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</row>
    <row r="1902" spans="1:14" s="58" customFormat="1" ht="12.7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</row>
    <row r="1903" spans="1:14" s="58" customFormat="1" ht="12.7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</row>
    <row r="1904" spans="1:14" s="58" customFormat="1" ht="12.7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</row>
    <row r="1905" spans="1:14" s="58" customFormat="1" ht="12.7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</row>
    <row r="1906" spans="1:14" s="58" customFormat="1" ht="12.7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</row>
    <row r="1907" spans="1:14" s="58" customFormat="1" ht="12.7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</row>
    <row r="1908" spans="1:14" s="58" customFormat="1" ht="12.7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</row>
    <row r="1909" spans="1:14" s="58" customFormat="1" ht="12.7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</row>
    <row r="1910" spans="1:14" s="58" customFormat="1" ht="12.7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</row>
    <row r="1911" spans="1:14" s="58" customFormat="1" ht="12.7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</row>
    <row r="1912" spans="1:14" s="58" customFormat="1" ht="12.7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</row>
    <row r="1913" spans="1:14" s="58" customFormat="1" ht="12.7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</row>
    <row r="1914" spans="1:14" s="58" customFormat="1" ht="12.7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</row>
    <row r="1915" spans="1:14" s="58" customFormat="1" ht="12.7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</row>
    <row r="1916" spans="1:14" s="58" customFormat="1" ht="12.7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</row>
    <row r="1917" spans="1:14" s="58" customFormat="1" ht="12.7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</row>
    <row r="1918" spans="1:14" s="58" customFormat="1" ht="12.7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</row>
    <row r="1919" spans="1:14" s="58" customFormat="1" ht="12.7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</row>
    <row r="1920" spans="1:14" s="58" customFormat="1" ht="12.7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</row>
    <row r="1921" spans="1:14" s="58" customFormat="1" ht="12.7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</row>
    <row r="1922" spans="1:14" s="58" customFormat="1" ht="12.7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</row>
    <row r="1923" spans="1:14" s="58" customFormat="1" ht="12.7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</row>
    <row r="1924" spans="1:14" s="58" customFormat="1" ht="12.7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</row>
    <row r="1925" spans="1:14" s="58" customFormat="1" ht="12.7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</row>
    <row r="1926" spans="1:14" s="58" customFormat="1" ht="12.7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</row>
    <row r="1927" spans="1:14" s="58" customFormat="1" ht="12.7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</row>
    <row r="1928" spans="1:14" s="58" customFormat="1" ht="12.7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</row>
    <row r="1929" spans="1:14" s="58" customFormat="1" ht="12.7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</row>
    <row r="1930" spans="1:14" s="58" customFormat="1" ht="12.7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</row>
    <row r="1931" spans="1:14" s="58" customFormat="1" ht="12.7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</row>
    <row r="1932" spans="1:14" s="58" customFormat="1" ht="12.7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</row>
    <row r="1933" spans="1:14" s="58" customFormat="1" ht="12.7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</row>
    <row r="1934" spans="1:14" s="58" customFormat="1" ht="12.7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</row>
    <row r="1935" spans="1:14" s="58" customFormat="1" ht="12.7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</row>
    <row r="1936" spans="1:14" s="58" customFormat="1" ht="12.7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</row>
    <row r="1937" spans="1:14" s="58" customFormat="1" ht="12.7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</row>
    <row r="1938" spans="1:14" s="58" customFormat="1" ht="12.7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</row>
    <row r="1939" spans="1:14" s="58" customFormat="1" ht="12.7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</row>
    <row r="1940" spans="1:14" s="58" customFormat="1" ht="12.7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</row>
    <row r="1941" spans="1:14" s="58" customFormat="1" ht="12.7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</row>
    <row r="1942" spans="1:14" s="58" customFormat="1" ht="12.7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</row>
    <row r="1943" spans="1:14" s="58" customFormat="1" ht="12.7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</row>
    <row r="1944" spans="1:14" s="58" customFormat="1" ht="12.7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</row>
    <row r="1945" spans="1:14" s="58" customFormat="1" ht="12.7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</row>
    <row r="1946" spans="1:14" s="58" customFormat="1" ht="12.7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</row>
    <row r="1947" spans="1:14" s="58" customFormat="1" ht="12.7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</row>
    <row r="1948" spans="1:14" s="58" customFormat="1" ht="12.7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</row>
    <row r="1949" spans="1:14" s="58" customFormat="1" ht="12.7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</row>
    <row r="1950" spans="1:14" s="58" customFormat="1" ht="12.7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</row>
    <row r="1951" spans="1:14" s="58" customFormat="1" ht="12.7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</row>
    <row r="1952" spans="1:14" s="58" customFormat="1" ht="12.7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</row>
    <row r="1953" spans="1:14" s="58" customFormat="1" ht="12.7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</row>
    <row r="1954" spans="1:14" s="58" customFormat="1" ht="12.7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</row>
    <row r="1955" spans="1:14" s="58" customFormat="1" ht="12.7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</row>
    <row r="1956" spans="1:14" s="58" customFormat="1" ht="12.7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</row>
    <row r="1957" spans="1:14" s="58" customFormat="1" ht="12.7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</row>
    <row r="1958" spans="1:14" s="58" customFormat="1" ht="12.7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</row>
    <row r="1959" spans="1:14" s="58" customFormat="1" ht="12.7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</row>
    <row r="1960" spans="1:14" s="58" customFormat="1" ht="12.7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</row>
    <row r="1961" spans="1:14" s="58" customFormat="1" ht="12.7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</row>
    <row r="1962" spans="1:14" s="58" customFormat="1" ht="12.7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</row>
    <row r="1963" spans="1:14" s="58" customFormat="1" ht="12.7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</row>
    <row r="1964" spans="1:14" s="58" customFormat="1" ht="12.7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</row>
    <row r="1965" spans="1:14" s="58" customFormat="1" ht="12.7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</row>
    <row r="1966" spans="1:14" s="58" customFormat="1" ht="12.7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</row>
    <row r="1967" spans="1:14" s="58" customFormat="1" ht="12.7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</row>
    <row r="1968" spans="1:14" s="58" customFormat="1" ht="12.7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</row>
    <row r="1969" spans="1:14" s="58" customFormat="1" ht="12.7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</row>
    <row r="1970" spans="1:14" s="58" customFormat="1" ht="12.7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</row>
    <row r="1971" spans="1:14" s="58" customFormat="1" ht="12.7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</row>
    <row r="1972" spans="1:14" s="58" customFormat="1" ht="12.7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</row>
    <row r="1973" spans="1:14" s="58" customFormat="1" ht="12.7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</row>
    <row r="1974" spans="1:14" s="58" customFormat="1" ht="12.7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</row>
    <row r="1975" spans="1:14" s="58" customFormat="1" ht="12.7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</row>
    <row r="1976" spans="1:14" s="58" customFormat="1" ht="12.7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</row>
    <row r="1977" spans="1:14" s="58" customFormat="1" ht="12.7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</row>
    <row r="1978" spans="1:14" s="58" customFormat="1" ht="12.7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</row>
    <row r="1979" spans="1:14" s="58" customFormat="1" ht="12.7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</row>
    <row r="1980" spans="1:14" s="58" customFormat="1" ht="12.7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</row>
    <row r="1981" spans="1:14" s="58" customFormat="1" ht="12.7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</row>
    <row r="1982" spans="1:14" s="58" customFormat="1" ht="12.7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</row>
    <row r="1983" spans="1:14" s="58" customFormat="1" ht="12.7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</row>
    <row r="1984" spans="1:14" s="58" customFormat="1" ht="12.7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</row>
    <row r="1985" spans="1:14" s="58" customFormat="1" ht="12.7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</row>
    <row r="1986" spans="1:14" s="58" customFormat="1" ht="12.7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</row>
    <row r="1987" spans="1:14" s="58" customFormat="1" ht="12.7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</row>
    <row r="1988" spans="1:14" s="58" customFormat="1" ht="12.7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</row>
    <row r="1989" spans="1:14" s="58" customFormat="1" ht="12.7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</row>
    <row r="1990" spans="1:14" s="58" customFormat="1" ht="12.7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</row>
    <row r="1991" spans="1:14" s="58" customFormat="1" ht="12.7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</row>
    <row r="1992" spans="1:14" s="58" customFormat="1" ht="12.7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</row>
    <row r="1993" spans="1:14" s="58" customFormat="1" ht="12.7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</row>
    <row r="1994" spans="1:14" s="58" customFormat="1" ht="12.7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</row>
    <row r="1995" spans="1:14" s="58" customFormat="1" ht="12.7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</row>
    <row r="1996" spans="1:14" s="58" customFormat="1" ht="12.7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</row>
    <row r="1997" spans="1:14" s="58" customFormat="1" ht="12.7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</row>
    <row r="1998" spans="1:14" s="58" customFormat="1" ht="12.7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</row>
    <row r="1999" spans="1:14" s="58" customFormat="1" ht="12.7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</row>
    <row r="2000" spans="1:14" s="58" customFormat="1" ht="12.7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</row>
    <row r="2001" spans="1:14" s="58" customFormat="1" ht="12.7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</row>
    <row r="2002" spans="1:14" s="58" customFormat="1" ht="12.7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</row>
    <row r="2003" spans="1:14" s="58" customFormat="1" ht="12.7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</row>
    <row r="2004" spans="1:14" s="58" customFormat="1" ht="12.7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</row>
    <row r="2005" spans="1:14" s="58" customFormat="1" ht="12.7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</row>
    <row r="2006" spans="1:14" s="58" customFormat="1" ht="12.7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</row>
    <row r="2007" spans="1:14" s="58" customFormat="1" ht="12.7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</row>
    <row r="2008" spans="1:14" s="58" customFormat="1" ht="12.7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</row>
    <row r="2009" spans="1:14" s="58" customFormat="1" ht="12.7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</row>
    <row r="2010" spans="1:14" s="58" customFormat="1" ht="12.7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</row>
    <row r="2011" spans="1:14" s="58" customFormat="1" ht="12.7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</row>
    <row r="2012" spans="1:14" s="58" customFormat="1" ht="12.7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</row>
    <row r="2013" spans="1:14" s="58" customFormat="1" ht="12.7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</row>
    <row r="2014" spans="1:14" s="58" customFormat="1" ht="12.7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</row>
    <row r="2015" spans="1:14" s="58" customFormat="1" ht="12.7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</row>
    <row r="2016" spans="1:14" s="58" customFormat="1" ht="12.7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</row>
    <row r="2017" spans="1:14" s="58" customFormat="1" ht="12.7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</row>
    <row r="2018" spans="1:14" s="58" customFormat="1" ht="12.7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</row>
    <row r="2019" spans="1:14" s="58" customFormat="1" ht="12.7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</row>
    <row r="2020" spans="1:14" s="58" customFormat="1" ht="12.7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</row>
    <row r="2021" spans="1:14" s="58" customFormat="1" ht="12.7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</row>
    <row r="2022" spans="1:14" s="58" customFormat="1" ht="12.7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</row>
    <row r="2023" spans="1:14" s="58" customFormat="1" ht="12.7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</row>
    <row r="2024" spans="1:14" s="58" customFormat="1" ht="12.7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</row>
    <row r="2025" spans="1:14" s="58" customFormat="1" ht="12.7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</row>
    <row r="2026" spans="1:14" s="58" customFormat="1" ht="12.7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</row>
    <row r="2027" spans="1:14" s="58" customFormat="1" ht="12.7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</row>
    <row r="2028" spans="1:14" s="58" customFormat="1" ht="12.7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</row>
    <row r="2029" spans="1:14" s="58" customFormat="1" ht="12.7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</row>
    <row r="2030" spans="1:14" s="58" customFormat="1" ht="12.7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</row>
    <row r="2031" spans="1:14" s="58" customFormat="1" ht="12.7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</row>
    <row r="2032" spans="1:14" s="58" customFormat="1" ht="12.7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</row>
    <row r="2033" spans="1:14" s="58" customFormat="1" ht="12.7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</row>
    <row r="2034" spans="1:14" s="58" customFormat="1" ht="12.7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</row>
    <row r="2035" spans="1:14" s="58" customFormat="1" ht="12.7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</row>
    <row r="2036" spans="1:14" s="58" customFormat="1" ht="12.75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</row>
    <row r="2037" spans="1:14" s="58" customFormat="1" ht="12.75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</row>
    <row r="2038" spans="1:14" s="58" customFormat="1" ht="12.75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</row>
    <row r="2039" spans="1:14" s="58" customFormat="1" ht="12.75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</row>
    <row r="2040" spans="1:14" s="58" customFormat="1" ht="12.75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</row>
    <row r="2041" spans="1:14" s="58" customFormat="1" ht="12.75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</row>
    <row r="2042" spans="1:14" s="58" customFormat="1" ht="12.75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</row>
    <row r="2043" spans="1:14" s="58" customFormat="1" ht="12.75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</row>
    <row r="2044" spans="1:14" s="58" customFormat="1" ht="12.75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</row>
    <row r="2045" spans="1:14" s="58" customFormat="1" ht="12.75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</row>
    <row r="2046" spans="1:14" s="58" customFormat="1" ht="12.75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</row>
    <row r="2047" spans="1:14" s="58" customFormat="1" ht="12.75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</row>
    <row r="2048" spans="1:14" s="58" customFormat="1" ht="12.75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</row>
    <row r="2049" spans="1:14" s="58" customFormat="1" ht="12.75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</row>
    <row r="2050" spans="1:14" s="58" customFormat="1" ht="12.75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</row>
    <row r="2051" spans="1:14" s="58" customFormat="1" ht="12.75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</row>
    <row r="2052" spans="1:14" s="58" customFormat="1" ht="12.75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</row>
    <row r="2053" spans="1:14" s="58" customFormat="1" ht="12.75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</row>
    <row r="2054" spans="1:14" s="58" customFormat="1" ht="12.75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</row>
    <row r="2055" spans="1:14" s="58" customFormat="1" ht="12.75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</row>
    <row r="2056" spans="1:14" s="58" customFormat="1" ht="12.75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</row>
    <row r="2057" spans="1:14" s="58" customFormat="1" ht="12.75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</row>
    <row r="2058" spans="1:14" s="58" customFormat="1" ht="12.75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</row>
    <row r="2059" spans="1:14" s="58" customFormat="1" ht="12.75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</row>
    <row r="2060" spans="1:14" s="58" customFormat="1" ht="12.75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</row>
    <row r="2061" spans="1:14" s="58" customFormat="1" ht="12.75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</row>
    <row r="2062" spans="1:14" s="58" customFormat="1" ht="12.75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</row>
    <row r="2063" spans="1:14" s="58" customFormat="1" ht="12.75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</row>
    <row r="2064" spans="1:14" s="58" customFormat="1" ht="12.75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</row>
    <row r="2065" spans="1:14" s="58" customFormat="1" ht="12.75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</row>
    <row r="2066" spans="1:14" s="58" customFormat="1" ht="12.75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</row>
    <row r="2067" spans="1:14" s="58" customFormat="1" ht="12.75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</row>
    <row r="2068" spans="1:14" s="58" customFormat="1" ht="12.75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</row>
    <row r="2069" spans="1:14" s="58" customFormat="1" ht="12.75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</row>
  </sheetData>
  <mergeCells count="23">
    <mergeCell ref="I1:N1"/>
    <mergeCell ref="I624:L624"/>
    <mergeCell ref="A338:A341"/>
    <mergeCell ref="L2:R2"/>
    <mergeCell ref="B2:K2"/>
    <mergeCell ref="M5:M6"/>
    <mergeCell ref="N4:N6"/>
    <mergeCell ref="L5:L6"/>
    <mergeCell ref="D3:D6"/>
    <mergeCell ref="A3:A6"/>
    <mergeCell ref="G3:G6"/>
    <mergeCell ref="B3:B6"/>
    <mergeCell ref="C3:C6"/>
    <mergeCell ref="E3:F4"/>
    <mergeCell ref="E5:E6"/>
    <mergeCell ref="F5:F6"/>
    <mergeCell ref="I622:L622"/>
    <mergeCell ref="H3:N3"/>
    <mergeCell ref="J5:J6"/>
    <mergeCell ref="I5:I6"/>
    <mergeCell ref="I4:M4"/>
    <mergeCell ref="H4:H6"/>
    <mergeCell ref="K5:K6"/>
  </mergeCells>
  <printOptions/>
  <pageMargins left="0.3937007874015748" right="0.1968503937007874" top="0.3937007874015748" bottom="0.5118110236220472" header="0.15748031496062992" footer="0.2755905511811024"/>
  <pageSetup horizontalDpi="600" verticalDpi="600" orientation="landscape" paperSize="9" scale="89" r:id="rId1"/>
  <headerFooter alignWithMargins="0">
    <oddFooter>&amp;CStrona &amp;P</oddFooter>
  </headerFooter>
  <rowBreaks count="21" manualBreakCount="21">
    <brk id="33" max="13" man="1"/>
    <brk id="56" max="13" man="1"/>
    <brk id="88" max="13" man="1"/>
    <brk id="123" max="13" man="1"/>
    <brk id="154" max="11" man="1"/>
    <brk id="176" max="11" man="1"/>
    <brk id="200" max="11" man="1"/>
    <brk id="218" max="11" man="1"/>
    <brk id="242" max="11" man="1"/>
    <brk id="272" max="13" man="1"/>
    <brk id="302" max="13" man="1"/>
    <brk id="366" max="13" man="1"/>
    <brk id="391" max="13" man="1"/>
    <brk id="412" max="13" man="1"/>
    <brk id="444" max="13" man="1"/>
    <brk id="478" max="13" man="1"/>
    <brk id="505" max="13" man="1"/>
    <brk id="532" max="13" man="1"/>
    <brk id="559" max="13" man="1"/>
    <brk id="593" max="13" man="1"/>
    <brk id="616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Q34"/>
  <sheetViews>
    <sheetView workbookViewId="0" topLeftCell="A5">
      <selection activeCell="A30" sqref="A30:G30"/>
    </sheetView>
  </sheetViews>
  <sheetFormatPr defaultColWidth="9.00390625" defaultRowHeight="12.75"/>
  <cols>
    <col min="1" max="1" width="3.875" style="0" customWidth="1"/>
    <col min="2" max="2" width="4.625" style="0" customWidth="1"/>
    <col min="3" max="3" width="7.25390625" style="0" customWidth="1"/>
    <col min="4" max="4" width="4.875" style="0" customWidth="1"/>
    <col min="5" max="5" width="22.00390625" style="0" customWidth="1"/>
    <col min="6" max="6" width="11.625" style="0" customWidth="1"/>
    <col min="7" max="7" width="10.75390625" style="0" customWidth="1"/>
    <col min="8" max="8" width="10.875" style="0" customWidth="1"/>
    <col min="9" max="9" width="10.125" style="0" hidden="1" customWidth="1"/>
    <col min="10" max="10" width="10.875" style="0" customWidth="1"/>
    <col min="11" max="11" width="2.875" style="0" customWidth="1"/>
    <col min="12" max="12" width="9.25390625" style="0" bestFit="1" customWidth="1"/>
    <col min="13" max="13" width="10.75390625" style="0" customWidth="1"/>
    <col min="14" max="14" width="11.125" style="0" customWidth="1"/>
    <col min="15" max="15" width="10.875" style="0" customWidth="1"/>
    <col min="16" max="16" width="15.75390625" style="0" customWidth="1"/>
  </cols>
  <sheetData>
    <row r="2" spans="6:16" ht="17.25" customHeight="1">
      <c r="F2" s="29"/>
      <c r="J2" s="558" t="s">
        <v>761</v>
      </c>
      <c r="K2" s="558"/>
      <c r="L2" s="558"/>
      <c r="M2" s="558"/>
      <c r="N2" s="558"/>
      <c r="O2" s="558"/>
      <c r="P2" s="558"/>
    </row>
    <row r="3" spans="1:16" ht="27" customHeight="1">
      <c r="A3" s="546" t="s">
        <v>634</v>
      </c>
      <c r="B3" s="546"/>
      <c r="C3" s="546"/>
      <c r="D3" s="546"/>
      <c r="E3" s="546"/>
      <c r="F3" s="546"/>
      <c r="G3" s="546"/>
      <c r="H3" s="546"/>
      <c r="I3" s="546"/>
      <c r="J3" s="546"/>
      <c r="K3" s="546"/>
      <c r="L3" s="546"/>
      <c r="M3" s="546"/>
      <c r="N3" s="546"/>
      <c r="O3" s="546"/>
      <c r="P3" s="546"/>
    </row>
    <row r="4" spans="1:16" ht="24.75" customHeight="1">
      <c r="A4" s="612" t="s">
        <v>368</v>
      </c>
      <c r="B4" s="550" t="s">
        <v>340</v>
      </c>
      <c r="C4" s="550" t="s">
        <v>341</v>
      </c>
      <c r="D4" s="550" t="s">
        <v>606</v>
      </c>
      <c r="E4" s="612" t="s">
        <v>26</v>
      </c>
      <c r="F4" s="612" t="s">
        <v>195</v>
      </c>
      <c r="G4" s="547" t="s">
        <v>374</v>
      </c>
      <c r="H4" s="548"/>
      <c r="I4" s="548"/>
      <c r="J4" s="548"/>
      <c r="K4" s="548"/>
      <c r="L4" s="548"/>
      <c r="M4" s="548"/>
      <c r="N4" s="548"/>
      <c r="O4" s="549"/>
      <c r="P4" s="612" t="s">
        <v>196</v>
      </c>
    </row>
    <row r="5" spans="1:16" ht="22.5" customHeight="1">
      <c r="A5" s="613"/>
      <c r="B5" s="552"/>
      <c r="C5" s="552"/>
      <c r="D5" s="552"/>
      <c r="E5" s="613"/>
      <c r="F5" s="613"/>
      <c r="G5" s="612" t="s">
        <v>629</v>
      </c>
      <c r="H5" s="547" t="s">
        <v>199</v>
      </c>
      <c r="I5" s="548"/>
      <c r="J5" s="548"/>
      <c r="K5" s="548"/>
      <c r="L5" s="548"/>
      <c r="M5" s="549"/>
      <c r="N5" s="550">
        <v>2009</v>
      </c>
      <c r="O5" s="550">
        <v>2010</v>
      </c>
      <c r="P5" s="613"/>
    </row>
    <row r="6" spans="1:16" ht="58.5" customHeight="1">
      <c r="A6" s="614"/>
      <c r="B6" s="551"/>
      <c r="C6" s="551"/>
      <c r="D6" s="551"/>
      <c r="E6" s="614"/>
      <c r="F6" s="614"/>
      <c r="G6" s="614"/>
      <c r="H6" s="90" t="s">
        <v>198</v>
      </c>
      <c r="I6" s="90" t="s">
        <v>455</v>
      </c>
      <c r="J6" s="90" t="s">
        <v>197</v>
      </c>
      <c r="K6" s="610" t="s">
        <v>532</v>
      </c>
      <c r="L6" s="611"/>
      <c r="M6" s="90" t="s">
        <v>200</v>
      </c>
      <c r="N6" s="551"/>
      <c r="O6" s="551"/>
      <c r="P6" s="614"/>
    </row>
    <row r="7" spans="1:16" ht="12.75">
      <c r="A7" s="6">
        <v>1</v>
      </c>
      <c r="B7" s="41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  <c r="H7" s="41">
        <v>8</v>
      </c>
      <c r="I7" s="41">
        <v>8</v>
      </c>
      <c r="J7" s="41">
        <v>9</v>
      </c>
      <c r="K7" s="555">
        <v>10</v>
      </c>
      <c r="L7" s="609"/>
      <c r="M7" s="41">
        <v>11</v>
      </c>
      <c r="N7" s="41">
        <v>12</v>
      </c>
      <c r="O7" s="41">
        <v>13</v>
      </c>
      <c r="P7" s="41">
        <v>14</v>
      </c>
    </row>
    <row r="8" spans="1:16" ht="12" customHeight="1">
      <c r="A8" s="568" t="s">
        <v>379</v>
      </c>
      <c r="B8" s="562">
        <v>600</v>
      </c>
      <c r="C8" s="562">
        <v>60014</v>
      </c>
      <c r="D8" s="627">
        <v>6050</v>
      </c>
      <c r="E8" s="567" t="s">
        <v>630</v>
      </c>
      <c r="F8" s="566">
        <v>143838</v>
      </c>
      <c r="G8" s="566">
        <f>H8+J8+L8+M8</f>
        <v>88938</v>
      </c>
      <c r="H8" s="566">
        <v>88938</v>
      </c>
      <c r="I8" s="88">
        <v>0</v>
      </c>
      <c r="J8" s="566"/>
      <c r="K8" s="95" t="s">
        <v>349</v>
      </c>
      <c r="L8" s="87"/>
      <c r="M8" s="566"/>
      <c r="N8" s="566"/>
      <c r="O8" s="566"/>
      <c r="P8" s="559" t="s">
        <v>454</v>
      </c>
    </row>
    <row r="9" spans="1:16" ht="13.5" customHeight="1">
      <c r="A9" s="553"/>
      <c r="B9" s="553"/>
      <c r="C9" s="553"/>
      <c r="D9" s="628"/>
      <c r="E9" s="617"/>
      <c r="F9" s="553"/>
      <c r="G9" s="553"/>
      <c r="H9" s="553"/>
      <c r="I9" s="88"/>
      <c r="J9" s="564"/>
      <c r="K9" s="95" t="s">
        <v>351</v>
      </c>
      <c r="L9" s="87"/>
      <c r="M9" s="564"/>
      <c r="N9" s="564"/>
      <c r="O9" s="564"/>
      <c r="P9" s="544"/>
    </row>
    <row r="10" spans="1:16" ht="13.5" customHeight="1">
      <c r="A10" s="554"/>
      <c r="B10" s="554"/>
      <c r="C10" s="554"/>
      <c r="D10" s="629"/>
      <c r="E10" s="618"/>
      <c r="F10" s="554"/>
      <c r="G10" s="554"/>
      <c r="H10" s="554"/>
      <c r="I10" s="88"/>
      <c r="J10" s="565"/>
      <c r="K10" s="95" t="s">
        <v>353</v>
      </c>
      <c r="L10" s="87"/>
      <c r="M10" s="565"/>
      <c r="N10" s="565"/>
      <c r="O10" s="565"/>
      <c r="P10" s="545"/>
    </row>
    <row r="11" spans="1:16" ht="14.25" customHeight="1">
      <c r="A11" s="568" t="s">
        <v>380</v>
      </c>
      <c r="B11" s="562">
        <v>600</v>
      </c>
      <c r="C11" s="562">
        <v>60014</v>
      </c>
      <c r="D11" s="235">
        <v>6050</v>
      </c>
      <c r="E11" s="567" t="s">
        <v>57</v>
      </c>
      <c r="F11" s="566">
        <v>2193508</v>
      </c>
      <c r="G11" s="566">
        <f>J11+L12+M11</f>
        <v>62354</v>
      </c>
      <c r="H11" s="566"/>
      <c r="I11" s="59">
        <v>0</v>
      </c>
      <c r="J11" s="566">
        <v>33482</v>
      </c>
      <c r="K11" s="95" t="s">
        <v>349</v>
      </c>
      <c r="L11" s="87"/>
      <c r="M11" s="566"/>
      <c r="N11" s="566">
        <v>807308</v>
      </c>
      <c r="O11" s="566">
        <v>1180470</v>
      </c>
      <c r="P11" s="559" t="s">
        <v>454</v>
      </c>
    </row>
    <row r="12" spans="1:16" ht="13.5" customHeight="1">
      <c r="A12" s="560"/>
      <c r="B12" s="556"/>
      <c r="C12" s="556"/>
      <c r="D12" s="236">
        <v>6058</v>
      </c>
      <c r="E12" s="571"/>
      <c r="F12" s="564"/>
      <c r="G12" s="564"/>
      <c r="H12" s="564"/>
      <c r="I12" s="59"/>
      <c r="J12" s="564"/>
      <c r="K12" s="95" t="s">
        <v>351</v>
      </c>
      <c r="L12" s="87">
        <v>28872</v>
      </c>
      <c r="M12" s="564"/>
      <c r="N12" s="564"/>
      <c r="O12" s="564"/>
      <c r="P12" s="544"/>
    </row>
    <row r="13" spans="1:16" ht="14.25" customHeight="1">
      <c r="A13" s="561"/>
      <c r="B13" s="557"/>
      <c r="C13" s="557"/>
      <c r="D13" s="237">
        <v>6059</v>
      </c>
      <c r="E13" s="563"/>
      <c r="F13" s="565"/>
      <c r="G13" s="565"/>
      <c r="H13" s="565"/>
      <c r="I13" s="59"/>
      <c r="J13" s="565"/>
      <c r="K13" s="95" t="s">
        <v>353</v>
      </c>
      <c r="L13" s="87"/>
      <c r="M13" s="565"/>
      <c r="N13" s="565"/>
      <c r="O13" s="565"/>
      <c r="P13" s="545"/>
    </row>
    <row r="14" spans="1:16" ht="13.5" customHeight="1">
      <c r="A14" s="568" t="s">
        <v>382</v>
      </c>
      <c r="B14" s="562">
        <v>600</v>
      </c>
      <c r="C14" s="562">
        <v>60014</v>
      </c>
      <c r="D14" s="235">
        <v>6050</v>
      </c>
      <c r="E14" s="567" t="s">
        <v>635</v>
      </c>
      <c r="F14" s="566">
        <v>2166480</v>
      </c>
      <c r="G14" s="566">
        <f>J14+L15+M14</f>
        <v>153000</v>
      </c>
      <c r="H14" s="566"/>
      <c r="I14" s="59"/>
      <c r="J14" s="566">
        <v>76500</v>
      </c>
      <c r="K14" s="95" t="s">
        <v>349</v>
      </c>
      <c r="L14" s="87"/>
      <c r="M14" s="566"/>
      <c r="N14" s="566">
        <v>1360000</v>
      </c>
      <c r="O14" s="566">
        <v>612000</v>
      </c>
      <c r="P14" s="559" t="s">
        <v>454</v>
      </c>
    </row>
    <row r="15" spans="1:16" ht="12.75" customHeight="1">
      <c r="A15" s="560"/>
      <c r="B15" s="556"/>
      <c r="C15" s="556"/>
      <c r="D15" s="236">
        <v>6058</v>
      </c>
      <c r="E15" s="571"/>
      <c r="F15" s="564"/>
      <c r="G15" s="564"/>
      <c r="H15" s="564"/>
      <c r="I15" s="59"/>
      <c r="J15" s="564"/>
      <c r="K15" s="95" t="s">
        <v>351</v>
      </c>
      <c r="L15" s="87">
        <v>76500</v>
      </c>
      <c r="M15" s="564"/>
      <c r="N15" s="564"/>
      <c r="O15" s="564"/>
      <c r="P15" s="544"/>
    </row>
    <row r="16" spans="1:16" ht="16.5" customHeight="1">
      <c r="A16" s="561"/>
      <c r="B16" s="557"/>
      <c r="C16" s="557"/>
      <c r="D16" s="237">
        <v>6059</v>
      </c>
      <c r="E16" s="563"/>
      <c r="F16" s="565"/>
      <c r="G16" s="565"/>
      <c r="H16" s="565"/>
      <c r="I16" s="59"/>
      <c r="J16" s="565"/>
      <c r="K16" s="96" t="s">
        <v>353</v>
      </c>
      <c r="L16" s="87"/>
      <c r="M16" s="565"/>
      <c r="N16" s="565"/>
      <c r="O16" s="565"/>
      <c r="P16" s="545"/>
    </row>
    <row r="17" spans="1:16" ht="15" customHeight="1">
      <c r="A17" s="568" t="s">
        <v>384</v>
      </c>
      <c r="B17" s="562">
        <v>600</v>
      </c>
      <c r="C17" s="562">
        <v>60014</v>
      </c>
      <c r="D17" s="235">
        <v>6050</v>
      </c>
      <c r="E17" s="567" t="s">
        <v>636</v>
      </c>
      <c r="F17" s="566">
        <v>5200000</v>
      </c>
      <c r="G17" s="566">
        <f>J17+L18+M17</f>
        <v>512070</v>
      </c>
      <c r="H17" s="566">
        <v>0</v>
      </c>
      <c r="I17" s="59"/>
      <c r="J17" s="566">
        <v>256035</v>
      </c>
      <c r="K17" s="95" t="s">
        <v>349</v>
      </c>
      <c r="L17" s="87"/>
      <c r="M17" s="566"/>
      <c r="N17" s="566">
        <v>2560350</v>
      </c>
      <c r="O17" s="566">
        <v>2048280</v>
      </c>
      <c r="P17" s="559" t="s">
        <v>454</v>
      </c>
    </row>
    <row r="18" spans="1:16" ht="13.5" customHeight="1">
      <c r="A18" s="560"/>
      <c r="B18" s="556"/>
      <c r="C18" s="556"/>
      <c r="D18" s="236">
        <v>6058</v>
      </c>
      <c r="E18" s="571"/>
      <c r="F18" s="564"/>
      <c r="G18" s="564"/>
      <c r="H18" s="564"/>
      <c r="I18" s="59"/>
      <c r="J18" s="564"/>
      <c r="K18" s="95" t="s">
        <v>351</v>
      </c>
      <c r="L18" s="87">
        <v>256035</v>
      </c>
      <c r="M18" s="564"/>
      <c r="N18" s="564"/>
      <c r="O18" s="564"/>
      <c r="P18" s="544"/>
    </row>
    <row r="19" spans="1:16" ht="15.75" customHeight="1">
      <c r="A19" s="561"/>
      <c r="B19" s="557"/>
      <c r="C19" s="557"/>
      <c r="D19" s="237">
        <v>6059</v>
      </c>
      <c r="E19" s="563"/>
      <c r="F19" s="565"/>
      <c r="G19" s="565"/>
      <c r="H19" s="565"/>
      <c r="I19" s="59"/>
      <c r="J19" s="565"/>
      <c r="K19" s="95" t="s">
        <v>353</v>
      </c>
      <c r="L19" s="87"/>
      <c r="M19" s="565"/>
      <c r="N19" s="565"/>
      <c r="O19" s="565"/>
      <c r="P19" s="545"/>
    </row>
    <row r="20" spans="1:16" ht="15.75" customHeight="1">
      <c r="A20" s="426"/>
      <c r="B20" s="236"/>
      <c r="C20" s="236"/>
      <c r="D20" s="236"/>
      <c r="E20" s="567" t="s">
        <v>716</v>
      </c>
      <c r="F20" s="428"/>
      <c r="G20" s="428"/>
      <c r="H20" s="428"/>
      <c r="I20" s="59"/>
      <c r="J20" s="428"/>
      <c r="K20" s="95" t="s">
        <v>349</v>
      </c>
      <c r="L20" s="87"/>
      <c r="M20" s="428"/>
      <c r="N20" s="428"/>
      <c r="O20" s="428"/>
      <c r="P20" s="559" t="s">
        <v>454</v>
      </c>
    </row>
    <row r="21" spans="1:16" ht="15.75" customHeight="1">
      <c r="A21" s="426" t="s">
        <v>386</v>
      </c>
      <c r="B21" s="236">
        <v>600</v>
      </c>
      <c r="C21" s="236">
        <v>60014</v>
      </c>
      <c r="D21" s="236">
        <v>6050</v>
      </c>
      <c r="E21" s="571"/>
      <c r="F21" s="428">
        <v>1100000</v>
      </c>
      <c r="G21" s="428">
        <f>L20+L21+L22+J21+H21</f>
        <v>100000</v>
      </c>
      <c r="H21" s="428">
        <v>100000</v>
      </c>
      <c r="I21" s="59"/>
      <c r="J21" s="428"/>
      <c r="K21" s="95" t="s">
        <v>351</v>
      </c>
      <c r="L21" s="87"/>
      <c r="M21" s="428"/>
      <c r="N21" s="428">
        <v>500000</v>
      </c>
      <c r="O21" s="428">
        <v>500000</v>
      </c>
      <c r="P21" s="544"/>
    </row>
    <row r="22" spans="1:16" ht="15.75" customHeight="1">
      <c r="A22" s="427"/>
      <c r="B22" s="237"/>
      <c r="C22" s="237"/>
      <c r="D22" s="237"/>
      <c r="E22" s="563"/>
      <c r="F22" s="425"/>
      <c r="G22" s="425"/>
      <c r="H22" s="425"/>
      <c r="I22" s="60"/>
      <c r="J22" s="425"/>
      <c r="K22" s="95" t="s">
        <v>353</v>
      </c>
      <c r="L22" s="89"/>
      <c r="M22" s="425"/>
      <c r="N22" s="425"/>
      <c r="O22" s="425"/>
      <c r="P22" s="545"/>
    </row>
    <row r="23" spans="1:16" ht="14.25" customHeight="1">
      <c r="A23" s="560" t="s">
        <v>409</v>
      </c>
      <c r="B23" s="556">
        <v>851</v>
      </c>
      <c r="C23" s="556">
        <v>85111</v>
      </c>
      <c r="D23" s="236">
        <v>6050</v>
      </c>
      <c r="E23" s="571" t="s">
        <v>637</v>
      </c>
      <c r="F23" s="564">
        <v>4167072</v>
      </c>
      <c r="G23" s="564">
        <f>H23+J23+L24+M23+M25</f>
        <v>250000</v>
      </c>
      <c r="H23" s="564">
        <v>148727</v>
      </c>
      <c r="I23" s="434"/>
      <c r="J23" s="564">
        <v>101273</v>
      </c>
      <c r="K23" s="95" t="s">
        <v>349</v>
      </c>
      <c r="L23" s="435"/>
      <c r="M23" s="564"/>
      <c r="N23" s="564">
        <v>1067871</v>
      </c>
      <c r="O23" s="564">
        <v>2849211</v>
      </c>
      <c r="P23" s="620" t="s">
        <v>456</v>
      </c>
    </row>
    <row r="24" spans="1:16" ht="12" customHeight="1">
      <c r="A24" s="560"/>
      <c r="B24" s="556"/>
      <c r="C24" s="556"/>
      <c r="D24" s="236">
        <v>6058</v>
      </c>
      <c r="E24" s="571"/>
      <c r="F24" s="564"/>
      <c r="G24" s="564"/>
      <c r="H24" s="564"/>
      <c r="I24" s="59"/>
      <c r="J24" s="564"/>
      <c r="K24" s="95" t="s">
        <v>351</v>
      </c>
      <c r="L24" s="87"/>
      <c r="M24" s="564"/>
      <c r="N24" s="564"/>
      <c r="O24" s="564"/>
      <c r="P24" s="620"/>
    </row>
    <row r="25" spans="1:16" ht="12" customHeight="1">
      <c r="A25" s="561"/>
      <c r="B25" s="557"/>
      <c r="C25" s="557"/>
      <c r="D25" s="236">
        <v>6059</v>
      </c>
      <c r="E25" s="563"/>
      <c r="F25" s="565"/>
      <c r="G25" s="565"/>
      <c r="H25" s="565"/>
      <c r="I25" s="59"/>
      <c r="J25" s="565"/>
      <c r="K25" s="95" t="s">
        <v>353</v>
      </c>
      <c r="L25" s="87"/>
      <c r="M25" s="565"/>
      <c r="N25" s="565"/>
      <c r="O25" s="565"/>
      <c r="P25" s="621"/>
    </row>
    <row r="26" spans="1:17" ht="13.5" customHeight="1">
      <c r="A26" s="568" t="s">
        <v>410</v>
      </c>
      <c r="B26" s="562">
        <v>851</v>
      </c>
      <c r="C26" s="562">
        <v>85111</v>
      </c>
      <c r="D26" s="233">
        <v>6050</v>
      </c>
      <c r="E26" s="567" t="s">
        <v>638</v>
      </c>
      <c r="F26" s="566">
        <v>8334350</v>
      </c>
      <c r="G26" s="566">
        <f>H26+I26+L26+J26+M26+L27+L28</f>
        <v>1773180</v>
      </c>
      <c r="H26" s="566">
        <v>920759</v>
      </c>
      <c r="I26" s="60">
        <v>0</v>
      </c>
      <c r="J26" s="566"/>
      <c r="K26" s="95" t="s">
        <v>349</v>
      </c>
      <c r="L26" s="89">
        <v>86476</v>
      </c>
      <c r="M26" s="566">
        <f>'Z 2 '!G401</f>
        <v>446479</v>
      </c>
      <c r="N26" s="566"/>
      <c r="O26" s="566"/>
      <c r="P26" s="619" t="s">
        <v>456</v>
      </c>
      <c r="Q26" s="40"/>
    </row>
    <row r="27" spans="1:17" ht="13.5" customHeight="1">
      <c r="A27" s="560"/>
      <c r="B27" s="556"/>
      <c r="C27" s="556"/>
      <c r="D27" s="231">
        <v>6058</v>
      </c>
      <c r="E27" s="571"/>
      <c r="F27" s="564"/>
      <c r="G27" s="564"/>
      <c r="H27" s="564"/>
      <c r="I27" s="60"/>
      <c r="J27" s="564"/>
      <c r="K27" s="95" t="s">
        <v>351</v>
      </c>
      <c r="L27" s="89">
        <v>319466</v>
      </c>
      <c r="M27" s="564"/>
      <c r="N27" s="564"/>
      <c r="O27" s="564"/>
      <c r="P27" s="620"/>
      <c r="Q27" s="40"/>
    </row>
    <row r="28" spans="1:17" ht="12" customHeight="1">
      <c r="A28" s="561"/>
      <c r="B28" s="557"/>
      <c r="C28" s="557"/>
      <c r="D28" s="232">
        <v>6059</v>
      </c>
      <c r="E28" s="563"/>
      <c r="F28" s="565"/>
      <c r="G28" s="565"/>
      <c r="H28" s="565"/>
      <c r="I28" s="60"/>
      <c r="J28" s="565"/>
      <c r="K28" s="95" t="s">
        <v>353</v>
      </c>
      <c r="L28" s="89"/>
      <c r="M28" s="565"/>
      <c r="N28" s="565"/>
      <c r="O28" s="565"/>
      <c r="P28" s="621"/>
      <c r="Q28" s="40"/>
    </row>
    <row r="29" spans="1:16" ht="26.25" customHeight="1">
      <c r="A29" s="547" t="s">
        <v>457</v>
      </c>
      <c r="B29" s="548"/>
      <c r="C29" s="548"/>
      <c r="D29" s="548"/>
      <c r="E29" s="549"/>
      <c r="F29" s="91">
        <f>F8+F11+F14+F17+F21+F23+F26</f>
        <v>23305248</v>
      </c>
      <c r="G29" s="91">
        <f>G8+G11+G14+G17+G21+G23+G26</f>
        <v>2939542</v>
      </c>
      <c r="H29" s="91">
        <f>H8+H11+H14+H17+H21+H23+H26</f>
        <v>1258424</v>
      </c>
      <c r="I29" s="91">
        <f>I8+I11+I14+I17+I21+I23+I26</f>
        <v>0</v>
      </c>
      <c r="J29" s="91">
        <f>J8+J11+J14+J17+J21+J23+J26</f>
        <v>467290</v>
      </c>
      <c r="K29" s="623">
        <f>L12+L15+L18+L21+L26+L27+L28</f>
        <v>767349</v>
      </c>
      <c r="L29" s="624"/>
      <c r="M29" s="91">
        <f>M11+M14+M17+M21+M23+M26</f>
        <v>446479</v>
      </c>
      <c r="N29" s="91">
        <f>N11+N14+N17+N21+N23+N26</f>
        <v>6295529</v>
      </c>
      <c r="O29" s="91">
        <f>O11+O14+O17+O21+O23+O26</f>
        <v>7189961</v>
      </c>
      <c r="P29" s="91" t="s">
        <v>316</v>
      </c>
    </row>
    <row r="30" spans="1:15" ht="16.5" customHeight="1">
      <c r="A30" s="625" t="s">
        <v>202</v>
      </c>
      <c r="B30" s="625"/>
      <c r="C30" s="625"/>
      <c r="D30" s="625"/>
      <c r="E30" s="625"/>
      <c r="F30" s="625"/>
      <c r="G30" s="625"/>
      <c r="H30" s="42"/>
      <c r="I30" s="42"/>
      <c r="J30" s="42"/>
      <c r="K30" s="42"/>
      <c r="L30" s="42"/>
      <c r="M30" s="42"/>
      <c r="N30" s="42"/>
      <c r="O30" s="42"/>
    </row>
    <row r="31" spans="1:15" ht="12.75">
      <c r="A31" s="615" t="s">
        <v>203</v>
      </c>
      <c r="B31" s="615"/>
      <c r="C31" s="615"/>
      <c r="D31" s="615"/>
      <c r="E31" s="615"/>
      <c r="F31" s="615"/>
      <c r="G31" s="615"/>
      <c r="H31" s="42"/>
      <c r="I31" s="42"/>
      <c r="J31" s="616" t="s">
        <v>603</v>
      </c>
      <c r="K31" s="616"/>
      <c r="L31" s="616"/>
      <c r="M31" s="616"/>
      <c r="N31" s="616"/>
      <c r="O31" s="616"/>
    </row>
    <row r="32" spans="1:15" ht="12.75" customHeight="1">
      <c r="A32" s="622" t="s">
        <v>668</v>
      </c>
      <c r="B32" s="622"/>
      <c r="C32" s="622"/>
      <c r="D32" s="622"/>
      <c r="E32" s="622"/>
      <c r="F32" s="622"/>
      <c r="G32" s="622"/>
      <c r="H32" s="622"/>
      <c r="I32" s="622"/>
      <c r="J32" s="622"/>
      <c r="K32" s="622"/>
      <c r="L32" s="42"/>
      <c r="M32" s="42"/>
      <c r="N32" s="42"/>
      <c r="O32" s="42"/>
    </row>
    <row r="33" spans="1:15" ht="10.5" customHeight="1">
      <c r="A33" s="615" t="s">
        <v>205</v>
      </c>
      <c r="B33" s="615"/>
      <c r="C33" s="615"/>
      <c r="D33" s="615"/>
      <c r="E33" s="42"/>
      <c r="F33" s="42"/>
      <c r="G33" s="42"/>
      <c r="H33" s="42"/>
      <c r="I33" s="42"/>
      <c r="J33" s="42"/>
      <c r="K33" s="42"/>
      <c r="L33" s="42"/>
      <c r="M33" s="42"/>
      <c r="N33" s="626" t="s">
        <v>622</v>
      </c>
      <c r="O33" s="626"/>
    </row>
    <row r="34" spans="2:15" ht="12.75"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</row>
    <row r="35" ht="12" customHeight="1"/>
    <row r="36" ht="12.75" hidden="1"/>
    <row r="37" ht="18" customHeight="1"/>
  </sheetData>
  <mergeCells count="99">
    <mergeCell ref="E20:E22"/>
    <mergeCell ref="P20:P22"/>
    <mergeCell ref="N33:O33"/>
    <mergeCell ref="D8:D10"/>
    <mergeCell ref="M23:M25"/>
    <mergeCell ref="N23:N25"/>
    <mergeCell ref="O23:O25"/>
    <mergeCell ref="E14:E16"/>
    <mergeCell ref="O17:O19"/>
    <mergeCell ref="N17:N19"/>
    <mergeCell ref="A33:D33"/>
    <mergeCell ref="E26:E28"/>
    <mergeCell ref="F26:F28"/>
    <mergeCell ref="M26:M28"/>
    <mergeCell ref="J26:J28"/>
    <mergeCell ref="G26:G28"/>
    <mergeCell ref="A32:K32"/>
    <mergeCell ref="K29:L29"/>
    <mergeCell ref="A29:E29"/>
    <mergeCell ref="A30:G30"/>
    <mergeCell ref="P14:P16"/>
    <mergeCell ref="A17:A19"/>
    <mergeCell ref="B17:B19"/>
    <mergeCell ref="C17:C19"/>
    <mergeCell ref="F17:F19"/>
    <mergeCell ref="G17:G19"/>
    <mergeCell ref="P17:P19"/>
    <mergeCell ref="M17:M19"/>
    <mergeCell ref="N14:N16"/>
    <mergeCell ref="O14:O16"/>
    <mergeCell ref="O26:O28"/>
    <mergeCell ref="P26:P28"/>
    <mergeCell ref="H26:H28"/>
    <mergeCell ref="J17:J19"/>
    <mergeCell ref="P23:P25"/>
    <mergeCell ref="N26:N28"/>
    <mergeCell ref="A31:G31"/>
    <mergeCell ref="J31:O31"/>
    <mergeCell ref="A4:A6"/>
    <mergeCell ref="A8:A10"/>
    <mergeCell ref="F8:F10"/>
    <mergeCell ref="G8:G10"/>
    <mergeCell ref="E8:E10"/>
    <mergeCell ref="B8:B10"/>
    <mergeCell ref="N8:N10"/>
    <mergeCell ref="M8:M10"/>
    <mergeCell ref="P4:P6"/>
    <mergeCell ref="H5:M5"/>
    <mergeCell ref="F4:F6"/>
    <mergeCell ref="E4:E6"/>
    <mergeCell ref="G5:G6"/>
    <mergeCell ref="P11:P13"/>
    <mergeCell ref="A11:A13"/>
    <mergeCell ref="B11:B13"/>
    <mergeCell ref="O11:O13"/>
    <mergeCell ref="G11:G13"/>
    <mergeCell ref="E11:E13"/>
    <mergeCell ref="H11:H13"/>
    <mergeCell ref="C11:C13"/>
    <mergeCell ref="F11:F13"/>
    <mergeCell ref="N11:N13"/>
    <mergeCell ref="D4:D6"/>
    <mergeCell ref="C8:C10"/>
    <mergeCell ref="H8:H10"/>
    <mergeCell ref="K7:L7"/>
    <mergeCell ref="K6:L6"/>
    <mergeCell ref="J11:J13"/>
    <mergeCell ref="M11:M13"/>
    <mergeCell ref="M14:M16"/>
    <mergeCell ref="H17:H19"/>
    <mergeCell ref="J2:P2"/>
    <mergeCell ref="O8:O10"/>
    <mergeCell ref="P8:P10"/>
    <mergeCell ref="A3:P3"/>
    <mergeCell ref="J8:J10"/>
    <mergeCell ref="G4:O4"/>
    <mergeCell ref="N5:N6"/>
    <mergeCell ref="O5:O6"/>
    <mergeCell ref="B4:B6"/>
    <mergeCell ref="C4:C6"/>
    <mergeCell ref="A26:A28"/>
    <mergeCell ref="B26:B28"/>
    <mergeCell ref="C26:C28"/>
    <mergeCell ref="A14:A16"/>
    <mergeCell ref="C14:C16"/>
    <mergeCell ref="B14:B16"/>
    <mergeCell ref="C23:C25"/>
    <mergeCell ref="A23:A25"/>
    <mergeCell ref="B23:B25"/>
    <mergeCell ref="E23:E25"/>
    <mergeCell ref="H23:H25"/>
    <mergeCell ref="J23:J25"/>
    <mergeCell ref="F14:F16"/>
    <mergeCell ref="G14:G16"/>
    <mergeCell ref="E17:E19"/>
    <mergeCell ref="H14:H16"/>
    <mergeCell ref="J14:J16"/>
    <mergeCell ref="G23:G25"/>
    <mergeCell ref="F23:F25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  <rowBreaks count="1" manualBreakCount="1">
    <brk id="34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23"/>
  <sheetViews>
    <sheetView workbookViewId="0" topLeftCell="E1">
      <selection activeCell="A2" sqref="A2:N2"/>
    </sheetView>
  </sheetViews>
  <sheetFormatPr defaultColWidth="9.00390625" defaultRowHeight="12.75"/>
  <cols>
    <col min="1" max="1" width="4.875" style="0" customWidth="1"/>
    <col min="2" max="2" width="4.625" style="0" customWidth="1"/>
    <col min="3" max="3" width="7.875" style="0" customWidth="1"/>
    <col min="4" max="4" width="6.625" style="0" customWidth="1"/>
    <col min="5" max="5" width="32.625" style="0" customWidth="1"/>
    <col min="6" max="6" width="11.25390625" style="0" customWidth="1"/>
    <col min="7" max="7" width="11.00390625" style="0" customWidth="1"/>
    <col min="8" max="8" width="10.125" style="0" customWidth="1"/>
    <col min="9" max="9" width="10.125" style="0" hidden="1" customWidth="1"/>
    <col min="10" max="10" width="9.375" style="0" customWidth="1"/>
    <col min="11" max="11" width="4.00390625" style="0" customWidth="1"/>
    <col min="12" max="12" width="10.125" style="0" customWidth="1"/>
    <col min="13" max="13" width="10.75390625" style="0" customWidth="1"/>
    <col min="14" max="14" width="18.875" style="0" customWidth="1"/>
  </cols>
  <sheetData>
    <row r="1" spans="6:14" ht="24.75" customHeight="1">
      <c r="F1" s="29"/>
      <c r="H1" s="558" t="s">
        <v>762</v>
      </c>
      <c r="I1" s="558"/>
      <c r="J1" s="558"/>
      <c r="K1" s="558"/>
      <c r="L1" s="558"/>
      <c r="M1" s="558"/>
      <c r="N1" s="558"/>
    </row>
    <row r="2" spans="1:14" ht="27" customHeight="1">
      <c r="A2" s="546" t="s">
        <v>640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</row>
    <row r="3" spans="1:14" ht="13.5" customHeight="1">
      <c r="A3" s="634" t="s">
        <v>368</v>
      </c>
      <c r="B3" s="645" t="s">
        <v>340</v>
      </c>
      <c r="C3" s="645" t="s">
        <v>341</v>
      </c>
      <c r="D3" s="640" t="s">
        <v>606</v>
      </c>
      <c r="E3" s="647" t="s">
        <v>643</v>
      </c>
      <c r="F3" s="647" t="s">
        <v>195</v>
      </c>
      <c r="G3" s="646" t="s">
        <v>374</v>
      </c>
      <c r="H3" s="646"/>
      <c r="I3" s="646"/>
      <c r="J3" s="646"/>
      <c r="K3" s="646"/>
      <c r="L3" s="646"/>
      <c r="M3" s="646"/>
      <c r="N3" s="634" t="s">
        <v>196</v>
      </c>
    </row>
    <row r="4" spans="1:14" ht="12" customHeight="1">
      <c r="A4" s="635"/>
      <c r="B4" s="645"/>
      <c r="C4" s="645"/>
      <c r="D4" s="641"/>
      <c r="E4" s="647"/>
      <c r="F4" s="647"/>
      <c r="G4" s="634" t="s">
        <v>629</v>
      </c>
      <c r="H4" s="637" t="s">
        <v>199</v>
      </c>
      <c r="I4" s="638"/>
      <c r="J4" s="638"/>
      <c r="K4" s="638"/>
      <c r="L4" s="638"/>
      <c r="M4" s="639"/>
      <c r="N4" s="635"/>
    </row>
    <row r="5" spans="1:14" ht="53.25" customHeight="1">
      <c r="A5" s="636"/>
      <c r="B5" s="645"/>
      <c r="C5" s="645"/>
      <c r="D5" s="642"/>
      <c r="E5" s="647"/>
      <c r="F5" s="647"/>
      <c r="G5" s="636"/>
      <c r="H5" s="92" t="s">
        <v>198</v>
      </c>
      <c r="I5" s="92" t="s">
        <v>455</v>
      </c>
      <c r="J5" s="92" t="s">
        <v>197</v>
      </c>
      <c r="K5" s="648" t="s">
        <v>532</v>
      </c>
      <c r="L5" s="649"/>
      <c r="M5" s="92" t="s">
        <v>200</v>
      </c>
      <c r="N5" s="636"/>
    </row>
    <row r="6" spans="1:14" ht="12.75">
      <c r="A6" s="137">
        <v>1</v>
      </c>
      <c r="B6" s="137">
        <v>2</v>
      </c>
      <c r="C6" s="137">
        <v>3</v>
      </c>
      <c r="D6" s="137">
        <v>4</v>
      </c>
      <c r="E6" s="137">
        <v>5</v>
      </c>
      <c r="F6" s="137">
        <v>6</v>
      </c>
      <c r="G6" s="137">
        <v>7</v>
      </c>
      <c r="H6" s="137">
        <v>8</v>
      </c>
      <c r="I6" s="137">
        <v>8</v>
      </c>
      <c r="J6" s="137">
        <v>9</v>
      </c>
      <c r="K6" s="643">
        <v>10</v>
      </c>
      <c r="L6" s="644"/>
      <c r="M6" s="137">
        <v>11</v>
      </c>
      <c r="N6" s="137">
        <v>12</v>
      </c>
    </row>
    <row r="7" spans="1:14" ht="12.75" customHeight="1">
      <c r="A7" s="631" t="s">
        <v>379</v>
      </c>
      <c r="B7" s="562">
        <v>600</v>
      </c>
      <c r="C7" s="562">
        <v>60014</v>
      </c>
      <c r="D7" s="562">
        <v>6050</v>
      </c>
      <c r="E7" s="559" t="s">
        <v>631</v>
      </c>
      <c r="F7" s="566">
        <f>G7</f>
        <v>50000</v>
      </c>
      <c r="G7" s="566">
        <f>M7+L7+L8+L9+J7+H7</f>
        <v>50000</v>
      </c>
      <c r="H7" s="566">
        <v>25000</v>
      </c>
      <c r="I7" s="59">
        <v>0</v>
      </c>
      <c r="J7" s="566">
        <v>0</v>
      </c>
      <c r="K7" s="94" t="s">
        <v>349</v>
      </c>
      <c r="L7" s="87">
        <v>0</v>
      </c>
      <c r="M7" s="566">
        <v>0</v>
      </c>
      <c r="N7" s="559" t="s">
        <v>755</v>
      </c>
    </row>
    <row r="8" spans="1:14" ht="13.5" customHeight="1">
      <c r="A8" s="632"/>
      <c r="B8" s="556"/>
      <c r="C8" s="556"/>
      <c r="D8" s="556"/>
      <c r="E8" s="544"/>
      <c r="F8" s="564"/>
      <c r="G8" s="564"/>
      <c r="H8" s="564"/>
      <c r="I8" s="59"/>
      <c r="J8" s="564"/>
      <c r="K8" s="94" t="s">
        <v>351</v>
      </c>
      <c r="L8" s="87">
        <v>25000</v>
      </c>
      <c r="M8" s="564"/>
      <c r="N8" s="544"/>
    </row>
    <row r="9" spans="1:14" ht="15" customHeight="1">
      <c r="A9" s="633"/>
      <c r="B9" s="557"/>
      <c r="C9" s="557"/>
      <c r="D9" s="557"/>
      <c r="E9" s="545"/>
      <c r="F9" s="565"/>
      <c r="G9" s="565"/>
      <c r="H9" s="565"/>
      <c r="I9" s="59"/>
      <c r="J9" s="565"/>
      <c r="K9" s="94" t="s">
        <v>353</v>
      </c>
      <c r="L9" s="87">
        <v>0</v>
      </c>
      <c r="M9" s="565"/>
      <c r="N9" s="545"/>
    </row>
    <row r="10" spans="1:14" ht="15" customHeight="1">
      <c r="A10" s="631" t="s">
        <v>380</v>
      </c>
      <c r="B10" s="562">
        <v>600</v>
      </c>
      <c r="C10" s="562">
        <v>60014</v>
      </c>
      <c r="D10" s="562">
        <v>6050</v>
      </c>
      <c r="E10" s="559" t="s">
        <v>639</v>
      </c>
      <c r="F10" s="566">
        <f>G10</f>
        <v>100000</v>
      </c>
      <c r="G10" s="566">
        <f>L11+H10</f>
        <v>100000</v>
      </c>
      <c r="H10" s="566">
        <v>50000</v>
      </c>
      <c r="I10" s="59"/>
      <c r="J10" s="566">
        <v>0</v>
      </c>
      <c r="K10" s="94" t="s">
        <v>349</v>
      </c>
      <c r="L10" s="87"/>
      <c r="M10" s="566">
        <v>0</v>
      </c>
      <c r="N10" s="559" t="s">
        <v>756</v>
      </c>
    </row>
    <row r="11" spans="1:14" ht="15" customHeight="1">
      <c r="A11" s="632"/>
      <c r="B11" s="556"/>
      <c r="C11" s="556"/>
      <c r="D11" s="556"/>
      <c r="E11" s="544"/>
      <c r="F11" s="564"/>
      <c r="G11" s="564"/>
      <c r="H11" s="564"/>
      <c r="I11" s="59"/>
      <c r="J11" s="564"/>
      <c r="K11" s="94" t="s">
        <v>351</v>
      </c>
      <c r="L11" s="87">
        <v>50000</v>
      </c>
      <c r="M11" s="564"/>
      <c r="N11" s="544"/>
    </row>
    <row r="12" spans="1:14" ht="15" customHeight="1">
      <c r="A12" s="633"/>
      <c r="B12" s="557"/>
      <c r="C12" s="557"/>
      <c r="D12" s="557"/>
      <c r="E12" s="545"/>
      <c r="F12" s="565"/>
      <c r="G12" s="565"/>
      <c r="H12" s="565"/>
      <c r="I12" s="59"/>
      <c r="J12" s="565"/>
      <c r="K12" s="94" t="s">
        <v>353</v>
      </c>
      <c r="L12" s="87"/>
      <c r="M12" s="565"/>
      <c r="N12" s="545"/>
    </row>
    <row r="13" spans="1:14" ht="15" customHeight="1">
      <c r="A13" s="631" t="s">
        <v>382</v>
      </c>
      <c r="B13" s="562">
        <v>754</v>
      </c>
      <c r="C13" s="562">
        <v>75411</v>
      </c>
      <c r="D13" s="562">
        <v>6060</v>
      </c>
      <c r="E13" s="559" t="s">
        <v>633</v>
      </c>
      <c r="F13" s="566">
        <f>G13</f>
        <v>150000</v>
      </c>
      <c r="G13" s="566">
        <f>M13+L13+L14+L15+J13+H13</f>
        <v>150000</v>
      </c>
      <c r="H13" s="566"/>
      <c r="I13" s="59"/>
      <c r="J13" s="566">
        <v>0</v>
      </c>
      <c r="K13" s="94" t="s">
        <v>349</v>
      </c>
      <c r="L13" s="87">
        <v>150000</v>
      </c>
      <c r="M13" s="566">
        <v>0</v>
      </c>
      <c r="N13" s="559" t="s">
        <v>632</v>
      </c>
    </row>
    <row r="14" spans="1:14" ht="15" customHeight="1">
      <c r="A14" s="632"/>
      <c r="B14" s="556"/>
      <c r="C14" s="556"/>
      <c r="D14" s="556"/>
      <c r="E14" s="544"/>
      <c r="F14" s="564"/>
      <c r="G14" s="564"/>
      <c r="H14" s="564"/>
      <c r="I14" s="59"/>
      <c r="J14" s="564"/>
      <c r="K14" s="94" t="s">
        <v>351</v>
      </c>
      <c r="L14" s="87"/>
      <c r="M14" s="564"/>
      <c r="N14" s="544"/>
    </row>
    <row r="15" spans="1:14" ht="15" customHeight="1">
      <c r="A15" s="633"/>
      <c r="B15" s="557"/>
      <c r="C15" s="557"/>
      <c r="D15" s="557"/>
      <c r="E15" s="545"/>
      <c r="F15" s="565"/>
      <c r="G15" s="565"/>
      <c r="H15" s="565"/>
      <c r="I15" s="59"/>
      <c r="J15" s="565"/>
      <c r="K15" s="94" t="s">
        <v>353</v>
      </c>
      <c r="L15" s="87">
        <v>0</v>
      </c>
      <c r="M15" s="565"/>
      <c r="N15" s="545"/>
    </row>
    <row r="16" spans="1:14" ht="24.75" customHeight="1">
      <c r="A16" s="436" t="s">
        <v>384</v>
      </c>
      <c r="B16" s="437">
        <v>851</v>
      </c>
      <c r="C16" s="437">
        <v>85111</v>
      </c>
      <c r="D16" s="437">
        <v>6050</v>
      </c>
      <c r="E16" s="438" t="s">
        <v>714</v>
      </c>
      <c r="F16" s="439">
        <f>G16</f>
        <v>50000</v>
      </c>
      <c r="G16" s="439">
        <f>H16</f>
        <v>50000</v>
      </c>
      <c r="H16" s="439">
        <v>50000</v>
      </c>
      <c r="I16" s="60"/>
      <c r="J16" s="439"/>
      <c r="K16" s="94"/>
      <c r="L16" s="89"/>
      <c r="M16" s="439"/>
      <c r="N16" s="438" t="s">
        <v>757</v>
      </c>
    </row>
    <row r="17" spans="1:14" ht="31.5" customHeight="1">
      <c r="A17" s="436" t="s">
        <v>386</v>
      </c>
      <c r="B17" s="437">
        <v>851</v>
      </c>
      <c r="C17" s="437">
        <v>85111</v>
      </c>
      <c r="D17" s="437">
        <v>6050</v>
      </c>
      <c r="E17" s="438" t="s">
        <v>715</v>
      </c>
      <c r="F17" s="439">
        <f>G17</f>
        <v>72424</v>
      </c>
      <c r="G17" s="439">
        <f>H17</f>
        <v>72424</v>
      </c>
      <c r="H17" s="439">
        <v>72424</v>
      </c>
      <c r="I17" s="60"/>
      <c r="J17" s="439"/>
      <c r="K17" s="94"/>
      <c r="L17" s="89"/>
      <c r="M17" s="439"/>
      <c r="N17" s="438" t="s">
        <v>757</v>
      </c>
    </row>
    <row r="18" spans="1:14" ht="26.25" customHeight="1">
      <c r="A18" s="637" t="s">
        <v>457</v>
      </c>
      <c r="B18" s="638"/>
      <c r="C18" s="638"/>
      <c r="D18" s="638"/>
      <c r="E18" s="639"/>
      <c r="F18" s="93">
        <f>F7+F10+F13+F16+F17</f>
        <v>422424</v>
      </c>
      <c r="G18" s="93">
        <f>G7+G10+G13+G16+G17</f>
        <v>422424</v>
      </c>
      <c r="H18" s="93">
        <f>H7+H10+H13+H16+H17</f>
        <v>197424</v>
      </c>
      <c r="I18" s="93">
        <f>I7+I10+I13</f>
        <v>0</v>
      </c>
      <c r="J18" s="93">
        <f>J7+J10+J13</f>
        <v>0</v>
      </c>
      <c r="K18" s="650">
        <f>L7+L8+L9+L11+L13+L14+L15</f>
        <v>225000</v>
      </c>
      <c r="L18" s="651"/>
      <c r="M18" s="93">
        <f>M7</f>
        <v>0</v>
      </c>
      <c r="N18" s="93" t="s">
        <v>316</v>
      </c>
    </row>
    <row r="19" spans="1:15" ht="16.5" customHeight="1">
      <c r="A19" s="625" t="s">
        <v>202</v>
      </c>
      <c r="B19" s="625"/>
      <c r="C19" s="625"/>
      <c r="D19" s="625"/>
      <c r="E19" s="625"/>
      <c r="F19" s="625"/>
      <c r="G19" s="625"/>
      <c r="H19" s="42"/>
      <c r="I19" s="42"/>
      <c r="J19" s="42"/>
      <c r="K19" s="42"/>
      <c r="L19" s="42"/>
      <c r="M19" s="42"/>
      <c r="N19" s="42"/>
      <c r="O19" s="42"/>
    </row>
    <row r="20" spans="1:15" ht="12.75">
      <c r="A20" s="615" t="s">
        <v>683</v>
      </c>
      <c r="B20" s="615"/>
      <c r="C20" s="615"/>
      <c r="D20" s="615"/>
      <c r="E20" s="615"/>
      <c r="F20" s="615"/>
      <c r="G20" s="615"/>
      <c r="H20" s="42"/>
      <c r="I20" s="42"/>
      <c r="J20" s="626" t="s">
        <v>603</v>
      </c>
      <c r="K20" s="626"/>
      <c r="L20" s="626"/>
      <c r="M20" s="626"/>
      <c r="N20" s="626"/>
      <c r="O20" s="626"/>
    </row>
    <row r="21" spans="1:15" ht="12.75" customHeight="1">
      <c r="A21" s="630" t="s">
        <v>204</v>
      </c>
      <c r="B21" s="630"/>
      <c r="C21" s="630"/>
      <c r="D21" s="630"/>
      <c r="E21" s="630"/>
      <c r="F21" s="630"/>
      <c r="G21" s="630"/>
      <c r="H21" s="241"/>
      <c r="I21" s="241"/>
      <c r="J21" s="241"/>
      <c r="K21" s="241"/>
      <c r="L21" s="626"/>
      <c r="M21" s="626"/>
      <c r="N21" s="626"/>
      <c r="O21" s="62"/>
    </row>
    <row r="22" spans="1:15" ht="12.75">
      <c r="A22" s="615" t="s">
        <v>684</v>
      </c>
      <c r="B22" s="615"/>
      <c r="C22" s="615"/>
      <c r="D22" s="615"/>
      <c r="E22" s="42"/>
      <c r="F22" s="42"/>
      <c r="G22" s="42"/>
      <c r="H22" s="42"/>
      <c r="I22" s="42"/>
      <c r="J22" s="42"/>
      <c r="K22" s="42"/>
      <c r="L22" s="626" t="s">
        <v>622</v>
      </c>
      <c r="M22" s="626"/>
      <c r="N22" s="626"/>
      <c r="O22" s="42"/>
    </row>
    <row r="23" spans="2:13" ht="12.75"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</row>
    <row r="24" ht="12" customHeight="1"/>
    <row r="25" ht="12.75" hidden="1"/>
    <row r="26" ht="18" customHeight="1"/>
  </sheetData>
  <mergeCells count="56">
    <mergeCell ref="H1:N1"/>
    <mergeCell ref="K18:L18"/>
    <mergeCell ref="J20:O20"/>
    <mergeCell ref="C13:C15"/>
    <mergeCell ref="D13:D15"/>
    <mergeCell ref="J13:J15"/>
    <mergeCell ref="M13:M15"/>
    <mergeCell ref="D10:D12"/>
    <mergeCell ref="A2:N2"/>
    <mergeCell ref="A3:A5"/>
    <mergeCell ref="L22:N22"/>
    <mergeCell ref="E10:E12"/>
    <mergeCell ref="N10:N12"/>
    <mergeCell ref="M10:M12"/>
    <mergeCell ref="F10:F12"/>
    <mergeCell ref="G10:G12"/>
    <mergeCell ref="H10:H12"/>
    <mergeCell ref="J10:J12"/>
    <mergeCell ref="F13:F15"/>
    <mergeCell ref="N13:N15"/>
    <mergeCell ref="A7:A9"/>
    <mergeCell ref="C10:C12"/>
    <mergeCell ref="A18:E18"/>
    <mergeCell ref="B7:B9"/>
    <mergeCell ref="C7:C9"/>
    <mergeCell ref="D7:D9"/>
    <mergeCell ref="E7:E9"/>
    <mergeCell ref="B10:B12"/>
    <mergeCell ref="A10:A12"/>
    <mergeCell ref="B3:B5"/>
    <mergeCell ref="C3:C5"/>
    <mergeCell ref="G3:M3"/>
    <mergeCell ref="F3:F5"/>
    <mergeCell ref="E3:E5"/>
    <mergeCell ref="G4:G5"/>
    <mergeCell ref="K5:L5"/>
    <mergeCell ref="N3:N5"/>
    <mergeCell ref="H4:M4"/>
    <mergeCell ref="D3:D5"/>
    <mergeCell ref="F7:F9"/>
    <mergeCell ref="G7:G9"/>
    <mergeCell ref="H7:H9"/>
    <mergeCell ref="J7:J9"/>
    <mergeCell ref="M7:M9"/>
    <mergeCell ref="N7:N9"/>
    <mergeCell ref="K6:L6"/>
    <mergeCell ref="L21:N21"/>
    <mergeCell ref="A22:D22"/>
    <mergeCell ref="E13:E15"/>
    <mergeCell ref="G13:G15"/>
    <mergeCell ref="H13:H15"/>
    <mergeCell ref="A21:G21"/>
    <mergeCell ref="A19:G19"/>
    <mergeCell ref="A20:G20"/>
    <mergeCell ref="A13:A15"/>
    <mergeCell ref="B13:B15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F2" sqref="F2"/>
    </sheetView>
  </sheetViews>
  <sheetFormatPr defaultColWidth="9.00390625" defaultRowHeight="12.75"/>
  <cols>
    <col min="1" max="1" width="6.625" style="0" customWidth="1"/>
    <col min="2" max="2" width="8.375" style="0" customWidth="1"/>
    <col min="3" max="3" width="11.25390625" style="0" customWidth="1"/>
    <col min="4" max="4" width="11.00390625" style="0" customWidth="1"/>
    <col min="5" max="5" width="55.375" style="0" customWidth="1"/>
    <col min="6" max="6" width="38.00390625" style="0" customWidth="1"/>
    <col min="9" max="13" width="9.125" style="0" hidden="1" customWidth="1"/>
  </cols>
  <sheetData>
    <row r="1" ht="21.75" customHeight="1">
      <c r="F1" s="262" t="s">
        <v>763</v>
      </c>
    </row>
    <row r="2" ht="12" customHeight="1"/>
    <row r="3" spans="1:13" s="67" customFormat="1" ht="15" customHeight="1">
      <c r="A3" s="652" t="s">
        <v>641</v>
      </c>
      <c r="B3" s="652"/>
      <c r="C3" s="652"/>
      <c r="D3" s="652"/>
      <c r="E3" s="652"/>
      <c r="F3" s="652"/>
      <c r="G3" s="652"/>
      <c r="H3" s="652"/>
      <c r="I3" s="652"/>
      <c r="J3" s="652"/>
      <c r="K3" s="652"/>
      <c r="L3" s="652"/>
      <c r="M3" s="652"/>
    </row>
    <row r="4" ht="23.25" customHeight="1" thickBot="1"/>
    <row r="5" spans="1:6" s="30" customFormat="1" ht="36.75" customHeight="1" thickBot="1">
      <c r="A5" s="266" t="s">
        <v>450</v>
      </c>
      <c r="B5" s="267" t="s">
        <v>340</v>
      </c>
      <c r="C5" s="267" t="s">
        <v>341</v>
      </c>
      <c r="D5" s="267" t="s">
        <v>606</v>
      </c>
      <c r="E5" s="267" t="s">
        <v>451</v>
      </c>
      <c r="F5" s="271" t="s">
        <v>642</v>
      </c>
    </row>
    <row r="6" spans="1:6" s="68" customFormat="1" ht="10.5" thickBot="1">
      <c r="A6" s="268">
        <v>1</v>
      </c>
      <c r="B6" s="269">
        <v>2</v>
      </c>
      <c r="C6" s="269">
        <v>3</v>
      </c>
      <c r="D6" s="269">
        <v>4</v>
      </c>
      <c r="E6" s="269">
        <v>5</v>
      </c>
      <c r="F6" s="270">
        <v>6</v>
      </c>
    </row>
    <row r="7" spans="1:6" ht="27" customHeight="1">
      <c r="A7" s="378" t="s">
        <v>379</v>
      </c>
      <c r="B7" s="379">
        <v>754</v>
      </c>
      <c r="C7" s="379"/>
      <c r="D7" s="379"/>
      <c r="E7" s="386" t="s">
        <v>499</v>
      </c>
      <c r="F7" s="380">
        <f>F8+F10</f>
        <v>26400</v>
      </c>
    </row>
    <row r="8" spans="1:6" ht="34.5" customHeight="1">
      <c r="A8" s="387" t="s">
        <v>23</v>
      </c>
      <c r="B8" s="388"/>
      <c r="C8" s="382">
        <v>75405</v>
      </c>
      <c r="D8" s="388"/>
      <c r="E8" s="389" t="s">
        <v>672</v>
      </c>
      <c r="F8" s="383">
        <f>SUM(F9)</f>
        <v>12000</v>
      </c>
    </row>
    <row r="9" spans="1:6" ht="31.5" customHeight="1">
      <c r="A9" s="384"/>
      <c r="B9" s="385"/>
      <c r="C9" s="385"/>
      <c r="D9" s="385">
        <v>6170</v>
      </c>
      <c r="E9" s="264" t="s">
        <v>22</v>
      </c>
      <c r="F9" s="390">
        <f>'Z 2 '!D172</f>
        <v>12000</v>
      </c>
    </row>
    <row r="10" spans="1:6" ht="35.25" customHeight="1">
      <c r="A10" s="381" t="s">
        <v>24</v>
      </c>
      <c r="B10" s="382"/>
      <c r="C10" s="382">
        <v>75411</v>
      </c>
      <c r="D10" s="382"/>
      <c r="E10" s="389" t="s">
        <v>358</v>
      </c>
      <c r="F10" s="383">
        <f>F11</f>
        <v>14400</v>
      </c>
    </row>
    <row r="11" spans="1:6" ht="27.75" customHeight="1">
      <c r="A11" s="265"/>
      <c r="B11" s="263"/>
      <c r="C11" s="263"/>
      <c r="D11" s="263">
        <v>6620</v>
      </c>
      <c r="E11" s="153" t="s">
        <v>21</v>
      </c>
      <c r="F11" s="273">
        <f>'Z 2 '!D200</f>
        <v>14400</v>
      </c>
    </row>
    <row r="12" spans="1:6" ht="27" customHeight="1">
      <c r="A12" s="391" t="s">
        <v>380</v>
      </c>
      <c r="B12" s="392">
        <v>851</v>
      </c>
      <c r="C12" s="392"/>
      <c r="D12" s="392"/>
      <c r="E12" s="398" t="s">
        <v>506</v>
      </c>
      <c r="F12" s="393">
        <f>F13</f>
        <v>150000</v>
      </c>
    </row>
    <row r="13" spans="1:6" ht="30" customHeight="1">
      <c r="A13" s="394" t="s">
        <v>25</v>
      </c>
      <c r="B13" s="395"/>
      <c r="C13" s="395">
        <v>85117</v>
      </c>
      <c r="D13" s="395"/>
      <c r="E13" s="396" t="s">
        <v>687</v>
      </c>
      <c r="F13" s="397">
        <f>F14</f>
        <v>150000</v>
      </c>
    </row>
    <row r="14" spans="1:6" ht="24.75" customHeight="1">
      <c r="A14" s="291"/>
      <c r="B14" s="289"/>
      <c r="C14" s="289"/>
      <c r="D14" s="289">
        <v>6220</v>
      </c>
      <c r="E14" s="51" t="s">
        <v>14</v>
      </c>
      <c r="F14" s="292">
        <f>'Z 2 '!D404</f>
        <v>150000</v>
      </c>
    </row>
    <row r="15" spans="1:6" ht="22.5" customHeight="1" thickBot="1">
      <c r="A15" s="653" t="s">
        <v>457</v>
      </c>
      <c r="B15" s="654"/>
      <c r="C15" s="654"/>
      <c r="D15" s="654"/>
      <c r="E15" s="654"/>
      <c r="F15" s="274">
        <f>F7+F12</f>
        <v>176400</v>
      </c>
    </row>
    <row r="16" ht="12.75" hidden="1"/>
    <row r="17" ht="20.25" customHeight="1"/>
    <row r="18" spans="6:11" ht="12.75">
      <c r="F18" s="615" t="s">
        <v>603</v>
      </c>
      <c r="G18" s="615"/>
      <c r="H18" s="615"/>
      <c r="I18" s="615"/>
      <c r="J18" s="615"/>
      <c r="K18" s="615"/>
    </row>
    <row r="19" ht="12" customHeight="1">
      <c r="F19" s="35"/>
    </row>
    <row r="20" spans="6:8" ht="12.75">
      <c r="F20" s="615" t="s">
        <v>27</v>
      </c>
      <c r="G20" s="615"/>
      <c r="H20" s="615"/>
    </row>
  </sheetData>
  <mergeCells count="4">
    <mergeCell ref="F18:K18"/>
    <mergeCell ref="F20:H20"/>
    <mergeCell ref="A3:M3"/>
    <mergeCell ref="A15:E1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085"/>
  <sheetViews>
    <sheetView workbookViewId="0" topLeftCell="C40">
      <selection activeCell="D62" sqref="D62"/>
    </sheetView>
  </sheetViews>
  <sheetFormatPr defaultColWidth="9.00390625" defaultRowHeight="12.75"/>
  <cols>
    <col min="1" max="1" width="4.875" style="4" customWidth="1"/>
    <col min="2" max="2" width="31.375" style="0" customWidth="1"/>
    <col min="3" max="3" width="10.875" style="0" customWidth="1"/>
    <col min="4" max="4" width="12.125" style="0" customWidth="1"/>
    <col min="5" max="5" width="10.875" style="0" customWidth="1"/>
    <col min="6" max="6" width="10.625" style="0" customWidth="1"/>
    <col min="7" max="7" width="10.375" style="0" customWidth="1"/>
    <col min="8" max="8" width="10.125" style="0" customWidth="1"/>
    <col min="9" max="9" width="10.75390625" style="0" customWidth="1"/>
    <col min="10" max="10" width="11.25390625" style="0" customWidth="1"/>
    <col min="11" max="11" width="9.75390625" style="0" customWidth="1"/>
    <col min="12" max="12" width="11.75390625" style="0" customWidth="1"/>
    <col min="13" max="13" width="14.875" style="0" customWidth="1"/>
    <col min="14" max="14" width="15.00390625" style="0" customWidth="1"/>
    <col min="15" max="16" width="12.375" style="0" customWidth="1"/>
  </cols>
  <sheetData>
    <row r="1" spans="1:16" ht="11.25" customHeight="1">
      <c r="A1" s="9"/>
      <c r="K1" s="677" t="s">
        <v>764</v>
      </c>
      <c r="L1" s="677"/>
      <c r="M1" s="677"/>
      <c r="N1" s="677"/>
      <c r="O1" s="677"/>
      <c r="P1" s="677"/>
    </row>
    <row r="2" spans="1:16" ht="15.75" customHeight="1">
      <c r="A2" s="681" t="s">
        <v>207</v>
      </c>
      <c r="B2" s="681"/>
      <c r="C2" s="681"/>
      <c r="D2" s="681"/>
      <c r="E2" s="681"/>
      <c r="F2" s="681"/>
      <c r="G2" s="681"/>
      <c r="H2" s="681"/>
      <c r="I2" s="681"/>
      <c r="J2" s="681"/>
      <c r="K2" s="681"/>
      <c r="L2" s="681"/>
      <c r="M2" s="681"/>
      <c r="N2" s="681"/>
      <c r="O2" s="681"/>
      <c r="P2" s="681"/>
    </row>
    <row r="3" ht="9" customHeight="1" thickBot="1">
      <c r="A3" s="9"/>
    </row>
    <row r="4" spans="1:16" ht="13.5" customHeight="1">
      <c r="A4" s="664" t="s">
        <v>368</v>
      </c>
      <c r="B4" s="669" t="s">
        <v>431</v>
      </c>
      <c r="C4" s="669" t="s">
        <v>28</v>
      </c>
      <c r="D4" s="669" t="s">
        <v>213</v>
      </c>
      <c r="E4" s="672" t="s">
        <v>365</v>
      </c>
      <c r="F4" s="672"/>
      <c r="G4" s="672" t="s">
        <v>432</v>
      </c>
      <c r="H4" s="672"/>
      <c r="I4" s="672"/>
      <c r="J4" s="672"/>
      <c r="K4" s="672"/>
      <c r="L4" s="672"/>
      <c r="M4" s="672"/>
      <c r="N4" s="672"/>
      <c r="O4" s="672"/>
      <c r="P4" s="673"/>
    </row>
    <row r="5" spans="1:16" ht="11.25" customHeight="1">
      <c r="A5" s="665"/>
      <c r="B5" s="667"/>
      <c r="C5" s="667"/>
      <c r="D5" s="667"/>
      <c r="E5" s="667" t="s">
        <v>211</v>
      </c>
      <c r="F5" s="667" t="s">
        <v>433</v>
      </c>
      <c r="G5" s="670" t="s">
        <v>680</v>
      </c>
      <c r="H5" s="670"/>
      <c r="I5" s="670"/>
      <c r="J5" s="670"/>
      <c r="K5" s="670"/>
      <c r="L5" s="670"/>
      <c r="M5" s="670"/>
      <c r="N5" s="670"/>
      <c r="O5" s="670"/>
      <c r="P5" s="671"/>
    </row>
    <row r="6" spans="1:16" ht="11.25" customHeight="1">
      <c r="A6" s="665"/>
      <c r="B6" s="667"/>
      <c r="C6" s="667"/>
      <c r="D6" s="667"/>
      <c r="E6" s="667"/>
      <c r="F6" s="667"/>
      <c r="G6" s="667" t="s">
        <v>434</v>
      </c>
      <c r="H6" s="678" t="s">
        <v>435</v>
      </c>
      <c r="I6" s="678"/>
      <c r="J6" s="678"/>
      <c r="K6" s="678"/>
      <c r="L6" s="678"/>
      <c r="M6" s="678"/>
      <c r="N6" s="678"/>
      <c r="O6" s="678"/>
      <c r="P6" s="679"/>
    </row>
    <row r="7" spans="1:16" ht="12.75" customHeight="1">
      <c r="A7" s="665"/>
      <c r="B7" s="667"/>
      <c r="C7" s="667"/>
      <c r="D7" s="667"/>
      <c r="E7" s="667"/>
      <c r="F7" s="667"/>
      <c r="G7" s="667"/>
      <c r="H7" s="670" t="s">
        <v>436</v>
      </c>
      <c r="I7" s="670"/>
      <c r="J7" s="670"/>
      <c r="K7" s="670"/>
      <c r="L7" s="667" t="s">
        <v>433</v>
      </c>
      <c r="M7" s="667"/>
      <c r="N7" s="667"/>
      <c r="O7" s="667"/>
      <c r="P7" s="674"/>
    </row>
    <row r="8" spans="1:16" ht="10.5" customHeight="1">
      <c r="A8" s="665"/>
      <c r="B8" s="667"/>
      <c r="C8" s="667"/>
      <c r="D8" s="667"/>
      <c r="E8" s="667"/>
      <c r="F8" s="667"/>
      <c r="G8" s="667"/>
      <c r="H8" s="667" t="s">
        <v>437</v>
      </c>
      <c r="I8" s="680" t="s">
        <v>438</v>
      </c>
      <c r="J8" s="680"/>
      <c r="K8" s="680"/>
      <c r="L8" s="667" t="s">
        <v>439</v>
      </c>
      <c r="M8" s="667" t="s">
        <v>438</v>
      </c>
      <c r="N8" s="667"/>
      <c r="O8" s="667"/>
      <c r="P8" s="674"/>
    </row>
    <row r="9" spans="1:16" ht="35.25" customHeight="1" thickBot="1">
      <c r="A9" s="666"/>
      <c r="B9" s="668"/>
      <c r="C9" s="668"/>
      <c r="D9" s="668"/>
      <c r="E9" s="668"/>
      <c r="F9" s="668"/>
      <c r="G9" s="668"/>
      <c r="H9" s="668"/>
      <c r="I9" s="399" t="s">
        <v>440</v>
      </c>
      <c r="J9" s="399" t="s">
        <v>441</v>
      </c>
      <c r="K9" s="399" t="s">
        <v>442</v>
      </c>
      <c r="L9" s="668"/>
      <c r="M9" s="468" t="s">
        <v>443</v>
      </c>
      <c r="N9" s="399" t="s">
        <v>440</v>
      </c>
      <c r="O9" s="399" t="s">
        <v>441</v>
      </c>
      <c r="P9" s="400" t="s">
        <v>442</v>
      </c>
    </row>
    <row r="10" spans="1:16" s="63" customFormat="1" ht="10.5" customHeight="1" thickBot="1">
      <c r="A10" s="401">
        <v>1</v>
      </c>
      <c r="B10" s="402">
        <v>2</v>
      </c>
      <c r="C10" s="402">
        <v>3</v>
      </c>
      <c r="D10" s="402">
        <v>4</v>
      </c>
      <c r="E10" s="402">
        <v>5</v>
      </c>
      <c r="F10" s="402">
        <v>6</v>
      </c>
      <c r="G10" s="402">
        <v>7</v>
      </c>
      <c r="H10" s="402">
        <v>8</v>
      </c>
      <c r="I10" s="402">
        <v>9</v>
      </c>
      <c r="J10" s="402">
        <v>10</v>
      </c>
      <c r="K10" s="402">
        <v>11</v>
      </c>
      <c r="L10" s="402">
        <v>12</v>
      </c>
      <c r="M10" s="402">
        <v>13</v>
      </c>
      <c r="N10" s="402">
        <v>14</v>
      </c>
      <c r="O10" s="402">
        <v>15</v>
      </c>
      <c r="P10" s="403">
        <v>16</v>
      </c>
    </row>
    <row r="11" spans="1:16" s="63" customFormat="1" ht="14.25" customHeight="1" thickBot="1">
      <c r="A11" s="298" t="s">
        <v>379</v>
      </c>
      <c r="B11" s="300" t="s">
        <v>208</v>
      </c>
      <c r="C11" s="299"/>
      <c r="D11" s="301">
        <f>D15</f>
        <v>6955439</v>
      </c>
      <c r="E11" s="301">
        <f aca="true" t="shared" si="0" ref="E11:P11">E15</f>
        <v>3193861</v>
      </c>
      <c r="F11" s="301">
        <f t="shared" si="0"/>
        <v>3761578</v>
      </c>
      <c r="G11" s="301">
        <f t="shared" si="0"/>
        <v>864760</v>
      </c>
      <c r="H11" s="301">
        <f t="shared" si="0"/>
        <v>418281</v>
      </c>
      <c r="I11" s="301">
        <f t="shared" si="0"/>
        <v>0</v>
      </c>
      <c r="J11" s="301">
        <f t="shared" si="0"/>
        <v>0</v>
      </c>
      <c r="K11" s="301">
        <f t="shared" si="0"/>
        <v>418281</v>
      </c>
      <c r="L11" s="301">
        <f t="shared" si="0"/>
        <v>446479</v>
      </c>
      <c r="M11" s="301">
        <f t="shared" si="0"/>
        <v>446479</v>
      </c>
      <c r="N11" s="301">
        <f t="shared" si="0"/>
        <v>0</v>
      </c>
      <c r="O11" s="301">
        <f t="shared" si="0"/>
        <v>0</v>
      </c>
      <c r="P11" s="302">
        <f t="shared" si="0"/>
        <v>0</v>
      </c>
    </row>
    <row r="12" spans="1:16" s="9" customFormat="1" ht="12.75">
      <c r="A12" s="675"/>
      <c r="B12" s="685" t="s">
        <v>447</v>
      </c>
      <c r="C12" s="685"/>
      <c r="D12" s="685"/>
      <c r="E12" s="685"/>
      <c r="F12" s="685"/>
      <c r="G12" s="685"/>
      <c r="H12" s="685"/>
      <c r="I12" s="685"/>
      <c r="J12" s="685"/>
      <c r="K12" s="685"/>
      <c r="L12" s="685"/>
      <c r="M12" s="685"/>
      <c r="N12" s="685"/>
      <c r="O12" s="685"/>
      <c r="P12" s="686"/>
    </row>
    <row r="13" spans="1:16" s="9" customFormat="1" ht="12.75">
      <c r="A13" s="675"/>
      <c r="B13" s="660" t="s">
        <v>445</v>
      </c>
      <c r="C13" s="660"/>
      <c r="D13" s="660"/>
      <c r="E13" s="660"/>
      <c r="F13" s="660"/>
      <c r="G13" s="660"/>
      <c r="H13" s="660"/>
      <c r="I13" s="660"/>
      <c r="J13" s="660"/>
      <c r="K13" s="660"/>
      <c r="L13" s="660"/>
      <c r="M13" s="660"/>
      <c r="N13" s="660"/>
      <c r="O13" s="660"/>
      <c r="P13" s="661"/>
    </row>
    <row r="14" spans="1:16" s="9" customFormat="1" ht="13.5" thickBot="1">
      <c r="A14" s="675"/>
      <c r="B14" s="662" t="s">
        <v>448</v>
      </c>
      <c r="C14" s="662"/>
      <c r="D14" s="662"/>
      <c r="E14" s="662"/>
      <c r="F14" s="662"/>
      <c r="G14" s="662"/>
      <c r="H14" s="662"/>
      <c r="I14" s="662"/>
      <c r="J14" s="662"/>
      <c r="K14" s="662"/>
      <c r="L14" s="662"/>
      <c r="M14" s="662"/>
      <c r="N14" s="662"/>
      <c r="O14" s="662"/>
      <c r="P14" s="663"/>
    </row>
    <row r="15" spans="1:16" s="9" customFormat="1" ht="13.5" thickBot="1">
      <c r="A15" s="676"/>
      <c r="B15" s="452" t="s">
        <v>444</v>
      </c>
      <c r="C15" s="453" t="s">
        <v>214</v>
      </c>
      <c r="D15" s="454">
        <f>D16+D17</f>
        <v>6955439</v>
      </c>
      <c r="E15" s="454">
        <f>E16+E17</f>
        <v>3193861</v>
      </c>
      <c r="F15" s="454">
        <f>F16+F17</f>
        <v>3761578</v>
      </c>
      <c r="G15" s="454">
        <f aca="true" t="shared" si="1" ref="G15:P15">G16+G17+G19</f>
        <v>864760</v>
      </c>
      <c r="H15" s="454">
        <f>H16+H17</f>
        <v>418281</v>
      </c>
      <c r="I15" s="454">
        <f t="shared" si="1"/>
        <v>0</v>
      </c>
      <c r="J15" s="454">
        <f t="shared" si="1"/>
        <v>0</v>
      </c>
      <c r="K15" s="454">
        <f>K16+K17</f>
        <v>418281</v>
      </c>
      <c r="L15" s="454">
        <f>L16+L17</f>
        <v>446479</v>
      </c>
      <c r="M15" s="454">
        <f t="shared" si="1"/>
        <v>446479</v>
      </c>
      <c r="N15" s="454">
        <f t="shared" si="1"/>
        <v>0</v>
      </c>
      <c r="O15" s="454">
        <f t="shared" si="1"/>
        <v>0</v>
      </c>
      <c r="P15" s="455">
        <f t="shared" si="1"/>
        <v>0</v>
      </c>
    </row>
    <row r="16" spans="1:16" s="9" customFormat="1" ht="12.75">
      <c r="A16" s="675"/>
      <c r="B16" s="456" t="s">
        <v>209</v>
      </c>
      <c r="C16" s="456"/>
      <c r="D16" s="286">
        <f>E16+F16</f>
        <v>6090679</v>
      </c>
      <c r="E16" s="286">
        <v>2775580</v>
      </c>
      <c r="F16" s="286">
        <v>3315099</v>
      </c>
      <c r="G16" s="286"/>
      <c r="H16" s="286"/>
      <c r="I16" s="286"/>
      <c r="J16" s="286"/>
      <c r="K16" s="286"/>
      <c r="L16" s="286"/>
      <c r="M16" s="286"/>
      <c r="N16" s="286"/>
      <c r="O16" s="286"/>
      <c r="P16" s="457"/>
    </row>
    <row r="17" spans="1:16" s="9" customFormat="1" ht="12.75">
      <c r="A17" s="675"/>
      <c r="B17" s="458" t="s">
        <v>31</v>
      </c>
      <c r="C17" s="459"/>
      <c r="D17" s="198">
        <f>D18+D19</f>
        <v>864760</v>
      </c>
      <c r="E17" s="198">
        <f>E19</f>
        <v>418281</v>
      </c>
      <c r="F17" s="198">
        <f>F18</f>
        <v>446479</v>
      </c>
      <c r="G17" s="198">
        <f>H17+L17</f>
        <v>864760</v>
      </c>
      <c r="H17" s="460">
        <f>I17+J17+K17</f>
        <v>418281</v>
      </c>
      <c r="I17" s="460"/>
      <c r="J17" s="460"/>
      <c r="K17" s="460">
        <f>K19</f>
        <v>418281</v>
      </c>
      <c r="L17" s="460">
        <f>M17+N17+O17+P17</f>
        <v>446479</v>
      </c>
      <c r="M17" s="460">
        <f>M18</f>
        <v>446479</v>
      </c>
      <c r="N17" s="460"/>
      <c r="O17" s="460"/>
      <c r="P17" s="461"/>
    </row>
    <row r="18" spans="1:16" s="9" customFormat="1" ht="12.75">
      <c r="A18" s="675"/>
      <c r="B18" s="458" t="s">
        <v>32</v>
      </c>
      <c r="C18" s="459" t="s">
        <v>29</v>
      </c>
      <c r="D18" s="198">
        <f>E18+F18</f>
        <v>446479</v>
      </c>
      <c r="E18" s="198"/>
      <c r="F18" s="198">
        <f>L18</f>
        <v>446479</v>
      </c>
      <c r="G18" s="198"/>
      <c r="H18" s="460">
        <f>I18+J18+K18</f>
        <v>0</v>
      </c>
      <c r="I18" s="460"/>
      <c r="J18" s="460"/>
      <c r="K18" s="460"/>
      <c r="L18" s="460">
        <f>M18+N18+O18+P18</f>
        <v>446479</v>
      </c>
      <c r="M18" s="460">
        <f>'Z 2 '!G401</f>
        <v>446479</v>
      </c>
      <c r="N18" s="460"/>
      <c r="O18" s="460"/>
      <c r="P18" s="461"/>
    </row>
    <row r="19" spans="1:16" s="9" customFormat="1" ht="13.5" thickBot="1">
      <c r="A19" s="675"/>
      <c r="B19" s="458" t="s">
        <v>32</v>
      </c>
      <c r="C19" s="278" t="s">
        <v>30</v>
      </c>
      <c r="D19" s="198">
        <f>E19+F19</f>
        <v>418281</v>
      </c>
      <c r="E19" s="198">
        <f>H19</f>
        <v>418281</v>
      </c>
      <c r="F19" s="198">
        <v>0</v>
      </c>
      <c r="G19" s="198"/>
      <c r="H19" s="460">
        <f>I19+J19+K19</f>
        <v>418281</v>
      </c>
      <c r="I19" s="198"/>
      <c r="J19" s="198"/>
      <c r="K19" s="198">
        <f>'Z 2 '!G402</f>
        <v>418281</v>
      </c>
      <c r="L19" s="460"/>
      <c r="M19" s="198"/>
      <c r="N19" s="198"/>
      <c r="O19" s="198"/>
      <c r="P19" s="462"/>
    </row>
    <row r="20" spans="1:16" s="9" customFormat="1" ht="15.75" customHeight="1" thickBot="1">
      <c r="A20" s="297" t="s">
        <v>380</v>
      </c>
      <c r="B20" s="277" t="s">
        <v>212</v>
      </c>
      <c r="C20" s="277"/>
      <c r="D20" s="303">
        <f>D24+D53</f>
        <v>1256168</v>
      </c>
      <c r="E20" s="303">
        <f aca="true" t="shared" si="2" ref="E20:P20">E24+E53</f>
        <v>180000</v>
      </c>
      <c r="F20" s="303">
        <f t="shared" si="2"/>
        <v>1076168</v>
      </c>
      <c r="G20" s="303">
        <f t="shared" si="2"/>
        <v>602494</v>
      </c>
      <c r="H20" s="303">
        <f t="shared" si="2"/>
        <v>83634</v>
      </c>
      <c r="I20" s="303">
        <f t="shared" si="2"/>
        <v>0</v>
      </c>
      <c r="J20" s="303">
        <f t="shared" si="2"/>
        <v>0</v>
      </c>
      <c r="K20" s="303">
        <f t="shared" si="2"/>
        <v>83634</v>
      </c>
      <c r="L20" s="303">
        <f t="shared" si="2"/>
        <v>518860</v>
      </c>
      <c r="M20" s="303">
        <f t="shared" si="2"/>
        <v>0</v>
      </c>
      <c r="N20" s="303">
        <f t="shared" si="2"/>
        <v>0</v>
      </c>
      <c r="O20" s="303">
        <f t="shared" si="2"/>
        <v>0</v>
      </c>
      <c r="P20" s="304">
        <f t="shared" si="2"/>
        <v>518860</v>
      </c>
    </row>
    <row r="21" spans="1:16" s="9" customFormat="1" ht="12.75">
      <c r="A21" s="682" t="s">
        <v>736</v>
      </c>
      <c r="B21" s="683" t="s">
        <v>695</v>
      </c>
      <c r="C21" s="683"/>
      <c r="D21" s="683"/>
      <c r="E21" s="683"/>
      <c r="F21" s="683"/>
      <c r="G21" s="683"/>
      <c r="H21" s="683"/>
      <c r="I21" s="683"/>
      <c r="J21" s="683"/>
      <c r="K21" s="683"/>
      <c r="L21" s="683"/>
      <c r="M21" s="683"/>
      <c r="N21" s="683"/>
      <c r="O21" s="683"/>
      <c r="P21" s="684"/>
    </row>
    <row r="22" spans="1:16" s="9" customFormat="1" ht="12.75">
      <c r="A22" s="675"/>
      <c r="B22" s="660" t="s">
        <v>694</v>
      </c>
      <c r="C22" s="660"/>
      <c r="D22" s="660"/>
      <c r="E22" s="660"/>
      <c r="F22" s="660"/>
      <c r="G22" s="660"/>
      <c r="H22" s="660"/>
      <c r="I22" s="660"/>
      <c r="J22" s="660"/>
      <c r="K22" s="660"/>
      <c r="L22" s="660"/>
      <c r="M22" s="660"/>
      <c r="N22" s="660"/>
      <c r="O22" s="660"/>
      <c r="P22" s="661"/>
    </row>
    <row r="23" spans="1:16" s="9" customFormat="1" ht="13.5" thickBot="1">
      <c r="A23" s="675"/>
      <c r="B23" s="662" t="s">
        <v>696</v>
      </c>
      <c r="C23" s="662"/>
      <c r="D23" s="662"/>
      <c r="E23" s="662"/>
      <c r="F23" s="662"/>
      <c r="G23" s="662"/>
      <c r="H23" s="662"/>
      <c r="I23" s="662"/>
      <c r="J23" s="662"/>
      <c r="K23" s="662"/>
      <c r="L23" s="662"/>
      <c r="M23" s="662"/>
      <c r="N23" s="662"/>
      <c r="O23" s="662"/>
      <c r="P23" s="663"/>
    </row>
    <row r="24" spans="1:16" s="9" customFormat="1" ht="13.5" thickBot="1">
      <c r="A24" s="676"/>
      <c r="B24" s="452" t="s">
        <v>444</v>
      </c>
      <c r="C24" s="463" t="s">
        <v>697</v>
      </c>
      <c r="D24" s="454">
        <f>F24+E24</f>
        <v>1200000</v>
      </c>
      <c r="E24" s="454">
        <f>-E25+E26+E49</f>
        <v>180000</v>
      </c>
      <c r="F24" s="454">
        <f>F25+F26+F49</f>
        <v>1020000</v>
      </c>
      <c r="G24" s="454">
        <f>H24+L24</f>
        <v>557560</v>
      </c>
      <c r="H24" s="454">
        <f>I24+J24+K24</f>
        <v>83634</v>
      </c>
      <c r="I24" s="454"/>
      <c r="J24" s="454"/>
      <c r="K24" s="454">
        <f>K25+K26+K49</f>
        <v>83634</v>
      </c>
      <c r="L24" s="454">
        <f>P24+O24+N24+M24</f>
        <v>473926</v>
      </c>
      <c r="M24" s="454"/>
      <c r="N24" s="454"/>
      <c r="O24" s="454"/>
      <c r="P24" s="455">
        <f>P25+P26+P49</f>
        <v>473926</v>
      </c>
    </row>
    <row r="25" spans="1:16" s="9" customFormat="1" ht="12.75">
      <c r="A25" s="675"/>
      <c r="B25" s="456" t="s">
        <v>209</v>
      </c>
      <c r="C25" s="456"/>
      <c r="D25" s="464"/>
      <c r="E25" s="464">
        <v>0</v>
      </c>
      <c r="F25" s="464">
        <v>0</v>
      </c>
      <c r="G25" s="464">
        <f>H25+L25</f>
        <v>0</v>
      </c>
      <c r="H25" s="464">
        <f>I25+J25+K25</f>
        <v>0</v>
      </c>
      <c r="I25" s="286"/>
      <c r="J25" s="286"/>
      <c r="K25" s="286"/>
      <c r="L25" s="464">
        <f>P25+O25+N25+M25</f>
        <v>0</v>
      </c>
      <c r="M25" s="286"/>
      <c r="N25" s="286"/>
      <c r="O25" s="286"/>
      <c r="P25" s="457"/>
    </row>
    <row r="26" spans="1:16" s="9" customFormat="1" ht="12.75">
      <c r="A26" s="675"/>
      <c r="B26" s="278" t="s">
        <v>31</v>
      </c>
      <c r="C26" s="278"/>
      <c r="D26" s="460">
        <f>F26+E26</f>
        <v>557560</v>
      </c>
      <c r="E26" s="460">
        <f>H26</f>
        <v>83634</v>
      </c>
      <c r="F26" s="460">
        <f>L26</f>
        <v>473926</v>
      </c>
      <c r="G26" s="460">
        <f aca="true" t="shared" si="3" ref="G26:G48">H26+L26</f>
        <v>557560</v>
      </c>
      <c r="H26" s="460">
        <f>I26+J26+K26</f>
        <v>83634</v>
      </c>
      <c r="I26" s="198"/>
      <c r="J26" s="198"/>
      <c r="K26" s="198">
        <f>SUM(K28:K48)</f>
        <v>83634</v>
      </c>
      <c r="L26" s="460">
        <f>P26+O26+N26+M26</f>
        <v>473926</v>
      </c>
      <c r="M26" s="198"/>
      <c r="N26" s="198"/>
      <c r="O26" s="198"/>
      <c r="P26" s="462">
        <f>SUM(P27:P48)</f>
        <v>473926</v>
      </c>
    </row>
    <row r="27" spans="1:16" s="9" customFormat="1" ht="12.75">
      <c r="A27" s="675"/>
      <c r="B27" s="279" t="s">
        <v>323</v>
      </c>
      <c r="C27" s="278" t="s">
        <v>33</v>
      </c>
      <c r="D27" s="460">
        <f aca="true" t="shared" si="4" ref="D27:D48">F27+E27</f>
        <v>66886</v>
      </c>
      <c r="E27" s="460">
        <f aca="true" t="shared" si="5" ref="E27:E48">H27</f>
        <v>0</v>
      </c>
      <c r="F27" s="460">
        <f aca="true" t="shared" si="6" ref="F27:F48">L27</f>
        <v>66886</v>
      </c>
      <c r="G27" s="460">
        <f t="shared" si="3"/>
        <v>66886</v>
      </c>
      <c r="H27" s="460">
        <f>I27+J27+K27</f>
        <v>0</v>
      </c>
      <c r="I27" s="198"/>
      <c r="J27" s="198"/>
      <c r="K27" s="198"/>
      <c r="L27" s="460">
        <f>M27+N27+O27+P27</f>
        <v>66886</v>
      </c>
      <c r="M27" s="198"/>
      <c r="N27" s="198"/>
      <c r="O27" s="198"/>
      <c r="P27" s="461">
        <f>'Z 2 '!D138</f>
        <v>66886</v>
      </c>
    </row>
    <row r="28" spans="1:16" s="9" customFormat="1" ht="12.75">
      <c r="A28" s="675"/>
      <c r="B28" s="279" t="s">
        <v>323</v>
      </c>
      <c r="C28" s="278" t="s">
        <v>34</v>
      </c>
      <c r="D28" s="460">
        <f t="shared" si="4"/>
        <v>11804</v>
      </c>
      <c r="E28" s="460">
        <f t="shared" si="5"/>
        <v>11804</v>
      </c>
      <c r="F28" s="460">
        <f t="shared" si="6"/>
        <v>0</v>
      </c>
      <c r="G28" s="460">
        <f t="shared" si="3"/>
        <v>11804</v>
      </c>
      <c r="H28" s="460">
        <f aca="true" t="shared" si="7" ref="H28:H48">I28+J28+K28</f>
        <v>11804</v>
      </c>
      <c r="I28" s="198"/>
      <c r="J28" s="198"/>
      <c r="K28" s="198">
        <f>'Z 2 '!D139</f>
        <v>11804</v>
      </c>
      <c r="L28" s="460">
        <f aca="true" t="shared" si="8" ref="L28:L48">M28+N28+O28+P28</f>
        <v>0</v>
      </c>
      <c r="M28" s="198"/>
      <c r="N28" s="198"/>
      <c r="O28" s="198"/>
      <c r="P28" s="461"/>
    </row>
    <row r="29" spans="1:16" s="9" customFormat="1" ht="12.75">
      <c r="A29" s="675"/>
      <c r="B29" s="279" t="s">
        <v>127</v>
      </c>
      <c r="C29" s="278" t="s">
        <v>35</v>
      </c>
      <c r="D29" s="460">
        <f t="shared" si="4"/>
        <v>10100</v>
      </c>
      <c r="E29" s="460">
        <f t="shared" si="5"/>
        <v>0</v>
      </c>
      <c r="F29" s="460">
        <f t="shared" si="6"/>
        <v>10100</v>
      </c>
      <c r="G29" s="460">
        <f t="shared" si="3"/>
        <v>10100</v>
      </c>
      <c r="H29" s="460">
        <f t="shared" si="7"/>
        <v>0</v>
      </c>
      <c r="I29" s="198"/>
      <c r="J29" s="198"/>
      <c r="K29" s="198"/>
      <c r="L29" s="460">
        <f t="shared" si="8"/>
        <v>10100</v>
      </c>
      <c r="M29" s="198"/>
      <c r="N29" s="198"/>
      <c r="O29" s="198"/>
      <c r="P29" s="461">
        <f>'Z 2 '!D140</f>
        <v>10100</v>
      </c>
    </row>
    <row r="30" spans="1:16" s="9" customFormat="1" ht="12.75">
      <c r="A30" s="675"/>
      <c r="B30" s="279" t="s">
        <v>127</v>
      </c>
      <c r="C30" s="278" t="s">
        <v>36</v>
      </c>
      <c r="D30" s="460">
        <f t="shared" si="4"/>
        <v>1782</v>
      </c>
      <c r="E30" s="460">
        <f t="shared" si="5"/>
        <v>1782</v>
      </c>
      <c r="F30" s="460">
        <f t="shared" si="6"/>
        <v>0</v>
      </c>
      <c r="G30" s="460">
        <f t="shared" si="3"/>
        <v>1782</v>
      </c>
      <c r="H30" s="460">
        <f t="shared" si="7"/>
        <v>1782</v>
      </c>
      <c r="I30" s="198"/>
      <c r="J30" s="198"/>
      <c r="K30" s="198">
        <f>'Z 2 '!D141</f>
        <v>1782</v>
      </c>
      <c r="L30" s="460">
        <f t="shared" si="8"/>
        <v>0</v>
      </c>
      <c r="M30" s="198"/>
      <c r="N30" s="198"/>
      <c r="O30" s="198"/>
      <c r="P30" s="461"/>
    </row>
    <row r="31" spans="1:16" s="9" customFormat="1" ht="12.75">
      <c r="A31" s="675"/>
      <c r="B31" s="279" t="s">
        <v>67</v>
      </c>
      <c r="C31" s="278" t="s">
        <v>37</v>
      </c>
      <c r="D31" s="460">
        <f t="shared" si="4"/>
        <v>1639</v>
      </c>
      <c r="E31" s="460">
        <f t="shared" si="5"/>
        <v>0</v>
      </c>
      <c r="F31" s="460">
        <f t="shared" si="6"/>
        <v>1639</v>
      </c>
      <c r="G31" s="460">
        <f t="shared" si="3"/>
        <v>1639</v>
      </c>
      <c r="H31" s="460">
        <f t="shared" si="7"/>
        <v>0</v>
      </c>
      <c r="I31" s="198"/>
      <c r="J31" s="198"/>
      <c r="K31" s="198"/>
      <c r="L31" s="460">
        <f t="shared" si="8"/>
        <v>1639</v>
      </c>
      <c r="M31" s="198"/>
      <c r="N31" s="198"/>
      <c r="O31" s="198"/>
      <c r="P31" s="461">
        <f>'Z 2 '!D142</f>
        <v>1639</v>
      </c>
    </row>
    <row r="32" spans="1:16" s="9" customFormat="1" ht="12.75">
      <c r="A32" s="675"/>
      <c r="B32" s="279" t="s">
        <v>67</v>
      </c>
      <c r="C32" s="278" t="s">
        <v>38</v>
      </c>
      <c r="D32" s="460">
        <f t="shared" si="4"/>
        <v>289</v>
      </c>
      <c r="E32" s="460">
        <f t="shared" si="5"/>
        <v>289</v>
      </c>
      <c r="F32" s="460">
        <f t="shared" si="6"/>
        <v>0</v>
      </c>
      <c r="G32" s="460">
        <f t="shared" si="3"/>
        <v>289</v>
      </c>
      <c r="H32" s="460">
        <f t="shared" si="7"/>
        <v>289</v>
      </c>
      <c r="I32" s="198"/>
      <c r="J32" s="198"/>
      <c r="K32" s="198">
        <f>'Z 2 '!D143</f>
        <v>289</v>
      </c>
      <c r="L32" s="460">
        <f t="shared" si="8"/>
        <v>0</v>
      </c>
      <c r="M32" s="198"/>
      <c r="N32" s="198"/>
      <c r="O32" s="198"/>
      <c r="P32" s="461"/>
    </row>
    <row r="33" spans="1:16" s="9" customFormat="1" ht="12.75">
      <c r="A33" s="675"/>
      <c r="B33" s="279" t="s">
        <v>56</v>
      </c>
      <c r="C33" s="278" t="s">
        <v>39</v>
      </c>
      <c r="D33" s="460">
        <f t="shared" si="4"/>
        <v>15300</v>
      </c>
      <c r="E33" s="460">
        <f t="shared" si="5"/>
        <v>0</v>
      </c>
      <c r="F33" s="460">
        <f t="shared" si="6"/>
        <v>15300</v>
      </c>
      <c r="G33" s="460">
        <f t="shared" si="3"/>
        <v>15300</v>
      </c>
      <c r="H33" s="460">
        <f t="shared" si="7"/>
        <v>0</v>
      </c>
      <c r="I33" s="198"/>
      <c r="J33" s="198"/>
      <c r="K33" s="198"/>
      <c r="L33" s="460">
        <f t="shared" si="8"/>
        <v>15300</v>
      </c>
      <c r="M33" s="198"/>
      <c r="N33" s="198"/>
      <c r="O33" s="198"/>
      <c r="P33" s="461">
        <f>'Z 2 '!D145</f>
        <v>15300</v>
      </c>
    </row>
    <row r="34" spans="1:16" s="9" customFormat="1" ht="12.75">
      <c r="A34" s="675"/>
      <c r="B34" s="279" t="s">
        <v>56</v>
      </c>
      <c r="C34" s="278" t="s">
        <v>40</v>
      </c>
      <c r="D34" s="460">
        <f t="shared" si="4"/>
        <v>2700</v>
      </c>
      <c r="E34" s="460">
        <f t="shared" si="5"/>
        <v>2700</v>
      </c>
      <c r="F34" s="460">
        <f t="shared" si="6"/>
        <v>0</v>
      </c>
      <c r="G34" s="460">
        <f t="shared" si="3"/>
        <v>2700</v>
      </c>
      <c r="H34" s="460">
        <f t="shared" si="7"/>
        <v>2700</v>
      </c>
      <c r="I34" s="198"/>
      <c r="J34" s="198"/>
      <c r="K34" s="198">
        <f>'Z 2 '!D146</f>
        <v>2700</v>
      </c>
      <c r="L34" s="460">
        <f t="shared" si="8"/>
        <v>0</v>
      </c>
      <c r="M34" s="198"/>
      <c r="N34" s="198"/>
      <c r="O34" s="198"/>
      <c r="P34" s="461"/>
    </row>
    <row r="35" spans="1:16" s="9" customFormat="1" ht="12.75">
      <c r="A35" s="675"/>
      <c r="B35" s="279" t="s">
        <v>69</v>
      </c>
      <c r="C35" s="278" t="s">
        <v>41</v>
      </c>
      <c r="D35" s="460">
        <f t="shared" si="4"/>
        <v>25500</v>
      </c>
      <c r="E35" s="460">
        <f t="shared" si="5"/>
        <v>0</v>
      </c>
      <c r="F35" s="460">
        <f t="shared" si="6"/>
        <v>25500</v>
      </c>
      <c r="G35" s="460">
        <f t="shared" si="3"/>
        <v>25500</v>
      </c>
      <c r="H35" s="460">
        <f t="shared" si="7"/>
        <v>0</v>
      </c>
      <c r="I35" s="198"/>
      <c r="J35" s="198"/>
      <c r="K35" s="198"/>
      <c r="L35" s="460">
        <f t="shared" si="8"/>
        <v>25500</v>
      </c>
      <c r="M35" s="198"/>
      <c r="N35" s="198"/>
      <c r="O35" s="198"/>
      <c r="P35" s="461">
        <f>'Z 2 '!D148</f>
        <v>25500</v>
      </c>
    </row>
    <row r="36" spans="1:16" s="9" customFormat="1" ht="12.75">
      <c r="A36" s="675"/>
      <c r="B36" s="279" t="s">
        <v>69</v>
      </c>
      <c r="C36" s="278" t="s">
        <v>42</v>
      </c>
      <c r="D36" s="460">
        <f t="shared" si="4"/>
        <v>4500</v>
      </c>
      <c r="E36" s="460">
        <f t="shared" si="5"/>
        <v>4500</v>
      </c>
      <c r="F36" s="460">
        <f t="shared" si="6"/>
        <v>0</v>
      </c>
      <c r="G36" s="460">
        <f t="shared" si="3"/>
        <v>4500</v>
      </c>
      <c r="H36" s="460">
        <f t="shared" si="7"/>
        <v>4500</v>
      </c>
      <c r="I36" s="198"/>
      <c r="J36" s="198"/>
      <c r="K36" s="198">
        <f>'Z 2 '!D149</f>
        <v>4500</v>
      </c>
      <c r="L36" s="460">
        <f t="shared" si="8"/>
        <v>0</v>
      </c>
      <c r="M36" s="198"/>
      <c r="N36" s="198"/>
      <c r="O36" s="198"/>
      <c r="P36" s="461"/>
    </row>
    <row r="37" spans="1:16" s="9" customFormat="1" ht="12.75">
      <c r="A37" s="675"/>
      <c r="B37" s="278" t="s">
        <v>258</v>
      </c>
      <c r="C37" s="278" t="s">
        <v>43</v>
      </c>
      <c r="D37" s="460">
        <f t="shared" si="4"/>
        <v>104503</v>
      </c>
      <c r="E37" s="460">
        <f t="shared" si="5"/>
        <v>0</v>
      </c>
      <c r="F37" s="460">
        <f t="shared" si="6"/>
        <v>104503</v>
      </c>
      <c r="G37" s="460">
        <f t="shared" si="3"/>
        <v>104503</v>
      </c>
      <c r="H37" s="460">
        <f t="shared" si="7"/>
        <v>0</v>
      </c>
      <c r="I37" s="198"/>
      <c r="J37" s="198"/>
      <c r="K37" s="198"/>
      <c r="L37" s="460">
        <f t="shared" si="8"/>
        <v>104503</v>
      </c>
      <c r="M37" s="198"/>
      <c r="N37" s="198"/>
      <c r="O37" s="198"/>
      <c r="P37" s="461">
        <f>'Z 2 '!D150</f>
        <v>104503</v>
      </c>
    </row>
    <row r="38" spans="1:16" s="9" customFormat="1" ht="12.75">
      <c r="A38" s="675"/>
      <c r="B38" s="278" t="s">
        <v>258</v>
      </c>
      <c r="C38" s="278" t="s">
        <v>44</v>
      </c>
      <c r="D38" s="460">
        <f t="shared" si="4"/>
        <v>18442</v>
      </c>
      <c r="E38" s="460">
        <f t="shared" si="5"/>
        <v>18442</v>
      </c>
      <c r="F38" s="460">
        <f t="shared" si="6"/>
        <v>0</v>
      </c>
      <c r="G38" s="460">
        <f t="shared" si="3"/>
        <v>18442</v>
      </c>
      <c r="H38" s="460">
        <f t="shared" si="7"/>
        <v>18442</v>
      </c>
      <c r="I38" s="198"/>
      <c r="J38" s="198"/>
      <c r="K38" s="198">
        <f>'Z 2 '!D151</f>
        <v>18442</v>
      </c>
      <c r="L38" s="460">
        <f t="shared" si="8"/>
        <v>0</v>
      </c>
      <c r="M38" s="198"/>
      <c r="N38" s="198"/>
      <c r="O38" s="198"/>
      <c r="P38" s="461"/>
    </row>
    <row r="39" spans="1:16" s="9" customFormat="1" ht="12.75">
      <c r="A39" s="675"/>
      <c r="B39" s="279" t="s">
        <v>273</v>
      </c>
      <c r="C39" s="278" t="s">
        <v>45</v>
      </c>
      <c r="D39" s="460">
        <f t="shared" si="4"/>
        <v>5950</v>
      </c>
      <c r="E39" s="460">
        <f t="shared" si="5"/>
        <v>0</v>
      </c>
      <c r="F39" s="460">
        <f t="shared" si="6"/>
        <v>5950</v>
      </c>
      <c r="G39" s="460">
        <f t="shared" si="3"/>
        <v>5950</v>
      </c>
      <c r="H39" s="460">
        <f t="shared" si="7"/>
        <v>0</v>
      </c>
      <c r="I39" s="198"/>
      <c r="J39" s="198"/>
      <c r="K39" s="198"/>
      <c r="L39" s="460">
        <f t="shared" si="8"/>
        <v>5950</v>
      </c>
      <c r="M39" s="198"/>
      <c r="N39" s="198"/>
      <c r="O39" s="198"/>
      <c r="P39" s="461">
        <f>'Z 2 '!D152</f>
        <v>5950</v>
      </c>
    </row>
    <row r="40" spans="1:16" s="9" customFormat="1" ht="12.75">
      <c r="A40" s="675"/>
      <c r="B40" s="279" t="s">
        <v>273</v>
      </c>
      <c r="C40" s="278" t="s">
        <v>46</v>
      </c>
      <c r="D40" s="460">
        <f t="shared" si="4"/>
        <v>1050</v>
      </c>
      <c r="E40" s="460">
        <f t="shared" si="5"/>
        <v>1050</v>
      </c>
      <c r="F40" s="460">
        <f t="shared" si="6"/>
        <v>0</v>
      </c>
      <c r="G40" s="460">
        <f t="shared" si="3"/>
        <v>1050</v>
      </c>
      <c r="H40" s="460">
        <f t="shared" si="7"/>
        <v>1050</v>
      </c>
      <c r="I40" s="198"/>
      <c r="J40" s="198"/>
      <c r="K40" s="198">
        <f>'Z 2 '!D153</f>
        <v>1050</v>
      </c>
      <c r="L40" s="460">
        <f t="shared" si="8"/>
        <v>0</v>
      </c>
      <c r="M40" s="198"/>
      <c r="N40" s="198"/>
      <c r="O40" s="198"/>
      <c r="P40" s="461"/>
    </row>
    <row r="41" spans="1:16" s="9" customFormat="1" ht="12.75">
      <c r="A41" s="675"/>
      <c r="B41" s="279" t="s">
        <v>148</v>
      </c>
      <c r="C41" s="278" t="s">
        <v>47</v>
      </c>
      <c r="D41" s="460">
        <f t="shared" si="4"/>
        <v>212020</v>
      </c>
      <c r="E41" s="460">
        <f t="shared" si="5"/>
        <v>0</v>
      </c>
      <c r="F41" s="460">
        <f t="shared" si="6"/>
        <v>212020</v>
      </c>
      <c r="G41" s="460">
        <f t="shared" si="3"/>
        <v>212020</v>
      </c>
      <c r="H41" s="460">
        <f t="shared" si="7"/>
        <v>0</v>
      </c>
      <c r="I41" s="198"/>
      <c r="J41" s="198"/>
      <c r="K41" s="198"/>
      <c r="L41" s="460">
        <f t="shared" si="8"/>
        <v>212020</v>
      </c>
      <c r="M41" s="198"/>
      <c r="N41" s="198"/>
      <c r="O41" s="198"/>
      <c r="P41" s="461">
        <f>'Z 2 '!D155</f>
        <v>212020</v>
      </c>
    </row>
    <row r="42" spans="1:16" s="9" customFormat="1" ht="12.75">
      <c r="A42" s="675"/>
      <c r="B42" s="279" t="s">
        <v>148</v>
      </c>
      <c r="C42" s="278" t="s">
        <v>48</v>
      </c>
      <c r="D42" s="460">
        <f t="shared" si="4"/>
        <v>37415</v>
      </c>
      <c r="E42" s="460">
        <f t="shared" si="5"/>
        <v>37415</v>
      </c>
      <c r="F42" s="460">
        <f t="shared" si="6"/>
        <v>0</v>
      </c>
      <c r="G42" s="460">
        <f t="shared" si="3"/>
        <v>37415</v>
      </c>
      <c r="H42" s="460">
        <f t="shared" si="7"/>
        <v>37415</v>
      </c>
      <c r="I42" s="198"/>
      <c r="J42" s="198"/>
      <c r="K42" s="198">
        <f>'Z 2 '!D156</f>
        <v>37415</v>
      </c>
      <c r="L42" s="460">
        <f t="shared" si="8"/>
        <v>0</v>
      </c>
      <c r="M42" s="198"/>
      <c r="N42" s="198"/>
      <c r="O42" s="198"/>
      <c r="P42" s="461"/>
    </row>
    <row r="43" spans="1:16" s="9" customFormat="1" ht="12.75">
      <c r="A43" s="675"/>
      <c r="B43" s="279" t="s">
        <v>601</v>
      </c>
      <c r="C43" s="278" t="s">
        <v>49</v>
      </c>
      <c r="D43" s="460">
        <f t="shared" si="4"/>
        <v>2805</v>
      </c>
      <c r="E43" s="460">
        <f t="shared" si="5"/>
        <v>0</v>
      </c>
      <c r="F43" s="460">
        <f t="shared" si="6"/>
        <v>2805</v>
      </c>
      <c r="G43" s="460">
        <f t="shared" si="3"/>
        <v>2805</v>
      </c>
      <c r="H43" s="460">
        <f t="shared" si="7"/>
        <v>0</v>
      </c>
      <c r="I43" s="198"/>
      <c r="J43" s="198"/>
      <c r="K43" s="198"/>
      <c r="L43" s="460">
        <f t="shared" si="8"/>
        <v>2805</v>
      </c>
      <c r="M43" s="198"/>
      <c r="N43" s="198"/>
      <c r="O43" s="198"/>
      <c r="P43" s="461">
        <f>'Z 2 '!D157</f>
        <v>2805</v>
      </c>
    </row>
    <row r="44" spans="1:16" s="9" customFormat="1" ht="12.75">
      <c r="A44" s="675"/>
      <c r="B44" s="279" t="s">
        <v>601</v>
      </c>
      <c r="C44" s="278" t="s">
        <v>50</v>
      </c>
      <c r="D44" s="460">
        <f t="shared" si="4"/>
        <v>495</v>
      </c>
      <c r="E44" s="460">
        <f t="shared" si="5"/>
        <v>495</v>
      </c>
      <c r="F44" s="460">
        <f t="shared" si="6"/>
        <v>0</v>
      </c>
      <c r="G44" s="460">
        <f t="shared" si="3"/>
        <v>495</v>
      </c>
      <c r="H44" s="460">
        <f t="shared" si="7"/>
        <v>495</v>
      </c>
      <c r="I44" s="198"/>
      <c r="J44" s="198"/>
      <c r="K44" s="198">
        <f>'Z 2 '!D158</f>
        <v>495</v>
      </c>
      <c r="L44" s="460">
        <f t="shared" si="8"/>
        <v>0</v>
      </c>
      <c r="M44" s="198"/>
      <c r="N44" s="198"/>
      <c r="O44" s="198"/>
      <c r="P44" s="461"/>
    </row>
    <row r="45" spans="1:16" s="9" customFormat="1" ht="12.75">
      <c r="A45" s="675"/>
      <c r="B45" s="279" t="s">
        <v>55</v>
      </c>
      <c r="C45" s="278" t="s">
        <v>51</v>
      </c>
      <c r="D45" s="460">
        <f t="shared" si="4"/>
        <v>3213</v>
      </c>
      <c r="E45" s="460">
        <f t="shared" si="5"/>
        <v>0</v>
      </c>
      <c r="F45" s="460">
        <f t="shared" si="6"/>
        <v>3213</v>
      </c>
      <c r="G45" s="460">
        <f t="shared" si="3"/>
        <v>3213</v>
      </c>
      <c r="H45" s="460">
        <f t="shared" si="7"/>
        <v>0</v>
      </c>
      <c r="I45" s="198"/>
      <c r="J45" s="198"/>
      <c r="K45" s="198"/>
      <c r="L45" s="460">
        <f t="shared" si="8"/>
        <v>3213</v>
      </c>
      <c r="M45" s="198"/>
      <c r="N45" s="198"/>
      <c r="O45" s="198"/>
      <c r="P45" s="461">
        <f>'Z 2 '!D159</f>
        <v>3213</v>
      </c>
    </row>
    <row r="46" spans="1:16" s="9" customFormat="1" ht="12.75">
      <c r="A46" s="675"/>
      <c r="B46" s="279" t="s">
        <v>55</v>
      </c>
      <c r="C46" s="278" t="s">
        <v>52</v>
      </c>
      <c r="D46" s="460">
        <f t="shared" si="4"/>
        <v>567</v>
      </c>
      <c r="E46" s="460">
        <f t="shared" si="5"/>
        <v>567</v>
      </c>
      <c r="F46" s="460">
        <f t="shared" si="6"/>
        <v>0</v>
      </c>
      <c r="G46" s="460">
        <f t="shared" si="3"/>
        <v>567</v>
      </c>
      <c r="H46" s="460">
        <f t="shared" si="7"/>
        <v>567</v>
      </c>
      <c r="I46" s="198"/>
      <c r="J46" s="198"/>
      <c r="K46" s="198">
        <f>'Z 2 '!D160</f>
        <v>567</v>
      </c>
      <c r="L46" s="460">
        <f t="shared" si="8"/>
        <v>0</v>
      </c>
      <c r="M46" s="198"/>
      <c r="N46" s="198"/>
      <c r="O46" s="198"/>
      <c r="P46" s="461"/>
    </row>
    <row r="47" spans="1:16" s="9" customFormat="1" ht="16.5" customHeight="1">
      <c r="A47" s="675"/>
      <c r="B47" s="279" t="s">
        <v>281</v>
      </c>
      <c r="C47" s="278" t="s">
        <v>53</v>
      </c>
      <c r="D47" s="460">
        <f t="shared" si="4"/>
        <v>26010</v>
      </c>
      <c r="E47" s="460">
        <f t="shared" si="5"/>
        <v>0</v>
      </c>
      <c r="F47" s="460">
        <f t="shared" si="6"/>
        <v>26010</v>
      </c>
      <c r="G47" s="460">
        <f t="shared" si="3"/>
        <v>26010</v>
      </c>
      <c r="H47" s="460">
        <f t="shared" si="7"/>
        <v>0</v>
      </c>
      <c r="I47" s="198"/>
      <c r="J47" s="198"/>
      <c r="K47" s="198"/>
      <c r="L47" s="460">
        <f t="shared" si="8"/>
        <v>26010</v>
      </c>
      <c r="M47" s="198"/>
      <c r="N47" s="198"/>
      <c r="O47" s="198"/>
      <c r="P47" s="461">
        <f>'Z 2 '!D163</f>
        <v>26010</v>
      </c>
    </row>
    <row r="48" spans="1:16" s="9" customFormat="1" ht="17.25" customHeight="1">
      <c r="A48" s="675"/>
      <c r="B48" s="279" t="s">
        <v>281</v>
      </c>
      <c r="C48" s="278" t="s">
        <v>54</v>
      </c>
      <c r="D48" s="460">
        <f t="shared" si="4"/>
        <v>4590</v>
      </c>
      <c r="E48" s="460">
        <f t="shared" si="5"/>
        <v>4590</v>
      </c>
      <c r="F48" s="460">
        <f t="shared" si="6"/>
        <v>0</v>
      </c>
      <c r="G48" s="460">
        <f t="shared" si="3"/>
        <v>4590</v>
      </c>
      <c r="H48" s="460">
        <f t="shared" si="7"/>
        <v>4590</v>
      </c>
      <c r="I48" s="198"/>
      <c r="J48" s="198"/>
      <c r="K48" s="198">
        <f>'Z 2 '!D164</f>
        <v>4590</v>
      </c>
      <c r="L48" s="460">
        <f t="shared" si="8"/>
        <v>0</v>
      </c>
      <c r="M48" s="198"/>
      <c r="N48" s="198"/>
      <c r="O48" s="198"/>
      <c r="P48" s="461"/>
    </row>
    <row r="49" spans="1:16" s="9" customFormat="1" ht="12.75">
      <c r="A49" s="675"/>
      <c r="B49" s="278" t="s">
        <v>201</v>
      </c>
      <c r="C49" s="278"/>
      <c r="D49" s="460">
        <f>F49+E49</f>
        <v>642440</v>
      </c>
      <c r="E49" s="460">
        <v>96366</v>
      </c>
      <c r="F49" s="460">
        <v>546074</v>
      </c>
      <c r="G49" s="460"/>
      <c r="H49" s="460">
        <f>I49+J49+K49</f>
        <v>0</v>
      </c>
      <c r="I49" s="198"/>
      <c r="J49" s="198"/>
      <c r="K49" s="198"/>
      <c r="L49" s="460">
        <f>P49+O49+N49+M49</f>
        <v>0</v>
      </c>
      <c r="M49" s="198"/>
      <c r="N49" s="198"/>
      <c r="O49" s="198"/>
      <c r="P49" s="462"/>
    </row>
    <row r="50" spans="1:16" s="9" customFormat="1" ht="12.75">
      <c r="A50" s="655" t="s">
        <v>741</v>
      </c>
      <c r="B50" s="658" t="s">
        <v>742</v>
      </c>
      <c r="C50" s="658"/>
      <c r="D50" s="658"/>
      <c r="E50" s="658"/>
      <c r="F50" s="658"/>
      <c r="G50" s="658"/>
      <c r="H50" s="658"/>
      <c r="I50" s="658"/>
      <c r="J50" s="658"/>
      <c r="K50" s="658"/>
      <c r="L50" s="658"/>
      <c r="M50" s="658"/>
      <c r="N50" s="658"/>
      <c r="O50" s="658"/>
      <c r="P50" s="659"/>
    </row>
    <row r="51" spans="1:16" s="9" customFormat="1" ht="12.75">
      <c r="A51" s="656"/>
      <c r="B51" s="660" t="s">
        <v>743</v>
      </c>
      <c r="C51" s="660"/>
      <c r="D51" s="660"/>
      <c r="E51" s="660"/>
      <c r="F51" s="660"/>
      <c r="G51" s="660"/>
      <c r="H51" s="660"/>
      <c r="I51" s="660"/>
      <c r="J51" s="660"/>
      <c r="K51" s="660"/>
      <c r="L51" s="660"/>
      <c r="M51" s="660"/>
      <c r="N51" s="660"/>
      <c r="O51" s="660"/>
      <c r="P51" s="661"/>
    </row>
    <row r="52" spans="1:16" s="9" customFormat="1" ht="13.5" thickBot="1">
      <c r="A52" s="656"/>
      <c r="B52" s="662" t="s">
        <v>744</v>
      </c>
      <c r="C52" s="662"/>
      <c r="D52" s="662"/>
      <c r="E52" s="662"/>
      <c r="F52" s="662"/>
      <c r="G52" s="662"/>
      <c r="H52" s="662"/>
      <c r="I52" s="662"/>
      <c r="J52" s="662"/>
      <c r="K52" s="662"/>
      <c r="L52" s="662"/>
      <c r="M52" s="662"/>
      <c r="N52" s="662"/>
      <c r="O52" s="662"/>
      <c r="P52" s="663"/>
    </row>
    <row r="53" spans="1:16" s="9" customFormat="1" ht="13.5" thickBot="1">
      <c r="A53" s="656"/>
      <c r="B53" s="452" t="s">
        <v>444</v>
      </c>
      <c r="C53" s="453" t="s">
        <v>737</v>
      </c>
      <c r="D53" s="454">
        <f>D54+D55+D59</f>
        <v>56168</v>
      </c>
      <c r="E53" s="454">
        <f aca="true" t="shared" si="9" ref="E53:P53">E54+E55+E59</f>
        <v>0</v>
      </c>
      <c r="F53" s="454">
        <f t="shared" si="9"/>
        <v>56168</v>
      </c>
      <c r="G53" s="454">
        <f t="shared" si="9"/>
        <v>44934</v>
      </c>
      <c r="H53" s="454">
        <f t="shared" si="9"/>
        <v>0</v>
      </c>
      <c r="I53" s="454">
        <f t="shared" si="9"/>
        <v>0</v>
      </c>
      <c r="J53" s="454">
        <f t="shared" si="9"/>
        <v>0</v>
      </c>
      <c r="K53" s="454">
        <f t="shared" si="9"/>
        <v>0</v>
      </c>
      <c r="L53" s="454">
        <f t="shared" si="9"/>
        <v>44934</v>
      </c>
      <c r="M53" s="454">
        <f t="shared" si="9"/>
        <v>0</v>
      </c>
      <c r="N53" s="454">
        <f t="shared" si="9"/>
        <v>0</v>
      </c>
      <c r="O53" s="454">
        <f t="shared" si="9"/>
        <v>0</v>
      </c>
      <c r="P53" s="455">
        <f t="shared" si="9"/>
        <v>44934</v>
      </c>
    </row>
    <row r="54" spans="1:16" s="9" customFormat="1" ht="12.75">
      <c r="A54" s="656"/>
      <c r="B54" s="456" t="s">
        <v>209</v>
      </c>
      <c r="C54" s="456"/>
      <c r="D54" s="464">
        <f>E54+F54</f>
        <v>6570</v>
      </c>
      <c r="E54" s="464"/>
      <c r="F54" s="464">
        <v>6570</v>
      </c>
      <c r="G54" s="464"/>
      <c r="H54" s="464"/>
      <c r="I54" s="286"/>
      <c r="J54" s="286"/>
      <c r="K54" s="286"/>
      <c r="L54" s="464"/>
      <c r="M54" s="286"/>
      <c r="N54" s="286"/>
      <c r="O54" s="286"/>
      <c r="P54" s="457"/>
    </row>
    <row r="55" spans="1:16" s="9" customFormat="1" ht="12.75">
      <c r="A55" s="656"/>
      <c r="B55" s="278" t="s">
        <v>31</v>
      </c>
      <c r="C55" s="278"/>
      <c r="D55" s="460">
        <f>SUM(D56:D58)</f>
        <v>44934</v>
      </c>
      <c r="E55" s="460">
        <f aca="true" t="shared" si="10" ref="E55:P55">SUM(E56:E58)</f>
        <v>0</v>
      </c>
      <c r="F55" s="460">
        <f t="shared" si="10"/>
        <v>44934</v>
      </c>
      <c r="G55" s="460">
        <f t="shared" si="10"/>
        <v>44934</v>
      </c>
      <c r="H55" s="460">
        <f t="shared" si="10"/>
        <v>0</v>
      </c>
      <c r="I55" s="460">
        <f t="shared" si="10"/>
        <v>0</v>
      </c>
      <c r="J55" s="460">
        <f t="shared" si="10"/>
        <v>0</v>
      </c>
      <c r="K55" s="460">
        <f t="shared" si="10"/>
        <v>0</v>
      </c>
      <c r="L55" s="460">
        <f t="shared" si="10"/>
        <v>44934</v>
      </c>
      <c r="M55" s="460">
        <f t="shared" si="10"/>
        <v>0</v>
      </c>
      <c r="N55" s="460">
        <f t="shared" si="10"/>
        <v>0</v>
      </c>
      <c r="O55" s="460">
        <f t="shared" si="10"/>
        <v>0</v>
      </c>
      <c r="P55" s="461">
        <f t="shared" si="10"/>
        <v>44934</v>
      </c>
    </row>
    <row r="56" spans="1:16" s="9" customFormat="1" ht="12.75">
      <c r="A56" s="656"/>
      <c r="B56" s="279" t="s">
        <v>69</v>
      </c>
      <c r="C56" s="450" t="s">
        <v>738</v>
      </c>
      <c r="D56" s="460">
        <f>E56+G56</f>
        <v>1404</v>
      </c>
      <c r="E56" s="460"/>
      <c r="F56" s="460">
        <f>L56</f>
        <v>1404</v>
      </c>
      <c r="G56" s="460">
        <f>L56</f>
        <v>1404</v>
      </c>
      <c r="H56" s="460"/>
      <c r="I56" s="198"/>
      <c r="J56" s="198"/>
      <c r="K56" s="198"/>
      <c r="L56" s="460">
        <f>M56+N56+O56+P56</f>
        <v>1404</v>
      </c>
      <c r="M56" s="198"/>
      <c r="N56" s="198"/>
      <c r="O56" s="198"/>
      <c r="P56" s="462">
        <f>'Z 2 '!G607</f>
        <v>1404</v>
      </c>
    </row>
    <row r="57" spans="1:16" s="9" customFormat="1" ht="12.75">
      <c r="A57" s="656"/>
      <c r="B57" s="279" t="s">
        <v>148</v>
      </c>
      <c r="C57" s="450" t="s">
        <v>739</v>
      </c>
      <c r="D57" s="460">
        <f>E57+G57</f>
        <v>34929</v>
      </c>
      <c r="E57" s="460"/>
      <c r="F57" s="460">
        <f>L57</f>
        <v>34929</v>
      </c>
      <c r="G57" s="460">
        <f>L57</f>
        <v>34929</v>
      </c>
      <c r="H57" s="460"/>
      <c r="I57" s="198"/>
      <c r="J57" s="198"/>
      <c r="K57" s="198"/>
      <c r="L57" s="460">
        <f>M57+N57+O57+P57</f>
        <v>34929</v>
      </c>
      <c r="M57" s="198"/>
      <c r="N57" s="198"/>
      <c r="O57" s="198"/>
      <c r="P57" s="462">
        <f>'Z 2 '!G608</f>
        <v>34929</v>
      </c>
    </row>
    <row r="58" spans="1:16" s="9" customFormat="1" ht="12.75">
      <c r="A58" s="656"/>
      <c r="B58" s="279" t="s">
        <v>601</v>
      </c>
      <c r="C58" s="450" t="s">
        <v>740</v>
      </c>
      <c r="D58" s="460">
        <f>E58+F58</f>
        <v>8601</v>
      </c>
      <c r="E58" s="460"/>
      <c r="F58" s="460">
        <f>L58</f>
        <v>8601</v>
      </c>
      <c r="G58" s="460">
        <f>L58</f>
        <v>8601</v>
      </c>
      <c r="H58" s="460"/>
      <c r="I58" s="198"/>
      <c r="J58" s="198"/>
      <c r="K58" s="198"/>
      <c r="L58" s="460">
        <f>M58+N58+O58+P58</f>
        <v>8601</v>
      </c>
      <c r="M58" s="198"/>
      <c r="N58" s="198"/>
      <c r="O58" s="198"/>
      <c r="P58" s="462">
        <f>'Z 2 '!G609</f>
        <v>8601</v>
      </c>
    </row>
    <row r="59" spans="1:16" s="9" customFormat="1" ht="13.5" thickBot="1">
      <c r="A59" s="657"/>
      <c r="B59" s="451">
        <v>2009</v>
      </c>
      <c r="C59" s="465"/>
      <c r="D59" s="460">
        <f>E59+F59</f>
        <v>4664</v>
      </c>
      <c r="E59" s="466"/>
      <c r="F59" s="466">
        <v>4664</v>
      </c>
      <c r="G59" s="466"/>
      <c r="H59" s="466"/>
      <c r="I59" s="250"/>
      <c r="J59" s="250"/>
      <c r="K59" s="250"/>
      <c r="L59" s="466"/>
      <c r="M59" s="250"/>
      <c r="N59" s="250"/>
      <c r="O59" s="250"/>
      <c r="P59" s="467"/>
    </row>
    <row r="60" spans="1:16" s="9" customFormat="1" ht="17.25" customHeight="1" thickBot="1">
      <c r="A60" s="296"/>
      <c r="B60" s="305" t="s">
        <v>210</v>
      </c>
      <c r="C60" s="305"/>
      <c r="D60" s="306">
        <f aca="true" t="shared" si="11" ref="D60:P60">D11+D20</f>
        <v>8211607</v>
      </c>
      <c r="E60" s="306">
        <f t="shared" si="11"/>
        <v>3373861</v>
      </c>
      <c r="F60" s="306">
        <f t="shared" si="11"/>
        <v>4837746</v>
      </c>
      <c r="G60" s="306">
        <f t="shared" si="11"/>
        <v>1467254</v>
      </c>
      <c r="H60" s="306">
        <f t="shared" si="11"/>
        <v>501915</v>
      </c>
      <c r="I60" s="306">
        <f t="shared" si="11"/>
        <v>0</v>
      </c>
      <c r="J60" s="306">
        <f t="shared" si="11"/>
        <v>0</v>
      </c>
      <c r="K60" s="306">
        <f t="shared" si="11"/>
        <v>501915</v>
      </c>
      <c r="L60" s="306">
        <f t="shared" si="11"/>
        <v>965339</v>
      </c>
      <c r="M60" s="306">
        <f t="shared" si="11"/>
        <v>446479</v>
      </c>
      <c r="N60" s="306">
        <f t="shared" si="11"/>
        <v>0</v>
      </c>
      <c r="O60" s="306">
        <f t="shared" si="11"/>
        <v>0</v>
      </c>
      <c r="P60" s="283">
        <f t="shared" si="11"/>
        <v>518860</v>
      </c>
    </row>
    <row r="61" spans="1:16" ht="12.75" customHeight="1">
      <c r="A61" s="48"/>
      <c r="B61" s="42"/>
      <c r="C61" s="42"/>
      <c r="D61" s="66"/>
      <c r="E61" s="42"/>
      <c r="F61" s="42"/>
      <c r="G61" s="42"/>
      <c r="H61" s="42"/>
      <c r="I61" s="42"/>
      <c r="J61" s="42"/>
      <c r="K61" s="42"/>
      <c r="L61" s="42"/>
      <c r="M61" s="42"/>
      <c r="N61" s="62" t="s">
        <v>603</v>
      </c>
      <c r="O61" s="42"/>
      <c r="P61" s="42"/>
    </row>
    <row r="62" spans="1:16" ht="13.5" customHeight="1">
      <c r="A62" s="48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62"/>
      <c r="M62" s="62"/>
      <c r="O62" s="42"/>
      <c r="P62" s="42"/>
    </row>
    <row r="63" spans="1:16" ht="15.75" customHeight="1">
      <c r="A63" s="48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 t="s">
        <v>698</v>
      </c>
      <c r="O63" s="42"/>
      <c r="P63" s="42"/>
    </row>
    <row r="64" ht="12.75">
      <c r="A64" s="9"/>
    </row>
    <row r="65" ht="12.75">
      <c r="A65" s="9"/>
    </row>
    <row r="66" ht="12.75">
      <c r="A66" s="9"/>
    </row>
    <row r="67" ht="12.75">
      <c r="A67" s="9"/>
    </row>
    <row r="68" ht="12.75">
      <c r="A68" s="9"/>
    </row>
    <row r="69" ht="12.75">
      <c r="A69" s="9"/>
    </row>
    <row r="70" ht="12.75">
      <c r="A70" s="9"/>
    </row>
    <row r="71" ht="12.75">
      <c r="A71" s="9"/>
    </row>
    <row r="72" ht="12.75">
      <c r="A72" s="9"/>
    </row>
    <row r="73" ht="12.75">
      <c r="A73" s="9"/>
    </row>
    <row r="74" ht="12.75">
      <c r="A74" s="9"/>
    </row>
    <row r="75" ht="12.75">
      <c r="A75" s="9"/>
    </row>
    <row r="76" ht="12.75">
      <c r="A76" s="9"/>
    </row>
    <row r="77" ht="12.75">
      <c r="A77" s="9"/>
    </row>
    <row r="78" ht="12.75">
      <c r="A78" s="9"/>
    </row>
    <row r="79" ht="12.75">
      <c r="A79" s="9"/>
    </row>
    <row r="80" ht="12.75">
      <c r="A80" s="9"/>
    </row>
    <row r="81" ht="12.75">
      <c r="A81" s="9"/>
    </row>
    <row r="82" ht="12.75">
      <c r="A82" s="9"/>
    </row>
    <row r="83" ht="12.75">
      <c r="A83" s="9"/>
    </row>
    <row r="84" ht="12.75">
      <c r="A84" s="9"/>
    </row>
    <row r="85" ht="12.75">
      <c r="A85" s="9"/>
    </row>
    <row r="86" ht="12.75">
      <c r="A86" s="9"/>
    </row>
    <row r="87" ht="12.75">
      <c r="A87" s="9"/>
    </row>
    <row r="88" ht="12.75">
      <c r="A88" s="9"/>
    </row>
    <row r="89" ht="12.75">
      <c r="A89" s="9"/>
    </row>
    <row r="90" ht="12.75">
      <c r="A90" s="9"/>
    </row>
    <row r="91" ht="12.75">
      <c r="A91" s="9"/>
    </row>
    <row r="92" ht="12.75">
      <c r="A92" s="9"/>
    </row>
    <row r="93" ht="12.75">
      <c r="A93" s="9"/>
    </row>
    <row r="94" ht="12.75">
      <c r="A94" s="9"/>
    </row>
    <row r="95" ht="12.75">
      <c r="A95" s="9"/>
    </row>
    <row r="96" ht="12.75">
      <c r="A96" s="9"/>
    </row>
    <row r="97" ht="12.75">
      <c r="A97" s="9"/>
    </row>
    <row r="98" ht="12.75">
      <c r="A98" s="9"/>
    </row>
    <row r="99" ht="12.75">
      <c r="A99" s="9"/>
    </row>
    <row r="100" ht="12.75">
      <c r="A100" s="9"/>
    </row>
    <row r="101" ht="12.75">
      <c r="A101" s="9"/>
    </row>
    <row r="102" ht="12.75">
      <c r="A102" s="9"/>
    </row>
    <row r="103" ht="12.75">
      <c r="A103" s="9"/>
    </row>
    <row r="104" ht="12.75">
      <c r="A104" s="9"/>
    </row>
    <row r="105" ht="12.75">
      <c r="A105" s="9"/>
    </row>
    <row r="106" ht="12.75">
      <c r="A106" s="9"/>
    </row>
    <row r="107" ht="12.75">
      <c r="A107" s="9"/>
    </row>
    <row r="108" ht="12.75">
      <c r="A108" s="9"/>
    </row>
    <row r="109" ht="12.75">
      <c r="A109" s="9"/>
    </row>
    <row r="110" ht="12.75">
      <c r="A110" s="9"/>
    </row>
    <row r="111" ht="12.75">
      <c r="A111" s="9"/>
    </row>
    <row r="112" ht="12.75">
      <c r="A112" s="9"/>
    </row>
    <row r="113" ht="12.75">
      <c r="A113" s="9"/>
    </row>
    <row r="114" ht="12.75">
      <c r="A114" s="9"/>
    </row>
    <row r="115" ht="12.75">
      <c r="A115" s="9"/>
    </row>
    <row r="116" ht="12.75">
      <c r="A116" s="9"/>
    </row>
    <row r="117" ht="12.75">
      <c r="A117" s="9"/>
    </row>
    <row r="118" ht="12.75">
      <c r="A118" s="9"/>
    </row>
    <row r="119" ht="12.75">
      <c r="A119" s="9"/>
    </row>
    <row r="120" ht="12.75">
      <c r="A120" s="9"/>
    </row>
    <row r="121" ht="12.75">
      <c r="A121" s="9"/>
    </row>
    <row r="122" ht="12.75">
      <c r="A122" s="9"/>
    </row>
    <row r="123" ht="12.75">
      <c r="A123" s="9"/>
    </row>
    <row r="124" ht="12.75">
      <c r="A124" s="9"/>
    </row>
    <row r="125" ht="12.75">
      <c r="A125" s="9"/>
    </row>
    <row r="126" ht="12.75">
      <c r="A126" s="9"/>
    </row>
    <row r="127" ht="12.75">
      <c r="A127" s="9"/>
    </row>
    <row r="128" ht="12.75">
      <c r="A128" s="9"/>
    </row>
    <row r="129" ht="12.75">
      <c r="A129" s="9"/>
    </row>
    <row r="130" ht="12.75">
      <c r="A130" s="9"/>
    </row>
    <row r="131" ht="12.75">
      <c r="A131" s="9"/>
    </row>
    <row r="132" ht="12.75">
      <c r="A132" s="9"/>
    </row>
    <row r="133" ht="12.75">
      <c r="A133" s="9"/>
    </row>
    <row r="134" ht="12.75">
      <c r="A134" s="9"/>
    </row>
    <row r="135" ht="12.75">
      <c r="A135" s="9"/>
    </row>
    <row r="136" ht="12.75">
      <c r="A136" s="9"/>
    </row>
    <row r="137" ht="12.75">
      <c r="A137" s="9"/>
    </row>
    <row r="138" ht="12.75">
      <c r="A138" s="9"/>
    </row>
    <row r="139" ht="12.75">
      <c r="A139" s="9"/>
    </row>
    <row r="140" ht="12.75">
      <c r="A140" s="9"/>
    </row>
    <row r="141" ht="12.75">
      <c r="A141" s="9"/>
    </row>
    <row r="142" ht="12.75">
      <c r="A142" s="9"/>
    </row>
    <row r="143" ht="12.75">
      <c r="A143" s="9"/>
    </row>
    <row r="144" ht="12.75">
      <c r="A144" s="9"/>
    </row>
    <row r="145" ht="12.75">
      <c r="A145" s="9"/>
    </row>
    <row r="146" ht="12.75">
      <c r="A146" s="9"/>
    </row>
    <row r="147" ht="12.75">
      <c r="A147" s="9"/>
    </row>
    <row r="148" ht="12.75">
      <c r="A148" s="9"/>
    </row>
    <row r="149" ht="12.75">
      <c r="A149" s="9"/>
    </row>
    <row r="150" ht="12.75">
      <c r="A150" s="9"/>
    </row>
    <row r="151" ht="12.75">
      <c r="A151" s="9"/>
    </row>
    <row r="152" ht="12.75">
      <c r="A152" s="9"/>
    </row>
    <row r="153" ht="12.75">
      <c r="A153" s="9"/>
    </row>
    <row r="154" ht="12.75">
      <c r="A154" s="9"/>
    </row>
    <row r="155" ht="12.75">
      <c r="A155" s="9"/>
    </row>
    <row r="156" ht="12.75">
      <c r="A156" s="9"/>
    </row>
    <row r="157" ht="12.75">
      <c r="A157" s="9"/>
    </row>
    <row r="158" ht="12.75">
      <c r="A158" s="9"/>
    </row>
    <row r="159" ht="12.75">
      <c r="A159" s="9"/>
    </row>
    <row r="160" ht="12.75">
      <c r="A160" s="9"/>
    </row>
    <row r="161" ht="12.75">
      <c r="A161" s="9"/>
    </row>
    <row r="162" ht="12.75">
      <c r="A162" s="9"/>
    </row>
    <row r="163" ht="12.75">
      <c r="A163" s="9"/>
    </row>
    <row r="164" ht="12.75">
      <c r="A164" s="9"/>
    </row>
    <row r="165" ht="12.75">
      <c r="A165" s="9"/>
    </row>
    <row r="166" ht="12.75">
      <c r="A166" s="9"/>
    </row>
    <row r="167" ht="12.75">
      <c r="A167" s="9"/>
    </row>
    <row r="168" ht="12.75">
      <c r="A168" s="9"/>
    </row>
    <row r="169" ht="12.75">
      <c r="A169" s="9"/>
    </row>
    <row r="170" ht="12.75">
      <c r="A170" s="9"/>
    </row>
    <row r="171" ht="12.75">
      <c r="A171" s="9"/>
    </row>
    <row r="172" ht="12.75">
      <c r="A172" s="9"/>
    </row>
    <row r="173" ht="12.75">
      <c r="A173" s="9"/>
    </row>
    <row r="174" ht="12.75">
      <c r="A174" s="9"/>
    </row>
    <row r="175" ht="12.75">
      <c r="A175" s="9"/>
    </row>
    <row r="176" ht="12.75">
      <c r="A176" s="9"/>
    </row>
    <row r="177" ht="12.75">
      <c r="A177" s="9"/>
    </row>
    <row r="178" ht="12.75">
      <c r="A178" s="9"/>
    </row>
    <row r="179" ht="12.75">
      <c r="A179" s="9"/>
    </row>
    <row r="180" ht="12.75">
      <c r="A180" s="9"/>
    </row>
    <row r="181" ht="12.75">
      <c r="A181" s="9"/>
    </row>
    <row r="182" ht="12.75">
      <c r="A182" s="9"/>
    </row>
    <row r="183" ht="12.75">
      <c r="A183" s="9"/>
    </row>
    <row r="184" ht="12.75">
      <c r="A184" s="9"/>
    </row>
    <row r="185" ht="12.75">
      <c r="A185" s="9"/>
    </row>
    <row r="186" ht="12.75">
      <c r="A186" s="9"/>
    </row>
    <row r="187" ht="12.75">
      <c r="A187" s="9"/>
    </row>
    <row r="188" ht="12.75">
      <c r="A188" s="9"/>
    </row>
    <row r="189" ht="12.75">
      <c r="A189" s="9"/>
    </row>
    <row r="190" ht="12.75">
      <c r="A190" s="9"/>
    </row>
    <row r="191" ht="12.75">
      <c r="A191" s="9"/>
    </row>
    <row r="192" ht="12.75">
      <c r="A192" s="9"/>
    </row>
    <row r="193" ht="12.75">
      <c r="A193" s="9"/>
    </row>
    <row r="194" ht="12.75">
      <c r="A194" s="9"/>
    </row>
    <row r="195" ht="12.75">
      <c r="A195" s="9"/>
    </row>
    <row r="196" ht="12.75">
      <c r="A196" s="9"/>
    </row>
    <row r="197" ht="12.75">
      <c r="A197" s="9"/>
    </row>
    <row r="198" ht="12.75">
      <c r="A198" s="9"/>
    </row>
    <row r="199" ht="12.75">
      <c r="A199" s="9"/>
    </row>
    <row r="200" ht="12.75">
      <c r="A200" s="9"/>
    </row>
    <row r="201" ht="12.75">
      <c r="A201" s="9"/>
    </row>
    <row r="202" ht="12.75">
      <c r="A202" s="9"/>
    </row>
    <row r="203" ht="12.75">
      <c r="A203" s="9"/>
    </row>
    <row r="204" ht="12.75">
      <c r="A204" s="9"/>
    </row>
    <row r="205" ht="12.75">
      <c r="A205" s="9"/>
    </row>
    <row r="206" ht="12.75">
      <c r="A206" s="9"/>
    </row>
    <row r="207" ht="12.75">
      <c r="A207" s="9"/>
    </row>
    <row r="208" ht="12.75">
      <c r="A208" s="9"/>
    </row>
    <row r="209" ht="12.75">
      <c r="A209" s="9"/>
    </row>
    <row r="210" ht="12.75">
      <c r="A210" s="9"/>
    </row>
    <row r="211" ht="12.75">
      <c r="A211" s="9"/>
    </row>
    <row r="212" ht="12.75">
      <c r="A212" s="9"/>
    </row>
    <row r="213" ht="12.75">
      <c r="A213" s="9"/>
    </row>
    <row r="214" ht="12.75">
      <c r="A214" s="9"/>
    </row>
    <row r="215" ht="12.75">
      <c r="A215" s="9"/>
    </row>
    <row r="216" ht="12.75">
      <c r="A216" s="9"/>
    </row>
    <row r="217" ht="12.75">
      <c r="A217" s="9"/>
    </row>
    <row r="218" ht="12.75">
      <c r="A218" s="9"/>
    </row>
    <row r="219" ht="12.75">
      <c r="A219" s="9"/>
    </row>
    <row r="220" ht="12.75">
      <c r="A220" s="9"/>
    </row>
    <row r="221" ht="12.75">
      <c r="A221" s="9"/>
    </row>
    <row r="222" ht="12.75">
      <c r="A222" s="9"/>
    </row>
    <row r="223" ht="12.75">
      <c r="A223" s="9"/>
    </row>
    <row r="224" ht="12.75">
      <c r="A224" s="9"/>
    </row>
    <row r="225" ht="12.75">
      <c r="A225" s="9"/>
    </row>
    <row r="226" ht="12.75">
      <c r="A226" s="9"/>
    </row>
    <row r="227" ht="12.75">
      <c r="A227" s="9"/>
    </row>
    <row r="228" ht="12.75">
      <c r="A228" s="9"/>
    </row>
    <row r="229" ht="12.75">
      <c r="A229" s="9"/>
    </row>
    <row r="230" ht="12.75">
      <c r="A230" s="9"/>
    </row>
    <row r="231" ht="12.75">
      <c r="A231" s="9"/>
    </row>
    <row r="232" ht="12.75">
      <c r="A232" s="9"/>
    </row>
    <row r="233" ht="12.75">
      <c r="A233" s="9"/>
    </row>
    <row r="234" ht="12.75">
      <c r="A234" s="9"/>
    </row>
    <row r="235" ht="12.75">
      <c r="A235" s="9"/>
    </row>
    <row r="236" ht="12.75">
      <c r="A236" s="9"/>
    </row>
    <row r="237" ht="12.75">
      <c r="A237" s="9"/>
    </row>
    <row r="238" ht="12.75">
      <c r="A238" s="9"/>
    </row>
    <row r="239" ht="12.75">
      <c r="A239" s="9"/>
    </row>
    <row r="240" ht="12.75">
      <c r="A240" s="9"/>
    </row>
    <row r="241" ht="12.75">
      <c r="A241" s="9"/>
    </row>
    <row r="242" ht="12.75">
      <c r="A242" s="9"/>
    </row>
    <row r="243" ht="12.75">
      <c r="A243" s="9"/>
    </row>
    <row r="244" ht="12.75">
      <c r="A244" s="9"/>
    </row>
    <row r="245" ht="12.75">
      <c r="A245" s="9"/>
    </row>
    <row r="246" ht="12.75">
      <c r="A246" s="9"/>
    </row>
    <row r="247" ht="12.75">
      <c r="A247" s="9"/>
    </row>
    <row r="248" ht="12.75">
      <c r="A248" s="9"/>
    </row>
    <row r="249" ht="12.75">
      <c r="A249" s="9"/>
    </row>
    <row r="250" ht="12.75">
      <c r="A250" s="9"/>
    </row>
    <row r="251" ht="12.75">
      <c r="A251" s="9"/>
    </row>
    <row r="252" ht="12.75">
      <c r="A252" s="9"/>
    </row>
    <row r="253" ht="12.75">
      <c r="A253" s="9"/>
    </row>
    <row r="254" ht="12.75">
      <c r="A254" s="9"/>
    </row>
    <row r="255" ht="12.75">
      <c r="A255" s="9"/>
    </row>
    <row r="256" ht="12.75">
      <c r="A256" s="9"/>
    </row>
    <row r="257" ht="12.75">
      <c r="A257" s="9"/>
    </row>
    <row r="258" ht="12.75">
      <c r="A258" s="9"/>
    </row>
    <row r="259" ht="12.75">
      <c r="A259" s="9"/>
    </row>
    <row r="260" ht="12.75">
      <c r="A260" s="9"/>
    </row>
    <row r="261" ht="12.75">
      <c r="A261" s="9"/>
    </row>
    <row r="262" ht="12.75">
      <c r="A262" s="9"/>
    </row>
    <row r="263" ht="12.75">
      <c r="A263" s="9"/>
    </row>
    <row r="264" ht="12.75">
      <c r="A264" s="9"/>
    </row>
    <row r="265" ht="12.75">
      <c r="A265" s="9"/>
    </row>
    <row r="266" ht="12.75">
      <c r="A266" s="9"/>
    </row>
    <row r="267" ht="12.75">
      <c r="A267" s="9"/>
    </row>
    <row r="268" ht="12.75">
      <c r="A268" s="9"/>
    </row>
    <row r="269" ht="12.75">
      <c r="A269" s="9"/>
    </row>
    <row r="270" ht="12.75">
      <c r="A270" s="9"/>
    </row>
    <row r="271" ht="12.75">
      <c r="A271" s="9"/>
    </row>
    <row r="272" ht="12.75">
      <c r="A272" s="9"/>
    </row>
    <row r="273" ht="12.75">
      <c r="A273" s="9"/>
    </row>
    <row r="274" ht="12.75">
      <c r="A274" s="9"/>
    </row>
    <row r="275" ht="12.75">
      <c r="A275" s="9"/>
    </row>
    <row r="276" ht="12.75">
      <c r="A276" s="9"/>
    </row>
    <row r="277" ht="12.75">
      <c r="A277" s="9"/>
    </row>
    <row r="278" ht="12.75">
      <c r="A278" s="9"/>
    </row>
    <row r="279" ht="12.75">
      <c r="A279" s="9"/>
    </row>
    <row r="280" ht="12.75">
      <c r="A280" s="9"/>
    </row>
    <row r="281" ht="12.75">
      <c r="A281" s="9"/>
    </row>
    <row r="282" ht="12.75">
      <c r="A282" s="9"/>
    </row>
    <row r="283" ht="12.75">
      <c r="A283" s="9"/>
    </row>
    <row r="284" ht="12.75">
      <c r="A284" s="9"/>
    </row>
    <row r="285" ht="12.75">
      <c r="A285" s="9"/>
    </row>
    <row r="286" ht="12.75">
      <c r="A286" s="9"/>
    </row>
    <row r="287" ht="12.75">
      <c r="A287" s="9"/>
    </row>
    <row r="288" ht="12.75">
      <c r="A288" s="9"/>
    </row>
    <row r="289" ht="12.75">
      <c r="A289" s="9"/>
    </row>
    <row r="290" ht="12.75">
      <c r="A290" s="9"/>
    </row>
    <row r="291" ht="12.75">
      <c r="A291" s="9"/>
    </row>
    <row r="292" ht="12.75">
      <c r="A292" s="9"/>
    </row>
    <row r="293" ht="12.75">
      <c r="A293" s="9"/>
    </row>
    <row r="294" ht="12.75">
      <c r="A294" s="9"/>
    </row>
    <row r="295" ht="12.75">
      <c r="A295" s="9"/>
    </row>
    <row r="296" ht="12.75">
      <c r="A296" s="9"/>
    </row>
    <row r="297" ht="12.75">
      <c r="A297" s="9"/>
    </row>
    <row r="298" ht="12.75">
      <c r="A298" s="9"/>
    </row>
    <row r="299" ht="12.75">
      <c r="A299" s="9"/>
    </row>
    <row r="300" ht="12.75">
      <c r="A300" s="9"/>
    </row>
    <row r="301" ht="12.75">
      <c r="A301" s="9"/>
    </row>
    <row r="302" ht="12.75">
      <c r="A302" s="9"/>
    </row>
    <row r="303" ht="12.75">
      <c r="A303" s="9"/>
    </row>
    <row r="304" ht="12.75">
      <c r="A304" s="9"/>
    </row>
    <row r="305" ht="12.75">
      <c r="A305" s="9"/>
    </row>
    <row r="306" ht="12.75">
      <c r="A306" s="9"/>
    </row>
    <row r="307" ht="12.75">
      <c r="A307" s="9"/>
    </row>
    <row r="308" ht="12.75">
      <c r="A308" s="9"/>
    </row>
    <row r="309" ht="12.75">
      <c r="A309" s="9"/>
    </row>
    <row r="310" ht="12.75">
      <c r="A310" s="9"/>
    </row>
    <row r="311" ht="12.75">
      <c r="A311" s="9"/>
    </row>
    <row r="312" ht="12.75">
      <c r="A312" s="9"/>
    </row>
    <row r="313" ht="12.75">
      <c r="A313" s="9"/>
    </row>
    <row r="314" ht="12.75">
      <c r="A314" s="9"/>
    </row>
    <row r="315" ht="12.75">
      <c r="A315" s="9"/>
    </row>
    <row r="316" ht="12.75">
      <c r="A316" s="9"/>
    </row>
    <row r="317" ht="12.75">
      <c r="A317" s="9"/>
    </row>
    <row r="318" ht="12.75">
      <c r="A318" s="9"/>
    </row>
    <row r="319" ht="12.75">
      <c r="A319" s="9"/>
    </row>
    <row r="320" ht="12.75">
      <c r="A320" s="9"/>
    </row>
    <row r="321" ht="12.75">
      <c r="A321" s="9"/>
    </row>
    <row r="322" ht="12.75">
      <c r="A322" s="9"/>
    </row>
    <row r="323" ht="12.75">
      <c r="A323" s="9"/>
    </row>
    <row r="324" ht="12.75">
      <c r="A324" s="9"/>
    </row>
    <row r="325" ht="12.75">
      <c r="A325" s="9"/>
    </row>
    <row r="326" ht="12.75">
      <c r="A326" s="9"/>
    </row>
    <row r="327" ht="12.75">
      <c r="A327" s="9"/>
    </row>
    <row r="328" ht="12.75">
      <c r="A328" s="9"/>
    </row>
    <row r="329" ht="12.75">
      <c r="A329" s="9"/>
    </row>
    <row r="330" ht="12.75">
      <c r="A330" s="9"/>
    </row>
    <row r="331" ht="12.75">
      <c r="A331" s="9"/>
    </row>
    <row r="332" ht="12.75">
      <c r="A332" s="9"/>
    </row>
    <row r="333" ht="12.75">
      <c r="A333" s="9"/>
    </row>
    <row r="334" ht="12.75">
      <c r="A334" s="9"/>
    </row>
    <row r="335" ht="12.75">
      <c r="A335" s="9"/>
    </row>
    <row r="336" ht="12.75">
      <c r="A336" s="9"/>
    </row>
    <row r="337" ht="12.75">
      <c r="A337" s="9"/>
    </row>
    <row r="338" ht="12.75">
      <c r="A338" s="9"/>
    </row>
    <row r="339" ht="12.75">
      <c r="A339" s="9"/>
    </row>
    <row r="340" ht="12.75">
      <c r="A340" s="9"/>
    </row>
    <row r="341" ht="12.75">
      <c r="A341" s="9"/>
    </row>
    <row r="342" ht="12.75">
      <c r="A342" s="9"/>
    </row>
    <row r="343" ht="12.75">
      <c r="A343" s="9"/>
    </row>
    <row r="344" ht="12.75">
      <c r="A344" s="9"/>
    </row>
    <row r="345" ht="12.75">
      <c r="A345" s="9"/>
    </row>
    <row r="346" ht="12.75">
      <c r="A346" s="9"/>
    </row>
    <row r="347" ht="12.75">
      <c r="A347" s="9"/>
    </row>
    <row r="348" ht="12.75">
      <c r="A348" s="9"/>
    </row>
    <row r="349" ht="12.75">
      <c r="A349" s="9"/>
    </row>
    <row r="350" ht="12.75">
      <c r="A350" s="9"/>
    </row>
    <row r="351" ht="12.75">
      <c r="A351" s="9"/>
    </row>
    <row r="352" ht="12.75">
      <c r="A352" s="9"/>
    </row>
    <row r="353" ht="12.75">
      <c r="A353" s="9"/>
    </row>
    <row r="354" ht="12.75">
      <c r="A354" s="9"/>
    </row>
    <row r="355" ht="12.75">
      <c r="A355" s="9"/>
    </row>
    <row r="356" ht="12.75">
      <c r="A356" s="9"/>
    </row>
    <row r="357" ht="12.75">
      <c r="A357" s="9"/>
    </row>
    <row r="358" ht="12.75">
      <c r="A358" s="9"/>
    </row>
    <row r="359" ht="12.75">
      <c r="A359" s="9"/>
    </row>
    <row r="360" ht="12.75">
      <c r="A360" s="9"/>
    </row>
    <row r="361" ht="12.75">
      <c r="A361" s="9"/>
    </row>
    <row r="362" ht="12.75">
      <c r="A362" s="9"/>
    </row>
    <row r="363" ht="12.75">
      <c r="A363" s="9"/>
    </row>
    <row r="364" ht="12.75">
      <c r="A364" s="9"/>
    </row>
    <row r="365" ht="12.75">
      <c r="A365" s="9"/>
    </row>
    <row r="366" ht="12.75">
      <c r="A366" s="9"/>
    </row>
    <row r="367" ht="12.75">
      <c r="A367" s="9"/>
    </row>
    <row r="368" ht="12.75">
      <c r="A368" s="9"/>
    </row>
    <row r="369" ht="12.75">
      <c r="A369" s="9"/>
    </row>
    <row r="370" ht="12.75">
      <c r="A370" s="9"/>
    </row>
    <row r="371" ht="12.75">
      <c r="A371" s="9"/>
    </row>
    <row r="372" ht="12.75">
      <c r="A372" s="9"/>
    </row>
    <row r="373" ht="12.75">
      <c r="A373" s="9"/>
    </row>
    <row r="374" ht="12.75">
      <c r="A374" s="9"/>
    </row>
    <row r="375" ht="12.75">
      <c r="A375" s="9"/>
    </row>
    <row r="376" ht="12.75">
      <c r="A376" s="9"/>
    </row>
    <row r="377" ht="12.75">
      <c r="A377" s="9"/>
    </row>
    <row r="378" ht="12.75">
      <c r="A378" s="9"/>
    </row>
    <row r="379" ht="12.75">
      <c r="A379" s="9"/>
    </row>
    <row r="380" ht="12.75">
      <c r="A380" s="9"/>
    </row>
    <row r="381" ht="12.75">
      <c r="A381" s="9"/>
    </row>
    <row r="382" ht="12.75">
      <c r="A382" s="9"/>
    </row>
    <row r="383" ht="12.75">
      <c r="A383" s="9"/>
    </row>
    <row r="384" ht="12.75">
      <c r="A384" s="9"/>
    </row>
    <row r="385" ht="12.75">
      <c r="A385" s="9"/>
    </row>
    <row r="386" ht="12.75">
      <c r="A386" s="9"/>
    </row>
    <row r="387" ht="12.75">
      <c r="A387" s="9"/>
    </row>
    <row r="388" ht="12.75">
      <c r="A388" s="9"/>
    </row>
    <row r="389" ht="12.75">
      <c r="A389" s="9"/>
    </row>
    <row r="390" ht="12.75">
      <c r="A390" s="9"/>
    </row>
    <row r="391" ht="12.75">
      <c r="A391" s="9"/>
    </row>
    <row r="392" ht="12.75">
      <c r="A392" s="9"/>
    </row>
    <row r="393" ht="12.75">
      <c r="A393" s="9"/>
    </row>
    <row r="394" ht="12.75">
      <c r="A394" s="9"/>
    </row>
    <row r="395" ht="12.75">
      <c r="A395" s="9"/>
    </row>
    <row r="396" ht="12.75">
      <c r="A396" s="9"/>
    </row>
    <row r="397" ht="12.75">
      <c r="A397" s="9"/>
    </row>
    <row r="398" ht="12.75">
      <c r="A398" s="9"/>
    </row>
    <row r="399" ht="12.75">
      <c r="A399" s="9"/>
    </row>
    <row r="400" ht="12.75">
      <c r="A400" s="9"/>
    </row>
    <row r="401" ht="12.75">
      <c r="A401" s="9"/>
    </row>
    <row r="402" ht="12.75">
      <c r="A402" s="9"/>
    </row>
    <row r="403" ht="12.75">
      <c r="A403" s="9"/>
    </row>
    <row r="404" ht="12.75">
      <c r="A404" s="9"/>
    </row>
    <row r="405" ht="12.75">
      <c r="A405" s="9"/>
    </row>
    <row r="406" ht="12.75">
      <c r="A406" s="9"/>
    </row>
    <row r="407" ht="12.75">
      <c r="A407" s="9"/>
    </row>
    <row r="408" ht="12.75">
      <c r="A408" s="9"/>
    </row>
    <row r="409" ht="12.75">
      <c r="A409" s="9"/>
    </row>
    <row r="410" ht="12.75">
      <c r="A410" s="9"/>
    </row>
    <row r="411" ht="12.75">
      <c r="A411" s="9"/>
    </row>
    <row r="412" ht="12.75">
      <c r="A412" s="9"/>
    </row>
    <row r="413" ht="12.75">
      <c r="A413" s="9"/>
    </row>
    <row r="414" ht="12.75">
      <c r="A414" s="9"/>
    </row>
    <row r="415" ht="12.75">
      <c r="A415" s="9"/>
    </row>
    <row r="416" ht="12.75">
      <c r="A416" s="9"/>
    </row>
    <row r="417" ht="12.75">
      <c r="A417" s="9"/>
    </row>
    <row r="418" ht="12.75">
      <c r="A418" s="9"/>
    </row>
    <row r="419" ht="12.75">
      <c r="A419" s="9"/>
    </row>
    <row r="420" ht="12.75">
      <c r="A420" s="9"/>
    </row>
    <row r="421" ht="12.75">
      <c r="A421" s="9"/>
    </row>
    <row r="422" ht="12.75">
      <c r="A422" s="9"/>
    </row>
    <row r="423" ht="12.75">
      <c r="A423" s="9"/>
    </row>
    <row r="424" ht="12.75">
      <c r="A424" s="9"/>
    </row>
    <row r="425" ht="12.75">
      <c r="A425" s="9"/>
    </row>
    <row r="426" ht="12.75">
      <c r="A426" s="9"/>
    </row>
    <row r="427" ht="12.75">
      <c r="A427" s="9"/>
    </row>
    <row r="428" ht="12.75">
      <c r="A428" s="9"/>
    </row>
    <row r="429" ht="12.75">
      <c r="A429" s="9"/>
    </row>
    <row r="430" ht="12.75">
      <c r="A430" s="9"/>
    </row>
    <row r="431" ht="12.75">
      <c r="A431" s="9"/>
    </row>
    <row r="432" ht="12.75">
      <c r="A432" s="9"/>
    </row>
    <row r="433" ht="12.75">
      <c r="A433" s="9"/>
    </row>
    <row r="434" ht="12.75">
      <c r="A434" s="9"/>
    </row>
    <row r="435" ht="12.75">
      <c r="A435" s="9"/>
    </row>
    <row r="436" ht="12.75">
      <c r="A436" s="9"/>
    </row>
    <row r="437" ht="12.75">
      <c r="A437" s="9"/>
    </row>
    <row r="438" ht="12.75">
      <c r="A438" s="9"/>
    </row>
    <row r="439" ht="12.75">
      <c r="A439" s="9"/>
    </row>
    <row r="440" ht="12.75">
      <c r="A440" s="9"/>
    </row>
    <row r="441" ht="12.75">
      <c r="A441" s="9"/>
    </row>
    <row r="442" ht="12.75">
      <c r="A442" s="9"/>
    </row>
    <row r="443" ht="12.75">
      <c r="A443" s="9"/>
    </row>
    <row r="444" ht="12.75">
      <c r="A444" s="9"/>
    </row>
    <row r="445" ht="12.75">
      <c r="A445" s="9"/>
    </row>
    <row r="446" ht="12.75">
      <c r="A446" s="9"/>
    </row>
    <row r="447" ht="12.75">
      <c r="A447" s="9"/>
    </row>
    <row r="448" ht="12.75">
      <c r="A448" s="9"/>
    </row>
    <row r="449" ht="12.75">
      <c r="A449" s="9"/>
    </row>
    <row r="450" ht="12.75">
      <c r="A450" s="9"/>
    </row>
    <row r="451" ht="12.75">
      <c r="A451" s="9"/>
    </row>
    <row r="452" ht="12.75">
      <c r="A452" s="9"/>
    </row>
    <row r="453" ht="12.75">
      <c r="A453" s="9"/>
    </row>
    <row r="454" ht="12.75">
      <c r="A454" s="9"/>
    </row>
    <row r="455" ht="12.75">
      <c r="A455" s="9"/>
    </row>
    <row r="456" ht="12.75">
      <c r="A456" s="9"/>
    </row>
    <row r="457" ht="12.75">
      <c r="A457" s="9"/>
    </row>
    <row r="458" ht="12.75">
      <c r="A458" s="9"/>
    </row>
    <row r="459" ht="12.75">
      <c r="A459" s="9"/>
    </row>
    <row r="460" ht="12.75">
      <c r="A460" s="9"/>
    </row>
    <row r="461" ht="12.75">
      <c r="A461" s="9"/>
    </row>
    <row r="462" ht="12.75">
      <c r="A462" s="9"/>
    </row>
    <row r="463" ht="12.75">
      <c r="A463" s="9"/>
    </row>
    <row r="464" ht="12.75">
      <c r="A464" s="9"/>
    </row>
    <row r="465" ht="12.75">
      <c r="A465" s="9"/>
    </row>
    <row r="466" ht="12.75">
      <c r="A466" s="9"/>
    </row>
    <row r="467" ht="12.75">
      <c r="A467" s="9"/>
    </row>
    <row r="468" ht="12.75">
      <c r="A468" s="9"/>
    </row>
    <row r="469" ht="12.75">
      <c r="A469" s="9"/>
    </row>
    <row r="470" ht="12.75">
      <c r="A470" s="9"/>
    </row>
    <row r="471" ht="12.75">
      <c r="A471" s="9"/>
    </row>
    <row r="472" ht="12.75">
      <c r="A472" s="9"/>
    </row>
    <row r="473" ht="12.75">
      <c r="A473" s="9"/>
    </row>
    <row r="474" ht="12.75">
      <c r="A474" s="9"/>
    </row>
    <row r="475" ht="12.75">
      <c r="A475" s="9"/>
    </row>
    <row r="476" ht="12.75">
      <c r="A476" s="9"/>
    </row>
    <row r="477" ht="12.75">
      <c r="A477" s="9"/>
    </row>
    <row r="478" ht="12.75">
      <c r="A478" s="9"/>
    </row>
    <row r="479" ht="12.75">
      <c r="A479" s="9"/>
    </row>
    <row r="480" ht="12.75">
      <c r="A480" s="9"/>
    </row>
    <row r="481" ht="12.75">
      <c r="A481" s="9"/>
    </row>
    <row r="482" ht="12.75">
      <c r="A482" s="9"/>
    </row>
    <row r="483" ht="12.75">
      <c r="A483" s="9"/>
    </row>
    <row r="484" ht="12.75">
      <c r="A484" s="9"/>
    </row>
    <row r="485" ht="12.75">
      <c r="A485" s="9"/>
    </row>
    <row r="486" ht="12.75">
      <c r="A486" s="9"/>
    </row>
    <row r="487" ht="12.75">
      <c r="A487" s="9"/>
    </row>
    <row r="488" ht="12.75">
      <c r="A488" s="9"/>
    </row>
    <row r="489" ht="12.75">
      <c r="A489" s="9"/>
    </row>
    <row r="490" ht="12.75">
      <c r="A490" s="9"/>
    </row>
    <row r="491" ht="12.75">
      <c r="A491" s="9"/>
    </row>
    <row r="492" ht="12.75">
      <c r="A492" s="9"/>
    </row>
    <row r="493" ht="12.75">
      <c r="A493" s="9"/>
    </row>
    <row r="494" ht="12.75">
      <c r="A494" s="9"/>
    </row>
    <row r="495" ht="12.75">
      <c r="A495" s="9"/>
    </row>
    <row r="496" ht="12.75">
      <c r="A496" s="9"/>
    </row>
    <row r="497" ht="12.75">
      <c r="A497" s="9"/>
    </row>
    <row r="498" ht="12.75">
      <c r="A498" s="9"/>
    </row>
    <row r="499" ht="12.75">
      <c r="A499" s="9"/>
    </row>
    <row r="500" ht="12.75">
      <c r="A500" s="9"/>
    </row>
    <row r="501" ht="12.75">
      <c r="A501" s="9"/>
    </row>
    <row r="502" ht="12.75">
      <c r="A502" s="9"/>
    </row>
    <row r="503" ht="12.75">
      <c r="A503" s="9"/>
    </row>
    <row r="504" ht="12.75">
      <c r="A504" s="9"/>
    </row>
    <row r="505" ht="12.75">
      <c r="A505" s="9"/>
    </row>
    <row r="506" ht="12.75">
      <c r="A506" s="9"/>
    </row>
    <row r="507" ht="12.75">
      <c r="A507" s="9"/>
    </row>
    <row r="508" ht="12.75">
      <c r="A508" s="9"/>
    </row>
    <row r="509" ht="12.75">
      <c r="A509" s="9"/>
    </row>
    <row r="510" ht="12.75">
      <c r="A510" s="9"/>
    </row>
    <row r="511" ht="12.75">
      <c r="A511" s="9"/>
    </row>
    <row r="512" ht="12.75">
      <c r="A512" s="9"/>
    </row>
    <row r="513" ht="12.75">
      <c r="A513" s="9"/>
    </row>
    <row r="514" ht="12.75">
      <c r="A514" s="9"/>
    </row>
    <row r="515" ht="12.75">
      <c r="A515" s="9"/>
    </row>
    <row r="516" ht="12.75">
      <c r="A516" s="9"/>
    </row>
    <row r="517" ht="12.75">
      <c r="A517" s="9"/>
    </row>
    <row r="518" ht="12.75">
      <c r="A518" s="9"/>
    </row>
    <row r="519" ht="12.75">
      <c r="A519" s="9"/>
    </row>
    <row r="520" ht="12.75">
      <c r="A520" s="9"/>
    </row>
    <row r="521" ht="12.75">
      <c r="A521" s="9"/>
    </row>
    <row r="522" ht="12.75">
      <c r="A522" s="9"/>
    </row>
    <row r="523" ht="12.75">
      <c r="A523" s="9"/>
    </row>
    <row r="524" ht="12.75">
      <c r="A524" s="9"/>
    </row>
    <row r="525" ht="12.75">
      <c r="A525" s="9"/>
    </row>
    <row r="526" ht="12.75">
      <c r="A526" s="9"/>
    </row>
    <row r="527" ht="12.75">
      <c r="A527" s="9"/>
    </row>
    <row r="528" ht="12.75">
      <c r="A528" s="9"/>
    </row>
    <row r="529" ht="12.75">
      <c r="A529" s="9"/>
    </row>
    <row r="530" ht="12.75">
      <c r="A530" s="9"/>
    </row>
    <row r="531" ht="12.75">
      <c r="A531" s="9"/>
    </row>
    <row r="532" ht="12.75">
      <c r="A532" s="9"/>
    </row>
    <row r="533" ht="12.75">
      <c r="A533" s="9"/>
    </row>
    <row r="534" ht="12.75">
      <c r="A534" s="9"/>
    </row>
    <row r="535" ht="12.75">
      <c r="A535" s="9"/>
    </row>
    <row r="536" ht="12.75">
      <c r="A536" s="9"/>
    </row>
    <row r="537" ht="12.75">
      <c r="A537" s="9"/>
    </row>
    <row r="538" ht="12.75">
      <c r="A538" s="9"/>
    </row>
    <row r="539" ht="12.75">
      <c r="A539" s="9"/>
    </row>
    <row r="540" ht="12.75">
      <c r="A540" s="9"/>
    </row>
    <row r="541" ht="12.75">
      <c r="A541" s="9"/>
    </row>
    <row r="542" ht="12.75">
      <c r="A542" s="9"/>
    </row>
    <row r="543" ht="12.75">
      <c r="A543" s="9"/>
    </row>
    <row r="544" ht="12.75">
      <c r="A544" s="9"/>
    </row>
    <row r="545" ht="12.75">
      <c r="A545" s="9"/>
    </row>
    <row r="546" ht="12.75">
      <c r="A546" s="9"/>
    </row>
    <row r="547" ht="12.75">
      <c r="A547" s="9"/>
    </row>
    <row r="548" ht="12.75">
      <c r="A548" s="9"/>
    </row>
    <row r="549" ht="12.75">
      <c r="A549" s="9"/>
    </row>
    <row r="550" ht="12.75">
      <c r="A550" s="9"/>
    </row>
    <row r="551" ht="12.75">
      <c r="A551" s="9"/>
    </row>
    <row r="552" ht="12.75">
      <c r="A552" s="9"/>
    </row>
    <row r="553" ht="12.75">
      <c r="A553" s="9"/>
    </row>
    <row r="554" ht="12.75">
      <c r="A554" s="9"/>
    </row>
    <row r="555" ht="12.75">
      <c r="A555" s="9"/>
    </row>
    <row r="556" ht="12.75">
      <c r="A556" s="9"/>
    </row>
    <row r="557" ht="12.75">
      <c r="A557" s="9"/>
    </row>
    <row r="558" ht="12.75">
      <c r="A558" s="9"/>
    </row>
    <row r="559" ht="12.75">
      <c r="A559" s="9"/>
    </row>
    <row r="560" ht="12.75">
      <c r="A560" s="9"/>
    </row>
    <row r="561" ht="12.75">
      <c r="A561" s="9"/>
    </row>
    <row r="562" ht="12.75">
      <c r="A562" s="9"/>
    </row>
    <row r="563" ht="12.75">
      <c r="A563" s="9"/>
    </row>
    <row r="564" ht="12.75">
      <c r="A564" s="9"/>
    </row>
    <row r="565" ht="12.75">
      <c r="A565" s="9"/>
    </row>
    <row r="566" ht="12.75">
      <c r="A566" s="9"/>
    </row>
    <row r="567" ht="12.75">
      <c r="A567" s="9"/>
    </row>
    <row r="568" ht="12.75">
      <c r="A568" s="9"/>
    </row>
    <row r="569" ht="12.75">
      <c r="A569" s="9"/>
    </row>
    <row r="570" ht="12.75">
      <c r="A570" s="9"/>
    </row>
    <row r="571" ht="12.75">
      <c r="A571" s="9"/>
    </row>
    <row r="572" ht="12.75">
      <c r="A572" s="9"/>
    </row>
    <row r="573" ht="12.75">
      <c r="A573" s="9"/>
    </row>
    <row r="574" ht="12.75">
      <c r="A574" s="9"/>
    </row>
    <row r="575" ht="12.75">
      <c r="A575" s="9"/>
    </row>
    <row r="576" ht="12.75">
      <c r="A576" s="9"/>
    </row>
    <row r="577" ht="12.75">
      <c r="A577" s="9"/>
    </row>
    <row r="578" ht="12.75">
      <c r="A578" s="9"/>
    </row>
    <row r="579" ht="12.75">
      <c r="A579" s="9"/>
    </row>
    <row r="580" ht="12.75">
      <c r="A580" s="9"/>
    </row>
    <row r="581" ht="12.75">
      <c r="A581" s="9"/>
    </row>
    <row r="582" ht="12.75">
      <c r="A582" s="9"/>
    </row>
    <row r="583" ht="12.75">
      <c r="A583" s="9"/>
    </row>
    <row r="584" ht="12.75">
      <c r="A584" s="9"/>
    </row>
    <row r="585" ht="12.75">
      <c r="A585" s="9"/>
    </row>
    <row r="586" ht="12.75">
      <c r="A586" s="9"/>
    </row>
    <row r="587" ht="12.75">
      <c r="A587" s="9"/>
    </row>
    <row r="588" ht="12.75">
      <c r="A588" s="9"/>
    </row>
    <row r="589" ht="12.75">
      <c r="A589" s="9"/>
    </row>
    <row r="590" ht="12.75">
      <c r="A590" s="9"/>
    </row>
    <row r="591" ht="12.75">
      <c r="A591" s="9"/>
    </row>
    <row r="592" ht="12.75">
      <c r="A592" s="9"/>
    </row>
    <row r="593" ht="12.75">
      <c r="A593" s="9"/>
    </row>
    <row r="594" ht="12.75">
      <c r="A594" s="9"/>
    </row>
    <row r="595" ht="12.75">
      <c r="A595" s="9"/>
    </row>
    <row r="596" ht="12.75">
      <c r="A596" s="9"/>
    </row>
    <row r="597" ht="12.75">
      <c r="A597" s="9"/>
    </row>
    <row r="598" ht="12.75">
      <c r="A598" s="9"/>
    </row>
    <row r="599" ht="12.75">
      <c r="A599" s="9"/>
    </row>
    <row r="600" ht="12.75">
      <c r="A600" s="9"/>
    </row>
    <row r="601" ht="12.75">
      <c r="A601" s="9"/>
    </row>
    <row r="602" ht="12.75">
      <c r="A602" s="9"/>
    </row>
    <row r="603" ht="12.75">
      <c r="A603" s="9"/>
    </row>
    <row r="604" ht="12.75">
      <c r="A604" s="9"/>
    </row>
    <row r="605" ht="12.75">
      <c r="A605" s="9"/>
    </row>
    <row r="606" ht="12.75">
      <c r="A606" s="9"/>
    </row>
    <row r="607" ht="12.75">
      <c r="A607" s="9"/>
    </row>
    <row r="608" ht="12.75">
      <c r="A608" s="9"/>
    </row>
    <row r="609" ht="12.75">
      <c r="A609" s="9"/>
    </row>
    <row r="610" ht="12.75">
      <c r="A610" s="9"/>
    </row>
    <row r="611" ht="12.75">
      <c r="A611" s="9"/>
    </row>
    <row r="612" ht="12.75">
      <c r="A612" s="9"/>
    </row>
    <row r="613" ht="12.75">
      <c r="A613" s="9"/>
    </row>
    <row r="614" ht="12.75">
      <c r="A614" s="9"/>
    </row>
    <row r="615" ht="12.75">
      <c r="A615" s="9"/>
    </row>
    <row r="616" ht="12.75">
      <c r="A616" s="9"/>
    </row>
    <row r="617" ht="12.75">
      <c r="A617" s="9"/>
    </row>
    <row r="618" ht="12.75">
      <c r="A618" s="9"/>
    </row>
    <row r="619" ht="12.75">
      <c r="A619" s="9"/>
    </row>
    <row r="620" ht="12.75">
      <c r="A620" s="9"/>
    </row>
    <row r="621" ht="12.75">
      <c r="A621" s="9"/>
    </row>
    <row r="622" ht="12.75">
      <c r="A622" s="9"/>
    </row>
    <row r="623" ht="12.75">
      <c r="A623" s="9"/>
    </row>
    <row r="624" ht="12.75">
      <c r="A624" s="9"/>
    </row>
    <row r="625" ht="12.75">
      <c r="A625" s="9"/>
    </row>
    <row r="626" ht="12.75">
      <c r="A626" s="9"/>
    </row>
    <row r="627" ht="12.75">
      <c r="A627" s="9"/>
    </row>
    <row r="628" ht="12.75">
      <c r="A628" s="9"/>
    </row>
    <row r="629" ht="12.75">
      <c r="A629" s="9"/>
    </row>
    <row r="630" ht="12.75">
      <c r="A630" s="9"/>
    </row>
    <row r="631" ht="12.75">
      <c r="A631" s="9"/>
    </row>
    <row r="632" ht="12.75">
      <c r="A632" s="9"/>
    </row>
    <row r="633" ht="12.75">
      <c r="A633" s="9"/>
    </row>
    <row r="634" ht="12.75">
      <c r="A634" s="9"/>
    </row>
    <row r="635" ht="12.75">
      <c r="A635" s="9"/>
    </row>
    <row r="636" ht="12.75">
      <c r="A636" s="9"/>
    </row>
    <row r="637" ht="12.75">
      <c r="A637" s="9"/>
    </row>
    <row r="638" ht="12.75">
      <c r="A638" s="9"/>
    </row>
    <row r="639" ht="12.75">
      <c r="A639" s="9"/>
    </row>
    <row r="640" ht="12.75">
      <c r="A640" s="9"/>
    </row>
    <row r="641" ht="12.75">
      <c r="A641" s="9"/>
    </row>
    <row r="642" ht="12.75">
      <c r="A642" s="9"/>
    </row>
    <row r="643" ht="12.75">
      <c r="A643" s="9"/>
    </row>
    <row r="644" ht="12.75">
      <c r="A644" s="9"/>
    </row>
    <row r="645" ht="12.75">
      <c r="A645" s="9"/>
    </row>
    <row r="646" ht="12.75">
      <c r="A646" s="9"/>
    </row>
    <row r="647" ht="12.75">
      <c r="A647" s="9"/>
    </row>
    <row r="648" ht="12.75">
      <c r="A648" s="9"/>
    </row>
    <row r="649" ht="12.75">
      <c r="A649" s="9"/>
    </row>
    <row r="650" ht="12.75">
      <c r="A650" s="9"/>
    </row>
    <row r="651" ht="12.75">
      <c r="A651" s="9"/>
    </row>
    <row r="652" ht="12.75">
      <c r="A652" s="9"/>
    </row>
    <row r="653" ht="12.75">
      <c r="A653" s="9"/>
    </row>
    <row r="654" ht="12.75">
      <c r="A654" s="9"/>
    </row>
    <row r="655" ht="12.75">
      <c r="A655" s="9"/>
    </row>
    <row r="656" ht="12.75">
      <c r="A656" s="9"/>
    </row>
    <row r="657" ht="12.75">
      <c r="A657" s="9"/>
    </row>
    <row r="658" ht="12.75">
      <c r="A658" s="9"/>
    </row>
    <row r="659" ht="12.75">
      <c r="A659" s="9"/>
    </row>
    <row r="660" ht="12.75">
      <c r="A660" s="9"/>
    </row>
    <row r="661" ht="12.75">
      <c r="A661" s="9"/>
    </row>
    <row r="662" ht="12.75">
      <c r="A662" s="9"/>
    </row>
    <row r="663" ht="12.75">
      <c r="A663" s="9"/>
    </row>
    <row r="664" ht="12.75">
      <c r="A664" s="9"/>
    </row>
    <row r="665" ht="12.75">
      <c r="A665" s="9"/>
    </row>
    <row r="666" ht="12.75">
      <c r="A666" s="9"/>
    </row>
    <row r="667" ht="12.75">
      <c r="A667" s="9"/>
    </row>
    <row r="668" ht="12.75">
      <c r="A668" s="9"/>
    </row>
    <row r="669" ht="12.75">
      <c r="A669" s="9"/>
    </row>
    <row r="670" ht="12.75">
      <c r="A670" s="9"/>
    </row>
    <row r="671" ht="12.75">
      <c r="A671" s="9"/>
    </row>
    <row r="672" ht="12.75">
      <c r="A672" s="9"/>
    </row>
    <row r="673" ht="12.75">
      <c r="A673" s="9"/>
    </row>
    <row r="674" ht="12.75">
      <c r="A674" s="9"/>
    </row>
    <row r="675" ht="12.75">
      <c r="A675" s="9"/>
    </row>
    <row r="676" ht="12.75">
      <c r="A676" s="9"/>
    </row>
    <row r="677" ht="12.75">
      <c r="A677" s="9"/>
    </row>
    <row r="678" ht="12.75">
      <c r="A678" s="9"/>
    </row>
    <row r="679" ht="12.75">
      <c r="A679" s="9"/>
    </row>
    <row r="680" ht="12.75">
      <c r="A680" s="9"/>
    </row>
    <row r="681" ht="12.75">
      <c r="A681" s="9"/>
    </row>
    <row r="682" ht="12.75">
      <c r="A682" s="9"/>
    </row>
    <row r="683" ht="12.75">
      <c r="A683" s="9"/>
    </row>
    <row r="684" ht="12.75">
      <c r="A684" s="9"/>
    </row>
    <row r="685" ht="12.75">
      <c r="A685" s="9"/>
    </row>
    <row r="686" ht="12.75">
      <c r="A686" s="9"/>
    </row>
    <row r="687" ht="12.75">
      <c r="A687" s="9"/>
    </row>
    <row r="688" ht="12.75">
      <c r="A688" s="9"/>
    </row>
    <row r="689" ht="12.75">
      <c r="A689" s="9"/>
    </row>
    <row r="690" ht="12.75">
      <c r="A690" s="9"/>
    </row>
    <row r="691" ht="12.75">
      <c r="A691" s="9"/>
    </row>
    <row r="692" ht="12.75">
      <c r="A692" s="9"/>
    </row>
    <row r="693" ht="12.75">
      <c r="A693" s="9"/>
    </row>
    <row r="694" ht="12.75">
      <c r="A694" s="9"/>
    </row>
    <row r="695" ht="12.75">
      <c r="A695" s="9"/>
    </row>
    <row r="696" ht="12.75">
      <c r="A696" s="9"/>
    </row>
    <row r="697" ht="12.75">
      <c r="A697" s="9"/>
    </row>
    <row r="698" ht="12.75">
      <c r="A698" s="9"/>
    </row>
    <row r="699" ht="12.75">
      <c r="A699" s="9"/>
    </row>
    <row r="700" ht="12.75">
      <c r="A700" s="9"/>
    </row>
    <row r="701" ht="12.75">
      <c r="A701" s="9"/>
    </row>
    <row r="702" ht="12.75">
      <c r="A702" s="9"/>
    </row>
    <row r="703" ht="12.75">
      <c r="A703" s="9"/>
    </row>
    <row r="704" ht="12.75">
      <c r="A704" s="9"/>
    </row>
    <row r="705" ht="12.75">
      <c r="A705" s="9"/>
    </row>
    <row r="706" ht="12.75">
      <c r="A706" s="9"/>
    </row>
    <row r="707" ht="12.75">
      <c r="A707" s="9"/>
    </row>
    <row r="708" ht="12.75">
      <c r="A708" s="9"/>
    </row>
    <row r="709" ht="12.75">
      <c r="A709" s="9"/>
    </row>
    <row r="710" ht="12.75">
      <c r="A710" s="9"/>
    </row>
    <row r="711" ht="12.75">
      <c r="A711" s="9"/>
    </row>
    <row r="712" ht="12.75">
      <c r="A712" s="9"/>
    </row>
    <row r="713" ht="12.75">
      <c r="A713" s="9"/>
    </row>
    <row r="714" ht="12.75">
      <c r="A714" s="9"/>
    </row>
    <row r="715" ht="12.75">
      <c r="A715" s="9"/>
    </row>
    <row r="716" ht="12.75">
      <c r="A716" s="9"/>
    </row>
    <row r="717" ht="12.75">
      <c r="A717" s="9"/>
    </row>
    <row r="718" ht="12.75">
      <c r="A718" s="9"/>
    </row>
    <row r="719" ht="12.75">
      <c r="A719" s="9"/>
    </row>
    <row r="720" ht="12.75">
      <c r="A720" s="9"/>
    </row>
    <row r="721" ht="12.75">
      <c r="A721" s="9"/>
    </row>
    <row r="722" ht="12.75">
      <c r="A722" s="9"/>
    </row>
    <row r="723" ht="12.75">
      <c r="A723" s="9"/>
    </row>
    <row r="724" ht="12.75">
      <c r="A724" s="9"/>
    </row>
    <row r="725" ht="12.75">
      <c r="A725" s="9"/>
    </row>
    <row r="726" ht="12.75">
      <c r="A726" s="9"/>
    </row>
    <row r="727" ht="12.75">
      <c r="A727" s="9"/>
    </row>
    <row r="728" ht="12.75">
      <c r="A728" s="9"/>
    </row>
    <row r="729" ht="12.75">
      <c r="A729" s="9"/>
    </row>
    <row r="730" ht="12.75">
      <c r="A730" s="9"/>
    </row>
    <row r="731" ht="12.75">
      <c r="A731" s="9"/>
    </row>
    <row r="732" ht="12.75">
      <c r="A732" s="9"/>
    </row>
    <row r="733" ht="12.75">
      <c r="A733" s="9"/>
    </row>
    <row r="734" ht="12.75">
      <c r="A734" s="9"/>
    </row>
    <row r="735" ht="12.75">
      <c r="A735" s="9"/>
    </row>
    <row r="736" ht="12.75">
      <c r="A736" s="9"/>
    </row>
    <row r="737" ht="12.75">
      <c r="A737" s="9"/>
    </row>
    <row r="738" ht="12.75">
      <c r="A738" s="9"/>
    </row>
    <row r="739" ht="12.75">
      <c r="A739" s="9"/>
    </row>
    <row r="740" ht="12.75">
      <c r="A740" s="9"/>
    </row>
    <row r="741" ht="12.75">
      <c r="A741" s="9"/>
    </row>
    <row r="742" ht="12.75">
      <c r="A742" s="9"/>
    </row>
    <row r="743" ht="12.75">
      <c r="A743" s="9"/>
    </row>
    <row r="744" ht="12.75">
      <c r="A744" s="9"/>
    </row>
    <row r="745" ht="12.75">
      <c r="A745" s="9"/>
    </row>
    <row r="746" ht="12.75">
      <c r="A746" s="9"/>
    </row>
    <row r="747" ht="12.75">
      <c r="A747" s="9"/>
    </row>
    <row r="748" ht="12.75">
      <c r="A748" s="9"/>
    </row>
    <row r="749" ht="12.75">
      <c r="A749" s="9"/>
    </row>
    <row r="750" ht="12.75">
      <c r="A750" s="9"/>
    </row>
    <row r="751" ht="12.75">
      <c r="A751" s="9"/>
    </row>
    <row r="752" ht="12.75">
      <c r="A752" s="9"/>
    </row>
    <row r="753" ht="12.75">
      <c r="A753" s="9"/>
    </row>
    <row r="754" ht="12.75">
      <c r="A754" s="9"/>
    </row>
    <row r="755" ht="12.75">
      <c r="A755" s="9"/>
    </row>
    <row r="756" ht="12.75">
      <c r="A756" s="9"/>
    </row>
    <row r="757" ht="12.75">
      <c r="A757" s="9"/>
    </row>
    <row r="758" ht="12.75">
      <c r="A758" s="9"/>
    </row>
    <row r="759" ht="12.75">
      <c r="A759" s="9"/>
    </row>
    <row r="760" ht="12.75">
      <c r="A760" s="9"/>
    </row>
    <row r="761" ht="12.75">
      <c r="A761" s="9"/>
    </row>
    <row r="762" ht="12.75">
      <c r="A762" s="9"/>
    </row>
    <row r="763" ht="12.75">
      <c r="A763" s="9"/>
    </row>
    <row r="764" ht="12.75">
      <c r="A764" s="9"/>
    </row>
    <row r="765" ht="12.75">
      <c r="A765" s="9"/>
    </row>
    <row r="766" ht="12.75">
      <c r="A766" s="9"/>
    </row>
    <row r="767" ht="12.75">
      <c r="A767" s="9"/>
    </row>
    <row r="768" ht="12.75">
      <c r="A768" s="9"/>
    </row>
    <row r="769" ht="12.75">
      <c r="A769" s="9"/>
    </row>
    <row r="770" ht="12.75">
      <c r="A770" s="9"/>
    </row>
    <row r="771" ht="12.75">
      <c r="A771" s="9"/>
    </row>
    <row r="772" ht="12.75">
      <c r="A772" s="9"/>
    </row>
    <row r="773" ht="12.75">
      <c r="A773" s="9"/>
    </row>
    <row r="774" ht="12.75">
      <c r="A774" s="9"/>
    </row>
    <row r="775" ht="12.75">
      <c r="A775" s="9"/>
    </row>
    <row r="776" ht="12.75">
      <c r="A776" s="9"/>
    </row>
    <row r="777" ht="12.75">
      <c r="A777" s="9"/>
    </row>
    <row r="778" ht="12.75">
      <c r="A778" s="9"/>
    </row>
    <row r="779" ht="12.75">
      <c r="A779" s="9"/>
    </row>
    <row r="780" ht="12.75">
      <c r="A780" s="9"/>
    </row>
    <row r="781" ht="12.75">
      <c r="A781" s="9"/>
    </row>
    <row r="782" ht="12.75">
      <c r="A782" s="9"/>
    </row>
    <row r="783" ht="12.75">
      <c r="A783" s="9"/>
    </row>
    <row r="784" ht="12.75">
      <c r="A784" s="9"/>
    </row>
    <row r="785" ht="12.75">
      <c r="A785" s="9"/>
    </row>
    <row r="786" ht="12.75">
      <c r="A786" s="9"/>
    </row>
    <row r="787" ht="12.75">
      <c r="A787" s="9"/>
    </row>
    <row r="788" ht="12.75">
      <c r="A788" s="9"/>
    </row>
    <row r="789" ht="12.75">
      <c r="A789" s="9"/>
    </row>
    <row r="790" ht="12.75">
      <c r="A790" s="9"/>
    </row>
    <row r="791" ht="12.75">
      <c r="A791" s="9"/>
    </row>
    <row r="792" ht="12.75">
      <c r="A792" s="9"/>
    </row>
    <row r="793" ht="12.75">
      <c r="A793" s="9"/>
    </row>
    <row r="794" ht="12.75">
      <c r="A794" s="9"/>
    </row>
    <row r="795" ht="12.75">
      <c r="A795" s="9"/>
    </row>
    <row r="796" ht="12.75">
      <c r="A796" s="9"/>
    </row>
    <row r="797" ht="12.75">
      <c r="A797" s="9"/>
    </row>
    <row r="798" ht="12.75">
      <c r="A798" s="9"/>
    </row>
    <row r="799" ht="12.75">
      <c r="A799" s="9"/>
    </row>
    <row r="800" ht="12.75">
      <c r="A800" s="9"/>
    </row>
    <row r="801" ht="12.75">
      <c r="A801" s="9"/>
    </row>
    <row r="802" ht="12.75">
      <c r="A802" s="9"/>
    </row>
    <row r="803" ht="12.75">
      <c r="A803" s="9"/>
    </row>
    <row r="804" ht="12.75">
      <c r="A804" s="9"/>
    </row>
    <row r="805" ht="12.75">
      <c r="A805" s="9"/>
    </row>
    <row r="806" ht="12.75">
      <c r="A806" s="9"/>
    </row>
    <row r="807" ht="12.75">
      <c r="A807" s="9"/>
    </row>
    <row r="808" ht="12.75">
      <c r="A808" s="9"/>
    </row>
    <row r="809" ht="12.75">
      <c r="A809" s="9"/>
    </row>
    <row r="810" ht="12.75">
      <c r="A810" s="9"/>
    </row>
    <row r="811" ht="12.75">
      <c r="A811" s="9"/>
    </row>
    <row r="812" ht="12.75">
      <c r="A812" s="9"/>
    </row>
    <row r="813" ht="12.75">
      <c r="A813" s="9"/>
    </row>
    <row r="814" ht="12.75">
      <c r="A814" s="9"/>
    </row>
    <row r="815" ht="12.75">
      <c r="A815" s="9"/>
    </row>
    <row r="816" ht="12.75">
      <c r="A816" s="9"/>
    </row>
    <row r="817" ht="12.75">
      <c r="A817" s="9"/>
    </row>
    <row r="818" ht="12.75">
      <c r="A818" s="9"/>
    </row>
    <row r="819" ht="12.75">
      <c r="A819" s="9"/>
    </row>
    <row r="820" ht="12.75">
      <c r="A820" s="9"/>
    </row>
    <row r="821" ht="12.75">
      <c r="A821" s="9"/>
    </row>
    <row r="822" ht="12.75">
      <c r="A822" s="9"/>
    </row>
    <row r="823" ht="12.75">
      <c r="A823" s="9"/>
    </row>
    <row r="824" ht="12.75">
      <c r="A824" s="9"/>
    </row>
    <row r="825" ht="12.75">
      <c r="A825" s="9"/>
    </row>
    <row r="826" ht="12.75">
      <c r="A826" s="9"/>
    </row>
    <row r="827" ht="12.75">
      <c r="A827" s="9"/>
    </row>
    <row r="828" ht="12.75">
      <c r="A828" s="9"/>
    </row>
    <row r="829" ht="12.75">
      <c r="A829" s="9"/>
    </row>
    <row r="830" ht="12.75">
      <c r="A830" s="9"/>
    </row>
    <row r="831" ht="12.75">
      <c r="A831" s="9"/>
    </row>
    <row r="832" ht="12.75">
      <c r="A832" s="9"/>
    </row>
    <row r="833" ht="12.75">
      <c r="A833" s="9"/>
    </row>
    <row r="834" ht="12.75">
      <c r="A834" s="9"/>
    </row>
    <row r="835" ht="12.75">
      <c r="A835" s="9"/>
    </row>
    <row r="836" ht="12.75">
      <c r="A836" s="9"/>
    </row>
    <row r="837" ht="12.75">
      <c r="A837" s="9"/>
    </row>
    <row r="838" ht="12.75">
      <c r="A838" s="9"/>
    </row>
    <row r="839" ht="12.75">
      <c r="A839" s="9"/>
    </row>
    <row r="840" ht="12.75">
      <c r="A840" s="9"/>
    </row>
    <row r="841" ht="12.75">
      <c r="A841" s="9"/>
    </row>
    <row r="842" ht="12.75">
      <c r="A842" s="9"/>
    </row>
    <row r="843" ht="12.75">
      <c r="A843" s="9"/>
    </row>
    <row r="844" ht="12.75">
      <c r="A844" s="9"/>
    </row>
    <row r="845" ht="12.75">
      <c r="A845" s="9"/>
    </row>
    <row r="846" ht="12.75">
      <c r="A846" s="9"/>
    </row>
    <row r="847" ht="12.75">
      <c r="A847" s="9"/>
    </row>
    <row r="848" ht="12.75">
      <c r="A848" s="9"/>
    </row>
    <row r="849" ht="12.75">
      <c r="A849" s="9"/>
    </row>
    <row r="850" ht="12.75">
      <c r="A850" s="9"/>
    </row>
    <row r="851" ht="12.75">
      <c r="A851" s="9"/>
    </row>
    <row r="852" ht="12.75">
      <c r="A852" s="9"/>
    </row>
    <row r="853" ht="12.75">
      <c r="A853" s="9"/>
    </row>
    <row r="854" ht="12.75">
      <c r="A854" s="9"/>
    </row>
    <row r="855" ht="12.75">
      <c r="A855" s="9"/>
    </row>
    <row r="856" ht="12.75">
      <c r="A856" s="9"/>
    </row>
    <row r="857" ht="12.75">
      <c r="A857" s="9"/>
    </row>
    <row r="858" ht="12.75">
      <c r="A858" s="9"/>
    </row>
    <row r="859" ht="12.75">
      <c r="A859" s="9"/>
    </row>
    <row r="860" ht="12.75">
      <c r="A860" s="9"/>
    </row>
    <row r="861" ht="12.75">
      <c r="A861" s="9"/>
    </row>
    <row r="862" ht="12.75">
      <c r="A862" s="9"/>
    </row>
    <row r="863" ht="12.75">
      <c r="A863" s="9"/>
    </row>
    <row r="864" ht="12.75">
      <c r="A864" s="9"/>
    </row>
    <row r="865" ht="12.75">
      <c r="A865" s="9"/>
    </row>
    <row r="866" ht="12.75">
      <c r="A866" s="9"/>
    </row>
    <row r="867" ht="12.75">
      <c r="A867" s="9"/>
    </row>
    <row r="868" ht="12.75">
      <c r="A868" s="9"/>
    </row>
    <row r="869" ht="12.75">
      <c r="A869" s="9"/>
    </row>
    <row r="870" ht="12.75">
      <c r="A870" s="9"/>
    </row>
    <row r="871" ht="12.75">
      <c r="A871" s="9"/>
    </row>
    <row r="872" ht="12.75">
      <c r="A872" s="9"/>
    </row>
    <row r="873" ht="12.75">
      <c r="A873" s="9"/>
    </row>
    <row r="874" ht="12.75">
      <c r="A874" s="9"/>
    </row>
    <row r="875" ht="12.75">
      <c r="A875" s="9"/>
    </row>
    <row r="876" ht="12.75">
      <c r="A876" s="9"/>
    </row>
    <row r="877" ht="12.75">
      <c r="A877" s="9"/>
    </row>
    <row r="878" ht="12.75">
      <c r="A878" s="9"/>
    </row>
    <row r="879" ht="12.75">
      <c r="A879" s="9"/>
    </row>
    <row r="880" ht="12.75">
      <c r="A880" s="9"/>
    </row>
    <row r="881" ht="12.75">
      <c r="A881" s="9"/>
    </row>
    <row r="882" ht="12.75">
      <c r="A882" s="9"/>
    </row>
    <row r="883" ht="12.75">
      <c r="A883" s="9"/>
    </row>
    <row r="884" ht="12.75">
      <c r="A884" s="9"/>
    </row>
    <row r="885" ht="12.75">
      <c r="A885" s="9"/>
    </row>
    <row r="886" ht="12.75">
      <c r="A886" s="9"/>
    </row>
    <row r="887" ht="12.75">
      <c r="A887" s="9"/>
    </row>
    <row r="888" ht="12.75">
      <c r="A888" s="9"/>
    </row>
    <row r="889" ht="12.75">
      <c r="A889" s="9"/>
    </row>
    <row r="890" ht="12.75">
      <c r="A890" s="9"/>
    </row>
    <row r="891" ht="12.75">
      <c r="A891" s="9"/>
    </row>
    <row r="892" ht="12.75">
      <c r="A892" s="9"/>
    </row>
    <row r="893" ht="12.75">
      <c r="A893" s="9"/>
    </row>
    <row r="894" ht="12.75">
      <c r="A894" s="9"/>
    </row>
    <row r="895" ht="12.75">
      <c r="A895" s="9"/>
    </row>
    <row r="896" ht="12.75">
      <c r="A896" s="9"/>
    </row>
    <row r="897" ht="12.75">
      <c r="A897" s="9"/>
    </row>
    <row r="898" ht="12.75">
      <c r="A898" s="9"/>
    </row>
    <row r="899" ht="12.75">
      <c r="A899" s="9"/>
    </row>
    <row r="900" ht="12.75">
      <c r="A900" s="9"/>
    </row>
    <row r="901" ht="12.75">
      <c r="A901" s="9"/>
    </row>
    <row r="902" ht="12.75">
      <c r="A902" s="9"/>
    </row>
    <row r="903" ht="12.75">
      <c r="A903" s="9"/>
    </row>
    <row r="904" ht="12.75">
      <c r="A904" s="9"/>
    </row>
    <row r="905" ht="12.75">
      <c r="A905" s="9"/>
    </row>
    <row r="906" ht="12.75">
      <c r="A906" s="9"/>
    </row>
    <row r="907" ht="12.75">
      <c r="A907" s="9"/>
    </row>
    <row r="908" ht="12.75">
      <c r="A908" s="9"/>
    </row>
    <row r="909" ht="12.75">
      <c r="A909" s="9"/>
    </row>
    <row r="910" ht="12.75">
      <c r="A910" s="9"/>
    </row>
    <row r="911" ht="12.75">
      <c r="A911" s="9"/>
    </row>
    <row r="912" ht="12.75">
      <c r="A912" s="9"/>
    </row>
    <row r="913" ht="12.75">
      <c r="A913" s="9"/>
    </row>
    <row r="914" ht="12.75">
      <c r="A914" s="9"/>
    </row>
    <row r="915" ht="12.75">
      <c r="A915" s="9"/>
    </row>
    <row r="916" ht="12.75">
      <c r="A916" s="9"/>
    </row>
    <row r="917" ht="12.75">
      <c r="A917" s="9"/>
    </row>
    <row r="918" ht="12.75">
      <c r="A918" s="9"/>
    </row>
    <row r="919" ht="12.75">
      <c r="A919" s="9"/>
    </row>
    <row r="920" ht="12.75">
      <c r="A920" s="9"/>
    </row>
    <row r="921" ht="12.75">
      <c r="A921" s="9"/>
    </row>
    <row r="922" ht="12.75">
      <c r="A922" s="9"/>
    </row>
    <row r="923" ht="12.75">
      <c r="A923" s="9"/>
    </row>
    <row r="924" ht="12.75">
      <c r="A924" s="9"/>
    </row>
    <row r="925" ht="12.75">
      <c r="A925" s="9"/>
    </row>
    <row r="926" ht="12.75">
      <c r="A926" s="9"/>
    </row>
    <row r="927" ht="12.75">
      <c r="A927" s="9"/>
    </row>
    <row r="928" ht="12.75">
      <c r="A928" s="9"/>
    </row>
    <row r="929" ht="12.75">
      <c r="A929" s="9"/>
    </row>
    <row r="930" ht="12.75">
      <c r="A930" s="9"/>
    </row>
    <row r="931" ht="12.75">
      <c r="A931" s="9"/>
    </row>
    <row r="932" ht="12.75">
      <c r="A932" s="9"/>
    </row>
    <row r="933" ht="12.75">
      <c r="A933" s="9"/>
    </row>
    <row r="934" ht="12.75">
      <c r="A934" s="9"/>
    </row>
    <row r="935" ht="12.75">
      <c r="A935" s="9"/>
    </row>
    <row r="936" ht="12.75">
      <c r="A936" s="9"/>
    </row>
    <row r="937" ht="12.75">
      <c r="A937" s="9"/>
    </row>
    <row r="938" ht="12.75">
      <c r="A938" s="9"/>
    </row>
    <row r="939" ht="12.75">
      <c r="A939" s="9"/>
    </row>
    <row r="940" ht="12.75">
      <c r="A940" s="9"/>
    </row>
    <row r="941" ht="12.75">
      <c r="A941" s="9"/>
    </row>
    <row r="942" ht="12.75">
      <c r="A942" s="9"/>
    </row>
    <row r="943" ht="12.75">
      <c r="A943" s="9"/>
    </row>
    <row r="944" ht="12.75">
      <c r="A944" s="9"/>
    </row>
    <row r="945" ht="12.75">
      <c r="A945" s="9"/>
    </row>
    <row r="946" ht="12.75">
      <c r="A946" s="9"/>
    </row>
    <row r="947" ht="12.75">
      <c r="A947" s="9"/>
    </row>
    <row r="948" ht="12.75">
      <c r="A948" s="9"/>
    </row>
    <row r="949" ht="12.75">
      <c r="A949" s="9"/>
    </row>
    <row r="950" ht="12.75">
      <c r="A950" s="9"/>
    </row>
    <row r="951" ht="12.75">
      <c r="A951" s="9"/>
    </row>
    <row r="952" ht="12.75">
      <c r="A952" s="9"/>
    </row>
    <row r="953" ht="12.75">
      <c r="A953" s="9"/>
    </row>
    <row r="954" ht="12.75">
      <c r="A954" s="9"/>
    </row>
    <row r="955" ht="12.75">
      <c r="A955" s="9"/>
    </row>
    <row r="956" ht="12.75">
      <c r="A956" s="9"/>
    </row>
    <row r="957" ht="12.75">
      <c r="A957" s="9"/>
    </row>
    <row r="958" ht="12.75">
      <c r="A958" s="9"/>
    </row>
    <row r="959" ht="12.75">
      <c r="A959" s="9"/>
    </row>
    <row r="960" ht="12.75">
      <c r="A960" s="9"/>
    </row>
    <row r="961" ht="12.75">
      <c r="A961" s="9"/>
    </row>
    <row r="962" ht="12.75">
      <c r="A962" s="9"/>
    </row>
    <row r="963" ht="12.75">
      <c r="A963" s="9"/>
    </row>
    <row r="964" ht="12.75">
      <c r="A964" s="9"/>
    </row>
    <row r="965" ht="12.75">
      <c r="A965" s="9"/>
    </row>
    <row r="966" ht="12.75">
      <c r="A966" s="9"/>
    </row>
    <row r="967" ht="12.75">
      <c r="A967" s="9"/>
    </row>
    <row r="968" ht="12.75">
      <c r="A968" s="9"/>
    </row>
    <row r="969" ht="12.75">
      <c r="A969" s="9"/>
    </row>
    <row r="970" ht="12.75">
      <c r="A970" s="9"/>
    </row>
    <row r="971" ht="12.75">
      <c r="A971" s="9"/>
    </row>
    <row r="972" ht="12.75">
      <c r="A972" s="9"/>
    </row>
    <row r="973" ht="12.75">
      <c r="A973" s="9"/>
    </row>
    <row r="974" ht="12.75">
      <c r="A974" s="9"/>
    </row>
    <row r="975" ht="12.75">
      <c r="A975" s="9"/>
    </row>
    <row r="976" ht="12.75">
      <c r="A976" s="9"/>
    </row>
    <row r="977" ht="12.75">
      <c r="A977" s="9"/>
    </row>
    <row r="978" ht="12.75">
      <c r="A978" s="9"/>
    </row>
    <row r="979" ht="12.75">
      <c r="A979" s="9"/>
    </row>
    <row r="980" ht="12.75">
      <c r="A980" s="9"/>
    </row>
    <row r="981" ht="12.75">
      <c r="A981" s="9"/>
    </row>
    <row r="982" ht="12.75">
      <c r="A982" s="9"/>
    </row>
    <row r="983" ht="12.75">
      <c r="A983" s="9"/>
    </row>
    <row r="984" ht="12.75">
      <c r="A984" s="9"/>
    </row>
    <row r="985" ht="12.75">
      <c r="A985" s="9"/>
    </row>
    <row r="986" ht="12.75">
      <c r="A986" s="9"/>
    </row>
    <row r="987" ht="12.75">
      <c r="A987" s="9"/>
    </row>
    <row r="988" ht="12.75">
      <c r="A988" s="9"/>
    </row>
    <row r="989" ht="12.75">
      <c r="A989" s="9"/>
    </row>
    <row r="990" ht="12.75">
      <c r="A990" s="9"/>
    </row>
    <row r="991" ht="12.75">
      <c r="A991" s="9"/>
    </row>
    <row r="992" ht="12.75">
      <c r="A992" s="9"/>
    </row>
    <row r="993" ht="12.75">
      <c r="A993" s="9"/>
    </row>
    <row r="994" ht="12.75">
      <c r="A994" s="9"/>
    </row>
    <row r="995" ht="12.75">
      <c r="A995" s="9"/>
    </row>
    <row r="996" ht="12.75">
      <c r="A996" s="9"/>
    </row>
    <row r="997" ht="12.75">
      <c r="A997" s="9"/>
    </row>
    <row r="998" ht="12.75">
      <c r="A998" s="9"/>
    </row>
    <row r="999" ht="12.75">
      <c r="A999" s="9"/>
    </row>
    <row r="1000" ht="12.75">
      <c r="A1000" s="9"/>
    </row>
    <row r="1001" ht="12.75">
      <c r="A1001" s="9"/>
    </row>
    <row r="1002" ht="12.75">
      <c r="A1002" s="9"/>
    </row>
    <row r="1003" ht="12.75">
      <c r="A1003" s="9"/>
    </row>
    <row r="1004" ht="12.75">
      <c r="A1004" s="9"/>
    </row>
    <row r="1005" ht="12.75">
      <c r="A1005" s="9"/>
    </row>
    <row r="1006" ht="12.75">
      <c r="A1006" s="9"/>
    </row>
    <row r="1007" ht="12.75">
      <c r="A1007" s="9"/>
    </row>
    <row r="1008" ht="12.75">
      <c r="A1008" s="9"/>
    </row>
    <row r="1009" ht="12.75">
      <c r="A1009" s="9"/>
    </row>
    <row r="1010" ht="12.75">
      <c r="A1010" s="9"/>
    </row>
    <row r="1011" ht="12.75">
      <c r="A1011" s="9"/>
    </row>
    <row r="1012" ht="12.75">
      <c r="A1012" s="9"/>
    </row>
    <row r="1013" ht="12.75">
      <c r="A1013" s="9"/>
    </row>
    <row r="1014" ht="12.75">
      <c r="A1014" s="9"/>
    </row>
    <row r="1015" ht="12.75">
      <c r="A1015" s="9"/>
    </row>
    <row r="1016" ht="12.75">
      <c r="A1016" s="9"/>
    </row>
    <row r="1017" ht="12.75">
      <c r="A1017" s="9"/>
    </row>
    <row r="1018" ht="12.75">
      <c r="A1018" s="9"/>
    </row>
    <row r="1019" ht="12.75">
      <c r="A1019" s="9"/>
    </row>
    <row r="1020" ht="12.75">
      <c r="A1020" s="9"/>
    </row>
    <row r="1021" ht="12.75">
      <c r="A1021" s="9"/>
    </row>
    <row r="1022" ht="12.75">
      <c r="A1022" s="9"/>
    </row>
    <row r="1023" ht="12.75">
      <c r="A1023" s="9"/>
    </row>
    <row r="1024" ht="12.75">
      <c r="A1024" s="9"/>
    </row>
    <row r="1025" ht="12.75">
      <c r="A1025" s="9"/>
    </row>
    <row r="1026" ht="12.75">
      <c r="A1026" s="9"/>
    </row>
    <row r="1027" ht="12.75">
      <c r="A1027" s="9"/>
    </row>
    <row r="1028" ht="12.75">
      <c r="A1028" s="9"/>
    </row>
    <row r="1029" ht="12.75">
      <c r="A1029" s="9"/>
    </row>
    <row r="1030" ht="12.75">
      <c r="A1030" s="9"/>
    </row>
    <row r="1031" ht="12.75">
      <c r="A1031" s="9"/>
    </row>
    <row r="1032" ht="12.75">
      <c r="A1032" s="9"/>
    </row>
    <row r="1033" ht="12.75">
      <c r="A1033" s="9"/>
    </row>
    <row r="1034" ht="12.75">
      <c r="A1034" s="9"/>
    </row>
    <row r="1035" ht="12.75">
      <c r="A1035" s="9"/>
    </row>
    <row r="1036" ht="12.75">
      <c r="A1036" s="9"/>
    </row>
    <row r="1037" ht="12.75">
      <c r="A1037" s="9"/>
    </row>
    <row r="1038" ht="12.75">
      <c r="A1038" s="9"/>
    </row>
    <row r="1039" ht="12.75">
      <c r="A1039" s="9"/>
    </row>
    <row r="1040" ht="12.75">
      <c r="A1040" s="9"/>
    </row>
    <row r="1041" ht="12.75">
      <c r="A1041" s="9"/>
    </row>
    <row r="1042" ht="12.75">
      <c r="A1042" s="9"/>
    </row>
    <row r="1043" ht="12.75">
      <c r="A1043" s="9"/>
    </row>
    <row r="1044" ht="12.75">
      <c r="A1044" s="9"/>
    </row>
    <row r="1045" ht="12.75">
      <c r="A1045" s="9"/>
    </row>
    <row r="1046" ht="12.75">
      <c r="A1046" s="9"/>
    </row>
    <row r="1047" ht="12.75">
      <c r="A1047" s="9"/>
    </row>
    <row r="1048" ht="12.75">
      <c r="A1048" s="9"/>
    </row>
    <row r="1049" ht="12.75">
      <c r="A1049" s="9"/>
    </row>
    <row r="1050" ht="12.75">
      <c r="A1050" s="9"/>
    </row>
    <row r="1051" ht="12.75">
      <c r="A1051" s="9"/>
    </row>
    <row r="1052" ht="12.75">
      <c r="A1052" s="9"/>
    </row>
    <row r="1053" ht="12.75">
      <c r="A1053" s="9"/>
    </row>
    <row r="1054" ht="12.75">
      <c r="A1054" s="9"/>
    </row>
    <row r="1055" ht="12.75">
      <c r="A1055" s="9"/>
    </row>
    <row r="1056" ht="12.75">
      <c r="A1056" s="9"/>
    </row>
    <row r="1057" ht="12.75">
      <c r="A1057" s="9"/>
    </row>
    <row r="1058" ht="12.75">
      <c r="A1058" s="9"/>
    </row>
    <row r="1059" ht="12.75">
      <c r="A1059" s="9"/>
    </row>
    <row r="1060" ht="12.75">
      <c r="A1060" s="9"/>
    </row>
    <row r="1061" ht="12.75">
      <c r="A1061" s="9"/>
    </row>
    <row r="1062" ht="12.75">
      <c r="A1062" s="9"/>
    </row>
    <row r="1063" ht="12.75">
      <c r="A1063" s="9"/>
    </row>
    <row r="1064" ht="12.75">
      <c r="A1064" s="9"/>
    </row>
    <row r="1065" ht="12.75">
      <c r="A1065" s="9"/>
    </row>
    <row r="1066" ht="12.75">
      <c r="A1066" s="9"/>
    </row>
    <row r="1067" ht="12.75">
      <c r="A1067" s="9"/>
    </row>
    <row r="1068" ht="12.75">
      <c r="A1068" s="9"/>
    </row>
    <row r="1069" ht="12.75">
      <c r="A1069" s="9"/>
    </row>
    <row r="1070" ht="12.75">
      <c r="A1070" s="9"/>
    </row>
    <row r="1071" ht="12.75">
      <c r="A1071" s="9"/>
    </row>
    <row r="1072" ht="12.75">
      <c r="A1072" s="9"/>
    </row>
    <row r="1073" ht="12.75">
      <c r="A1073" s="9"/>
    </row>
    <row r="1074" ht="12.75">
      <c r="A1074" s="9"/>
    </row>
    <row r="1075" ht="12.75">
      <c r="A1075" s="9"/>
    </row>
    <row r="1076" ht="12.75">
      <c r="A1076" s="9"/>
    </row>
    <row r="1077" ht="12.75">
      <c r="A1077" s="9"/>
    </row>
    <row r="1078" ht="12.75">
      <c r="A1078" s="9"/>
    </row>
    <row r="1079" ht="12.75">
      <c r="A1079" s="9"/>
    </row>
    <row r="1080" ht="12.75">
      <c r="A1080" s="9"/>
    </row>
    <row r="1081" ht="12.75">
      <c r="A1081" s="9"/>
    </row>
    <row r="1082" ht="12.75">
      <c r="A1082" s="9"/>
    </row>
    <row r="1083" ht="12.75">
      <c r="A1083" s="9"/>
    </row>
    <row r="1084" ht="12.75">
      <c r="A1084" s="9"/>
    </row>
    <row r="1085" ht="12.75">
      <c r="A1085" s="9"/>
    </row>
  </sheetData>
  <mergeCells count="31">
    <mergeCell ref="B12:P12"/>
    <mergeCell ref="L8:L9"/>
    <mergeCell ref="L7:P7"/>
    <mergeCell ref="C4:C9"/>
    <mergeCell ref="A21:A49"/>
    <mergeCell ref="B21:P21"/>
    <mergeCell ref="B22:P22"/>
    <mergeCell ref="B23:P23"/>
    <mergeCell ref="A12:A19"/>
    <mergeCell ref="B13:P13"/>
    <mergeCell ref="B14:P14"/>
    <mergeCell ref="K1:P1"/>
    <mergeCell ref="H7:K7"/>
    <mergeCell ref="H6:P6"/>
    <mergeCell ref="I8:K8"/>
    <mergeCell ref="A2:P2"/>
    <mergeCell ref="E4:F4"/>
    <mergeCell ref="D4:D9"/>
    <mergeCell ref="A4:A9"/>
    <mergeCell ref="H8:H9"/>
    <mergeCell ref="E5:E9"/>
    <mergeCell ref="B4:B9"/>
    <mergeCell ref="F5:F9"/>
    <mergeCell ref="G5:P5"/>
    <mergeCell ref="G4:P4"/>
    <mergeCell ref="G6:G9"/>
    <mergeCell ref="M8:P8"/>
    <mergeCell ref="A50:A59"/>
    <mergeCell ref="B50:P50"/>
    <mergeCell ref="B51:P51"/>
    <mergeCell ref="B52:P52"/>
  </mergeCells>
  <printOptions/>
  <pageMargins left="0.3937007874015748" right="0.1968503937007874" top="0" bottom="0" header="0.5118110236220472" footer="0.5118110236220472"/>
  <pageSetup horizontalDpi="600" verticalDpi="600" orientation="landscape" paperSize="9" scale="70" r:id="rId1"/>
  <rowBreaks count="1" manualBreakCount="1">
    <brk id="6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M34"/>
  <sheetViews>
    <sheetView workbookViewId="0" topLeftCell="A1">
      <selection activeCell="B2" sqref="B2:E2"/>
    </sheetView>
  </sheetViews>
  <sheetFormatPr defaultColWidth="9.00390625" defaultRowHeight="12.75"/>
  <cols>
    <col min="1" max="1" width="7.00390625" style="0" customWidth="1"/>
    <col min="2" max="2" width="40.875" style="0" customWidth="1"/>
    <col min="3" max="3" width="24.125" style="0" customWidth="1"/>
    <col min="4" max="4" width="14.875" style="0" hidden="1" customWidth="1"/>
    <col min="5" max="5" width="21.25390625" style="0" customWidth="1"/>
    <col min="6" max="7" width="27.375" style="0" customWidth="1"/>
  </cols>
  <sheetData>
    <row r="1" ht="12.75" customHeight="1"/>
    <row r="2" spans="2:7" ht="42" customHeight="1">
      <c r="B2" s="694" t="s">
        <v>765</v>
      </c>
      <c r="C2" s="694"/>
      <c r="D2" s="694"/>
      <c r="E2" s="694"/>
      <c r="F2" s="53"/>
      <c r="G2" s="53"/>
    </row>
    <row r="3" spans="1:10" ht="25.5" customHeight="1">
      <c r="A3" s="693" t="s">
        <v>367</v>
      </c>
      <c r="B3" s="693"/>
      <c r="C3" s="693"/>
      <c r="D3" s="693"/>
      <c r="E3" s="693"/>
      <c r="F3" s="440"/>
      <c r="G3" s="440"/>
      <c r="H3" s="440"/>
      <c r="I3" s="440"/>
      <c r="J3" s="440"/>
    </row>
    <row r="4" spans="1:10" ht="15.75">
      <c r="A4" s="14"/>
      <c r="B4" s="14"/>
      <c r="C4" s="14"/>
      <c r="D4" s="14"/>
      <c r="E4" s="14"/>
      <c r="F4" s="14"/>
      <c r="G4" s="14"/>
      <c r="H4" s="14"/>
      <c r="I4" s="14"/>
      <c r="J4" s="14"/>
    </row>
    <row r="5" ht="13.5" thickBot="1"/>
    <row r="6" spans="1:10" ht="24.75" customHeight="1">
      <c r="A6" s="687" t="s">
        <v>368</v>
      </c>
      <c r="B6" s="698" t="s">
        <v>369</v>
      </c>
      <c r="C6" s="696" t="s">
        <v>370</v>
      </c>
      <c r="D6" s="689" t="s">
        <v>581</v>
      </c>
      <c r="E6" s="691" t="s">
        <v>675</v>
      </c>
      <c r="F6" s="33"/>
      <c r="G6" s="33"/>
      <c r="H6" s="695"/>
      <c r="I6" s="695"/>
      <c r="J6" s="695"/>
    </row>
    <row r="7" spans="1:10" ht="18.75" customHeight="1" thickBot="1">
      <c r="A7" s="688"/>
      <c r="B7" s="699"/>
      <c r="C7" s="697"/>
      <c r="D7" s="690"/>
      <c r="E7" s="692"/>
      <c r="F7" s="33"/>
      <c r="G7" s="33"/>
      <c r="H7" s="695"/>
      <c r="I7" s="695"/>
      <c r="J7" s="695"/>
    </row>
    <row r="8" spans="1:7" ht="13.5" customHeight="1" thickBot="1">
      <c r="A8" s="15">
        <v>1</v>
      </c>
      <c r="B8" s="16">
        <v>2</v>
      </c>
      <c r="C8" s="17">
        <v>3</v>
      </c>
      <c r="D8" s="36">
        <v>4</v>
      </c>
      <c r="E8" s="97">
        <v>5</v>
      </c>
      <c r="F8" s="54"/>
      <c r="G8" s="54"/>
    </row>
    <row r="9" spans="1:7" ht="18" customHeight="1" thickBot="1">
      <c r="A9" s="125" t="s">
        <v>371</v>
      </c>
      <c r="B9" s="126" t="s">
        <v>372</v>
      </c>
      <c r="C9" s="126"/>
      <c r="D9" s="127">
        <v>25467450</v>
      </c>
      <c r="E9" s="308">
        <f>'Z 1'!I141</f>
        <v>33649656</v>
      </c>
      <c r="F9" s="9"/>
      <c r="G9" s="9"/>
    </row>
    <row r="10" spans="1:7" ht="18" customHeight="1" thickBot="1">
      <c r="A10" s="125" t="s">
        <v>373</v>
      </c>
      <c r="B10" s="126" t="s">
        <v>374</v>
      </c>
      <c r="C10" s="126"/>
      <c r="D10" s="127">
        <v>28296781</v>
      </c>
      <c r="E10" s="240">
        <f>'Z 2 '!G620</f>
        <v>34116946</v>
      </c>
      <c r="F10" s="9"/>
      <c r="G10" s="9"/>
    </row>
    <row r="11" spans="1:7" ht="12.75">
      <c r="A11" s="25"/>
      <c r="B11" s="180" t="s">
        <v>375</v>
      </c>
      <c r="C11" s="26"/>
      <c r="D11" s="26">
        <f>D9-D10</f>
        <v>-2829331</v>
      </c>
      <c r="E11" s="242">
        <f>E9-E10</f>
        <v>-467290</v>
      </c>
      <c r="F11" s="9"/>
      <c r="G11" s="9"/>
    </row>
    <row r="12" spans="1:7" ht="15.75" customHeight="1" thickBot="1">
      <c r="A12" s="181"/>
      <c r="B12" s="182" t="s">
        <v>376</v>
      </c>
      <c r="C12" s="182"/>
      <c r="D12" s="27">
        <f>D13-D22</f>
        <v>2945559</v>
      </c>
      <c r="E12" s="243">
        <f>E13-E22</f>
        <v>467290</v>
      </c>
      <c r="F12" s="9"/>
      <c r="G12" s="9"/>
    </row>
    <row r="13" spans="1:7" ht="15.75" customHeight="1" thickBot="1">
      <c r="A13" s="176" t="s">
        <v>377</v>
      </c>
      <c r="B13" s="177" t="s">
        <v>378</v>
      </c>
      <c r="C13" s="178"/>
      <c r="D13" s="179">
        <f>D17+D21+D14+D19</f>
        <v>3495559</v>
      </c>
      <c r="E13" s="244">
        <f>E14+E15+E16+E17+E18+E19+E20+E21</f>
        <v>4416017</v>
      </c>
      <c r="F13" s="31"/>
      <c r="G13" s="31"/>
    </row>
    <row r="14" spans="1:7" ht="12.75">
      <c r="A14" s="19" t="s">
        <v>379</v>
      </c>
      <c r="B14" s="13" t="s">
        <v>595</v>
      </c>
      <c r="C14" s="18" t="s">
        <v>474</v>
      </c>
      <c r="D14" s="20">
        <v>3067725</v>
      </c>
      <c r="E14" s="245">
        <v>616017</v>
      </c>
      <c r="F14" s="9"/>
      <c r="G14" s="9"/>
    </row>
    <row r="15" spans="1:7" ht="16.5" customHeight="1">
      <c r="A15" s="21" t="s">
        <v>380</v>
      </c>
      <c r="B15" s="4" t="s">
        <v>381</v>
      </c>
      <c r="C15" s="1" t="s">
        <v>474</v>
      </c>
      <c r="D15" s="37">
        <v>0</v>
      </c>
      <c r="E15" s="246">
        <v>0</v>
      </c>
      <c r="F15" s="9"/>
      <c r="G15" s="9"/>
    </row>
    <row r="16" spans="1:7" ht="37.5" customHeight="1">
      <c r="A16" s="21" t="s">
        <v>382</v>
      </c>
      <c r="B16" s="5" t="s">
        <v>537</v>
      </c>
      <c r="C16" s="1" t="s">
        <v>533</v>
      </c>
      <c r="D16" s="37"/>
      <c r="E16" s="246">
        <v>0</v>
      </c>
      <c r="F16" s="9"/>
      <c r="G16" s="9"/>
    </row>
    <row r="17" spans="1:7" ht="16.5" customHeight="1">
      <c r="A17" s="21" t="s">
        <v>384</v>
      </c>
      <c r="B17" s="4" t="s">
        <v>383</v>
      </c>
      <c r="C17" s="1" t="s">
        <v>475</v>
      </c>
      <c r="D17" s="37">
        <v>119000</v>
      </c>
      <c r="E17" s="246">
        <v>0</v>
      </c>
      <c r="F17" s="9"/>
      <c r="G17" s="9"/>
    </row>
    <row r="18" spans="1:7" ht="18" customHeight="1">
      <c r="A18" s="21" t="s">
        <v>386</v>
      </c>
      <c r="B18" s="4" t="s">
        <v>385</v>
      </c>
      <c r="C18" s="1" t="s">
        <v>488</v>
      </c>
      <c r="D18" s="37">
        <v>0</v>
      </c>
      <c r="E18" s="246">
        <v>0</v>
      </c>
      <c r="F18" s="9"/>
      <c r="G18" s="9"/>
    </row>
    <row r="19" spans="1:7" ht="18.75" customHeight="1">
      <c r="A19" s="21" t="s">
        <v>409</v>
      </c>
      <c r="B19" s="5" t="s">
        <v>395</v>
      </c>
      <c r="C19" s="1" t="s">
        <v>489</v>
      </c>
      <c r="D19" s="37">
        <v>182463</v>
      </c>
      <c r="E19" s="246">
        <v>0</v>
      </c>
      <c r="F19" s="9"/>
      <c r="G19" s="9"/>
    </row>
    <row r="20" spans="1:7" ht="18.75" customHeight="1">
      <c r="A20" s="21" t="s">
        <v>410</v>
      </c>
      <c r="B20" s="5" t="s">
        <v>396</v>
      </c>
      <c r="C20" s="1" t="s">
        <v>490</v>
      </c>
      <c r="D20" s="37">
        <v>0</v>
      </c>
      <c r="E20" s="246">
        <v>3800000</v>
      </c>
      <c r="F20" s="9"/>
      <c r="G20" s="9"/>
    </row>
    <row r="21" spans="1:7" ht="13.5" thickBot="1">
      <c r="A21" s="22" t="s">
        <v>397</v>
      </c>
      <c r="B21" s="23" t="s">
        <v>398</v>
      </c>
      <c r="C21" s="12" t="s">
        <v>475</v>
      </c>
      <c r="D21" s="24">
        <v>126371</v>
      </c>
      <c r="E21" s="247">
        <v>0</v>
      </c>
      <c r="F21" s="9"/>
      <c r="G21" s="9"/>
    </row>
    <row r="22" spans="1:7" ht="15.75" customHeight="1" thickBot="1">
      <c r="A22" s="128" t="s">
        <v>399</v>
      </c>
      <c r="B22" s="124" t="s">
        <v>400</v>
      </c>
      <c r="C22" s="130"/>
      <c r="D22" s="129">
        <f>D23+D28</f>
        <v>550000</v>
      </c>
      <c r="E22" s="248">
        <f>E23+E24+E25+E26+E27+E28+E29+E30</f>
        <v>3948727</v>
      </c>
      <c r="F22" s="31"/>
      <c r="G22" s="31"/>
    </row>
    <row r="23" spans="1:7" ht="15.75" customHeight="1">
      <c r="A23" s="19" t="s">
        <v>379</v>
      </c>
      <c r="B23" s="290" t="s">
        <v>401</v>
      </c>
      <c r="C23" s="18" t="s">
        <v>491</v>
      </c>
      <c r="D23" s="290">
        <v>550000</v>
      </c>
      <c r="E23" s="282">
        <v>1324397</v>
      </c>
      <c r="F23" s="9"/>
      <c r="G23" s="9"/>
    </row>
    <row r="24" spans="1:7" ht="15.75" customHeight="1">
      <c r="A24" s="21" t="s">
        <v>676</v>
      </c>
      <c r="B24" s="4" t="s">
        <v>677</v>
      </c>
      <c r="C24" s="1" t="s">
        <v>491</v>
      </c>
      <c r="D24" s="4"/>
      <c r="E24" s="253">
        <v>1800000</v>
      </c>
      <c r="F24" s="9"/>
      <c r="G24" s="9"/>
    </row>
    <row r="25" spans="1:7" ht="15.75" customHeight="1">
      <c r="A25" s="21" t="s">
        <v>380</v>
      </c>
      <c r="B25" s="4" t="s">
        <v>402</v>
      </c>
      <c r="C25" s="1" t="s">
        <v>492</v>
      </c>
      <c r="D25" s="4">
        <v>0</v>
      </c>
      <c r="E25" s="253">
        <v>0</v>
      </c>
      <c r="F25" s="9"/>
      <c r="G25" s="9"/>
    </row>
    <row r="26" spans="1:7" ht="15.75" customHeight="1">
      <c r="A26" s="21" t="s">
        <v>382</v>
      </c>
      <c r="B26" s="4" t="s">
        <v>237</v>
      </c>
      <c r="C26" s="1" t="s">
        <v>491</v>
      </c>
      <c r="D26" s="37">
        <v>0</v>
      </c>
      <c r="E26" s="246">
        <v>48000</v>
      </c>
      <c r="F26" s="9"/>
      <c r="G26" s="9"/>
    </row>
    <row r="27" spans="1:7" ht="39" customHeight="1">
      <c r="A27" s="21" t="s">
        <v>384</v>
      </c>
      <c r="B27" s="5" t="s">
        <v>206</v>
      </c>
      <c r="C27" s="1" t="s">
        <v>538</v>
      </c>
      <c r="D27" s="37"/>
      <c r="E27" s="246">
        <v>776330</v>
      </c>
      <c r="F27" s="9"/>
      <c r="G27" s="9"/>
    </row>
    <row r="28" spans="1:13" ht="15.75" customHeight="1">
      <c r="A28" s="21" t="s">
        <v>386</v>
      </c>
      <c r="B28" s="4" t="s">
        <v>403</v>
      </c>
      <c r="C28" s="1" t="s">
        <v>493</v>
      </c>
      <c r="D28" s="37">
        <v>0</v>
      </c>
      <c r="E28" s="246">
        <v>0</v>
      </c>
      <c r="F28" s="9"/>
      <c r="G28" s="9"/>
      <c r="M28" s="9"/>
    </row>
    <row r="29" spans="1:7" ht="15.75" customHeight="1">
      <c r="A29" s="21" t="s">
        <v>409</v>
      </c>
      <c r="B29" s="4" t="s">
        <v>404</v>
      </c>
      <c r="C29" s="1" t="s">
        <v>494</v>
      </c>
      <c r="D29" s="37">
        <v>0</v>
      </c>
      <c r="E29" s="246">
        <v>0</v>
      </c>
      <c r="F29" s="9"/>
      <c r="G29" s="9"/>
    </row>
    <row r="30" spans="1:7" ht="15.75" customHeight="1" thickBot="1">
      <c r="A30" s="11" t="s">
        <v>410</v>
      </c>
      <c r="B30" s="27" t="s">
        <v>405</v>
      </c>
      <c r="C30" s="28" t="s">
        <v>178</v>
      </c>
      <c r="D30" s="38"/>
      <c r="E30" s="249">
        <v>0</v>
      </c>
      <c r="F30" s="9"/>
      <c r="G30" s="9"/>
    </row>
    <row r="31" ht="30" customHeight="1"/>
    <row r="32" spans="3:4" ht="16.5" customHeight="1">
      <c r="C32" s="597" t="s">
        <v>241</v>
      </c>
      <c r="D32" s="597"/>
    </row>
    <row r="33" spans="3:4" ht="8.25" customHeight="1">
      <c r="C33" s="194"/>
      <c r="D33" s="194"/>
    </row>
    <row r="34" spans="3:4" ht="19.5" customHeight="1">
      <c r="C34" s="597" t="s">
        <v>622</v>
      </c>
      <c r="D34" s="597"/>
    </row>
  </sheetData>
  <mergeCells count="10">
    <mergeCell ref="E6:E7"/>
    <mergeCell ref="A3:E3"/>
    <mergeCell ref="B2:E2"/>
    <mergeCell ref="H6:J7"/>
    <mergeCell ref="C6:C7"/>
    <mergeCell ref="B6:B7"/>
    <mergeCell ref="C34:D34"/>
    <mergeCell ref="C32:D32"/>
    <mergeCell ref="A6:A7"/>
    <mergeCell ref="D6:D7"/>
  </mergeCells>
  <printOptions/>
  <pageMargins left="0.3937007874015748" right="0.3937007874015748" top="0.3937007874015748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07"/>
  <sheetViews>
    <sheetView workbookViewId="0" topLeftCell="C1">
      <selection activeCell="D20" sqref="D20"/>
    </sheetView>
  </sheetViews>
  <sheetFormatPr defaultColWidth="9.00390625" defaultRowHeight="12.75"/>
  <cols>
    <col min="1" max="1" width="4.875" style="0" customWidth="1"/>
    <col min="2" max="2" width="6.25390625" style="0" customWidth="1"/>
    <col min="3" max="3" width="6.625" style="0" customWidth="1"/>
    <col min="4" max="4" width="48.125" style="0" customWidth="1"/>
    <col min="5" max="5" width="14.00390625" style="0" customWidth="1"/>
    <col min="6" max="6" width="13.125" style="0" customWidth="1"/>
    <col min="7" max="7" width="12.625" style="0" customWidth="1"/>
    <col min="8" max="8" width="11.25390625" style="0" customWidth="1"/>
    <col min="9" max="9" width="12.625" style="0" customWidth="1"/>
    <col min="10" max="11" width="12.125" style="0" customWidth="1"/>
    <col min="12" max="12" width="17.00390625" style="0" customWidth="1"/>
  </cols>
  <sheetData>
    <row r="1" spans="3:12" ht="15.75" customHeight="1">
      <c r="C1" s="709" t="s">
        <v>766</v>
      </c>
      <c r="D1" s="709"/>
      <c r="E1" s="709"/>
      <c r="F1" s="709"/>
      <c r="G1" s="709"/>
      <c r="H1" s="709"/>
      <c r="I1" s="709"/>
      <c r="J1" s="709"/>
      <c r="K1" s="709"/>
      <c r="L1" s="131"/>
    </row>
    <row r="2" spans="1:12" ht="18" customHeight="1">
      <c r="A2" s="710" t="s">
        <v>681</v>
      </c>
      <c r="B2" s="710"/>
      <c r="C2" s="710"/>
      <c r="D2" s="710"/>
      <c r="E2" s="710"/>
      <c r="F2" s="710"/>
      <c r="G2" s="710"/>
      <c r="H2" s="710"/>
      <c r="I2" s="710"/>
      <c r="J2" s="710"/>
      <c r="K2" s="710"/>
      <c r="L2" s="61"/>
    </row>
    <row r="3" spans="1:12" ht="17.25" customHeight="1" thickBo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11.25" customHeight="1">
      <c r="A4" s="711" t="s">
        <v>338</v>
      </c>
      <c r="B4" s="712"/>
      <c r="C4" s="712"/>
      <c r="D4" s="700" t="s">
        <v>339</v>
      </c>
      <c r="E4" s="669" t="s">
        <v>239</v>
      </c>
      <c r="F4" s="669" t="s">
        <v>355</v>
      </c>
      <c r="G4" s="700" t="s">
        <v>446</v>
      </c>
      <c r="H4" s="700"/>
      <c r="I4" s="700"/>
      <c r="J4" s="700"/>
      <c r="K4" s="702"/>
      <c r="L4" s="32"/>
    </row>
    <row r="5" spans="1:13" ht="10.5" customHeight="1">
      <c r="A5" s="713"/>
      <c r="B5" s="714"/>
      <c r="C5" s="714"/>
      <c r="D5" s="701"/>
      <c r="E5" s="667"/>
      <c r="F5" s="667"/>
      <c r="G5" s="667" t="s">
        <v>547</v>
      </c>
      <c r="H5" s="701" t="s">
        <v>365</v>
      </c>
      <c r="I5" s="701"/>
      <c r="J5" s="701"/>
      <c r="K5" s="674" t="s">
        <v>587</v>
      </c>
      <c r="L5" s="186"/>
      <c r="M5" s="58"/>
    </row>
    <row r="6" spans="1:13" ht="17.25" customHeight="1">
      <c r="A6" s="541" t="s">
        <v>340</v>
      </c>
      <c r="B6" s="540" t="s">
        <v>341</v>
      </c>
      <c r="C6" s="540" t="s">
        <v>606</v>
      </c>
      <c r="D6" s="701"/>
      <c r="E6" s="667"/>
      <c r="F6" s="667"/>
      <c r="G6" s="667"/>
      <c r="H6" s="542" t="s">
        <v>194</v>
      </c>
      <c r="I6" s="543" t="s">
        <v>250</v>
      </c>
      <c r="J6" s="542" t="s">
        <v>251</v>
      </c>
      <c r="K6" s="674"/>
      <c r="L6" s="186"/>
      <c r="M6" s="58"/>
    </row>
    <row r="7" spans="1:13" ht="11.25" customHeight="1">
      <c r="A7" s="190">
        <v>1</v>
      </c>
      <c r="B7" s="34">
        <v>2</v>
      </c>
      <c r="C7" s="34">
        <v>3</v>
      </c>
      <c r="D7" s="34">
        <v>4</v>
      </c>
      <c r="E7" s="136">
        <v>5</v>
      </c>
      <c r="F7" s="34">
        <v>6</v>
      </c>
      <c r="G7" s="34">
        <v>7</v>
      </c>
      <c r="H7" s="34">
        <v>8</v>
      </c>
      <c r="I7" s="34">
        <v>9</v>
      </c>
      <c r="J7" s="34">
        <v>10</v>
      </c>
      <c r="K7" s="416">
        <v>11</v>
      </c>
      <c r="L7" s="183"/>
      <c r="M7" s="58"/>
    </row>
    <row r="8" spans="1:13" ht="15.75" customHeight="1">
      <c r="A8" s="417"/>
      <c r="B8" s="413"/>
      <c r="C8" s="413"/>
      <c r="D8" s="414" t="s">
        <v>534</v>
      </c>
      <c r="E8" s="415">
        <f aca="true" t="shared" si="0" ref="E8:K8">E9+E12+E16+E34+E37+E40+E47+E63+E66+E69</f>
        <v>1110924</v>
      </c>
      <c r="F8" s="415">
        <f t="shared" si="0"/>
        <v>1374558</v>
      </c>
      <c r="G8" s="415">
        <f t="shared" si="0"/>
        <v>454285</v>
      </c>
      <c r="H8" s="415">
        <f t="shared" si="0"/>
        <v>9670</v>
      </c>
      <c r="I8" s="415">
        <f t="shared" si="0"/>
        <v>1381</v>
      </c>
      <c r="J8" s="415">
        <f t="shared" si="0"/>
        <v>249234</v>
      </c>
      <c r="K8" s="418">
        <f t="shared" si="0"/>
        <v>920273</v>
      </c>
      <c r="L8" s="184"/>
      <c r="M8" s="58"/>
    </row>
    <row r="9" spans="1:13" ht="15.75" customHeight="1">
      <c r="A9" s="353" t="s">
        <v>607</v>
      </c>
      <c r="B9" s="294"/>
      <c r="C9" s="294"/>
      <c r="D9" s="346" t="s">
        <v>461</v>
      </c>
      <c r="E9" s="307">
        <f>E10</f>
        <v>0</v>
      </c>
      <c r="F9" s="307">
        <f aca="true" t="shared" si="1" ref="F9:K9">F10</f>
        <v>1700</v>
      </c>
      <c r="G9" s="307">
        <f t="shared" si="1"/>
        <v>1700</v>
      </c>
      <c r="H9" s="307">
        <f t="shared" si="1"/>
        <v>0</v>
      </c>
      <c r="I9" s="307">
        <f t="shared" si="1"/>
        <v>0</v>
      </c>
      <c r="J9" s="307">
        <f t="shared" si="1"/>
        <v>1700</v>
      </c>
      <c r="K9" s="354">
        <f t="shared" si="1"/>
        <v>0</v>
      </c>
      <c r="L9" s="184"/>
      <c r="M9" s="58"/>
    </row>
    <row r="10" spans="1:13" ht="14.25" customHeight="1">
      <c r="A10" s="375"/>
      <c r="B10" s="370" t="s">
        <v>466</v>
      </c>
      <c r="C10" s="370"/>
      <c r="D10" s="371" t="s">
        <v>707</v>
      </c>
      <c r="E10" s="372">
        <f>E11</f>
        <v>0</v>
      </c>
      <c r="F10" s="372">
        <f aca="true" t="shared" si="2" ref="F10:K10">F11</f>
        <v>1700</v>
      </c>
      <c r="G10" s="372">
        <f t="shared" si="2"/>
        <v>1700</v>
      </c>
      <c r="H10" s="372">
        <f t="shared" si="2"/>
        <v>0</v>
      </c>
      <c r="I10" s="372">
        <f t="shared" si="2"/>
        <v>0</v>
      </c>
      <c r="J10" s="372">
        <f t="shared" si="2"/>
        <v>1700</v>
      </c>
      <c r="K10" s="373">
        <f t="shared" si="2"/>
        <v>0</v>
      </c>
      <c r="L10" s="185"/>
      <c r="M10" s="58"/>
    </row>
    <row r="11" spans="1:13" ht="21" customHeight="1">
      <c r="A11" s="356"/>
      <c r="B11" s="347"/>
      <c r="C11" s="347">
        <v>2310</v>
      </c>
      <c r="D11" s="153" t="s">
        <v>10</v>
      </c>
      <c r="E11" s="345">
        <v>0</v>
      </c>
      <c r="F11" s="345">
        <f>'Z 2 '!G12</f>
        <v>1700</v>
      </c>
      <c r="G11" s="345">
        <f>F11</f>
        <v>1700</v>
      </c>
      <c r="H11" s="345"/>
      <c r="I11" s="345"/>
      <c r="J11" s="345">
        <f>G11</f>
        <v>1700</v>
      </c>
      <c r="K11" s="357"/>
      <c r="L11" s="185"/>
      <c r="M11" s="58"/>
    </row>
    <row r="12" spans="1:13" ht="20.25" customHeight="1">
      <c r="A12" s="353" t="s">
        <v>87</v>
      </c>
      <c r="B12" s="294"/>
      <c r="C12" s="294"/>
      <c r="D12" s="295" t="s">
        <v>7</v>
      </c>
      <c r="E12" s="307">
        <f>E13</f>
        <v>436407</v>
      </c>
      <c r="F12" s="307">
        <f aca="true" t="shared" si="3" ref="F12:K12">F13</f>
        <v>436407</v>
      </c>
      <c r="G12" s="307">
        <f t="shared" si="3"/>
        <v>0</v>
      </c>
      <c r="H12" s="307">
        <f t="shared" si="3"/>
        <v>0</v>
      </c>
      <c r="I12" s="307">
        <f t="shared" si="3"/>
        <v>0</v>
      </c>
      <c r="J12" s="307">
        <f t="shared" si="3"/>
        <v>0</v>
      </c>
      <c r="K12" s="354">
        <f t="shared" si="3"/>
        <v>436407</v>
      </c>
      <c r="L12" s="184"/>
      <c r="M12" s="58"/>
    </row>
    <row r="13" spans="1:13" ht="16.5" customHeight="1">
      <c r="A13" s="375"/>
      <c r="B13" s="370" t="s">
        <v>89</v>
      </c>
      <c r="C13" s="370"/>
      <c r="D13" s="371" t="s">
        <v>599</v>
      </c>
      <c r="E13" s="372">
        <f>E14</f>
        <v>436407</v>
      </c>
      <c r="F13" s="372">
        <f aca="true" t="shared" si="4" ref="F13:K13">F15</f>
        <v>436407</v>
      </c>
      <c r="G13" s="372">
        <f t="shared" si="4"/>
        <v>0</v>
      </c>
      <c r="H13" s="372">
        <f t="shared" si="4"/>
        <v>0</v>
      </c>
      <c r="I13" s="372">
        <f t="shared" si="4"/>
        <v>0</v>
      </c>
      <c r="J13" s="372">
        <f t="shared" si="4"/>
        <v>0</v>
      </c>
      <c r="K13" s="373">
        <f t="shared" si="4"/>
        <v>436407</v>
      </c>
      <c r="L13" s="185"/>
      <c r="M13" s="58"/>
    </row>
    <row r="14" spans="1:13" ht="21.75" customHeight="1">
      <c r="A14" s="356"/>
      <c r="B14" s="347"/>
      <c r="C14" s="347">
        <v>6610</v>
      </c>
      <c r="D14" s="153" t="s">
        <v>9</v>
      </c>
      <c r="E14" s="345">
        <f>'Z 1'!I24</f>
        <v>436407</v>
      </c>
      <c r="F14" s="345"/>
      <c r="G14" s="345"/>
      <c r="H14" s="345"/>
      <c r="I14" s="345"/>
      <c r="J14" s="345"/>
      <c r="K14" s="357"/>
      <c r="L14" s="185"/>
      <c r="M14" s="58"/>
    </row>
    <row r="15" spans="1:13" ht="15" customHeight="1">
      <c r="A15" s="356"/>
      <c r="B15" s="347"/>
      <c r="C15" s="347">
        <v>6050</v>
      </c>
      <c r="D15" s="50" t="s">
        <v>8</v>
      </c>
      <c r="E15" s="345"/>
      <c r="F15" s="345">
        <v>436407</v>
      </c>
      <c r="G15" s="345"/>
      <c r="H15" s="345"/>
      <c r="I15" s="345"/>
      <c r="J15" s="345"/>
      <c r="K15" s="357">
        <f>F15</f>
        <v>436407</v>
      </c>
      <c r="L15" s="185"/>
      <c r="M15" s="58"/>
    </row>
    <row r="16" spans="1:13" ht="18" customHeight="1">
      <c r="A16" s="353">
        <v>750</v>
      </c>
      <c r="B16" s="294"/>
      <c r="C16" s="294"/>
      <c r="D16" s="84" t="s">
        <v>495</v>
      </c>
      <c r="E16" s="307">
        <f aca="true" t="shared" si="5" ref="E16:K16">E17+E19+E21</f>
        <v>55756</v>
      </c>
      <c r="F16" s="307">
        <f t="shared" si="5"/>
        <v>68876</v>
      </c>
      <c r="G16" s="307">
        <f t="shared" si="5"/>
        <v>68876</v>
      </c>
      <c r="H16" s="307">
        <f t="shared" si="5"/>
        <v>9670</v>
      </c>
      <c r="I16" s="307">
        <f t="shared" si="5"/>
        <v>1381</v>
      </c>
      <c r="J16" s="307">
        <f t="shared" si="5"/>
        <v>13120</v>
      </c>
      <c r="K16" s="354">
        <f t="shared" si="5"/>
        <v>0</v>
      </c>
      <c r="L16" s="184"/>
      <c r="M16" s="58"/>
    </row>
    <row r="17" spans="1:13" ht="16.5" customHeight="1">
      <c r="A17" s="374"/>
      <c r="B17" s="370" t="s">
        <v>421</v>
      </c>
      <c r="C17" s="370"/>
      <c r="D17" s="371" t="s">
        <v>588</v>
      </c>
      <c r="E17" s="372">
        <f aca="true" t="shared" si="6" ref="E17:K17">E18</f>
        <v>0</v>
      </c>
      <c r="F17" s="372">
        <f t="shared" si="6"/>
        <v>3120</v>
      </c>
      <c r="G17" s="372">
        <f t="shared" si="6"/>
        <v>3120</v>
      </c>
      <c r="H17" s="372">
        <f t="shared" si="6"/>
        <v>0</v>
      </c>
      <c r="I17" s="372">
        <f t="shared" si="6"/>
        <v>0</v>
      </c>
      <c r="J17" s="372">
        <f t="shared" si="6"/>
        <v>3120</v>
      </c>
      <c r="K17" s="373">
        <f t="shared" si="6"/>
        <v>0</v>
      </c>
      <c r="L17" s="185"/>
      <c r="M17" s="58"/>
    </row>
    <row r="18" spans="1:13" s="30" customFormat="1" ht="33.75">
      <c r="A18" s="356"/>
      <c r="B18" s="347"/>
      <c r="C18" s="347">
        <v>2330</v>
      </c>
      <c r="D18" s="51" t="s">
        <v>11</v>
      </c>
      <c r="E18" s="345">
        <v>0</v>
      </c>
      <c r="F18" s="345">
        <f>'Z 2 '!G90</f>
        <v>3120</v>
      </c>
      <c r="G18" s="345">
        <f>F18</f>
        <v>3120</v>
      </c>
      <c r="H18" s="345"/>
      <c r="I18" s="345"/>
      <c r="J18" s="345">
        <f>F18</f>
        <v>3120</v>
      </c>
      <c r="K18" s="357"/>
      <c r="L18" s="185"/>
      <c r="M18" s="189"/>
    </row>
    <row r="19" spans="1:13" ht="13.5" customHeight="1">
      <c r="A19" s="355"/>
      <c r="B19" s="370" t="s">
        <v>123</v>
      </c>
      <c r="C19" s="370"/>
      <c r="D19" s="371" t="s">
        <v>124</v>
      </c>
      <c r="E19" s="372">
        <f>E20</f>
        <v>0</v>
      </c>
      <c r="F19" s="372">
        <f aca="true" t="shared" si="7" ref="F19:K19">F20</f>
        <v>10000</v>
      </c>
      <c r="G19" s="372">
        <f t="shared" si="7"/>
        <v>10000</v>
      </c>
      <c r="H19" s="372">
        <f t="shared" si="7"/>
        <v>0</v>
      </c>
      <c r="I19" s="372">
        <f t="shared" si="7"/>
        <v>0</v>
      </c>
      <c r="J19" s="372">
        <f t="shared" si="7"/>
        <v>10000</v>
      </c>
      <c r="K19" s="373">
        <f t="shared" si="7"/>
        <v>0</v>
      </c>
      <c r="L19" s="187"/>
      <c r="M19" s="58"/>
    </row>
    <row r="20" spans="1:13" ht="23.25" customHeight="1">
      <c r="A20" s="356"/>
      <c r="B20" s="347"/>
      <c r="C20" s="347">
        <v>2310</v>
      </c>
      <c r="D20" s="153" t="s">
        <v>10</v>
      </c>
      <c r="E20" s="345"/>
      <c r="F20" s="345">
        <f>'Z 2 '!G103</f>
        <v>10000</v>
      </c>
      <c r="G20" s="345">
        <f>F20</f>
        <v>10000</v>
      </c>
      <c r="H20" s="345"/>
      <c r="I20" s="345"/>
      <c r="J20" s="345">
        <f>F20</f>
        <v>10000</v>
      </c>
      <c r="K20" s="357"/>
      <c r="L20" s="187"/>
      <c r="M20" s="58"/>
    </row>
    <row r="21" spans="1:13" ht="18.75" customHeight="1">
      <c r="A21" s="358"/>
      <c r="B21" s="370" t="s">
        <v>321</v>
      </c>
      <c r="C21" s="370"/>
      <c r="D21" s="369" t="s">
        <v>691</v>
      </c>
      <c r="E21" s="372">
        <f>E22</f>
        <v>55756</v>
      </c>
      <c r="F21" s="372">
        <f aca="true" t="shared" si="8" ref="F21:K21">SUM(F23:F33)</f>
        <v>55756</v>
      </c>
      <c r="G21" s="372">
        <f t="shared" si="8"/>
        <v>55756</v>
      </c>
      <c r="H21" s="372">
        <f t="shared" si="8"/>
        <v>9670</v>
      </c>
      <c r="I21" s="372">
        <f t="shared" si="8"/>
        <v>1381</v>
      </c>
      <c r="J21" s="372">
        <f t="shared" si="8"/>
        <v>0</v>
      </c>
      <c r="K21" s="373">
        <f t="shared" si="8"/>
        <v>0</v>
      </c>
      <c r="L21" s="187"/>
      <c r="M21" s="58"/>
    </row>
    <row r="22" spans="1:13" ht="23.25" customHeight="1">
      <c r="A22" s="356"/>
      <c r="B22" s="347"/>
      <c r="C22" s="347">
        <v>2326</v>
      </c>
      <c r="D22" s="153" t="s">
        <v>12</v>
      </c>
      <c r="E22" s="345">
        <f>'Z 1'!I54</f>
        <v>55756</v>
      </c>
      <c r="F22" s="345"/>
      <c r="G22" s="345"/>
      <c r="H22" s="345"/>
      <c r="I22" s="345"/>
      <c r="J22" s="345"/>
      <c r="K22" s="357"/>
      <c r="L22" s="187"/>
      <c r="M22" s="58"/>
    </row>
    <row r="23" spans="1:13" ht="12" customHeight="1">
      <c r="A23" s="356"/>
      <c r="B23" s="347"/>
      <c r="C23" s="347">
        <v>4016</v>
      </c>
      <c r="D23" s="344" t="s">
        <v>702</v>
      </c>
      <c r="E23" s="345"/>
      <c r="F23" s="345">
        <v>7870</v>
      </c>
      <c r="G23" s="345">
        <f>F23</f>
        <v>7870</v>
      </c>
      <c r="H23" s="345">
        <f>G23</f>
        <v>7870</v>
      </c>
      <c r="I23" s="345"/>
      <c r="J23" s="345"/>
      <c r="K23" s="357"/>
      <c r="L23" s="187"/>
      <c r="M23" s="58"/>
    </row>
    <row r="24" spans="1:13" ht="15" customHeight="1">
      <c r="A24" s="356"/>
      <c r="B24" s="347"/>
      <c r="C24" s="347">
        <v>4116</v>
      </c>
      <c r="D24" s="75" t="s">
        <v>266</v>
      </c>
      <c r="E24" s="345"/>
      <c r="F24" s="345">
        <v>1188</v>
      </c>
      <c r="G24" s="345">
        <f aca="true" t="shared" si="9" ref="G24:G33">F24</f>
        <v>1188</v>
      </c>
      <c r="H24" s="345"/>
      <c r="I24" s="345">
        <f>G24</f>
        <v>1188</v>
      </c>
      <c r="J24" s="345"/>
      <c r="K24" s="357"/>
      <c r="L24" s="187"/>
      <c r="M24" s="58"/>
    </row>
    <row r="25" spans="1:13" ht="12" customHeight="1">
      <c r="A25" s="356"/>
      <c r="B25" s="347"/>
      <c r="C25" s="347">
        <v>4126</v>
      </c>
      <c r="D25" s="344" t="s">
        <v>703</v>
      </c>
      <c r="E25" s="345"/>
      <c r="F25" s="345">
        <v>193</v>
      </c>
      <c r="G25" s="345">
        <f t="shared" si="9"/>
        <v>193</v>
      </c>
      <c r="H25" s="345"/>
      <c r="I25" s="345">
        <f>G25</f>
        <v>193</v>
      </c>
      <c r="J25" s="345"/>
      <c r="K25" s="357"/>
      <c r="L25" s="187"/>
      <c r="M25" s="58"/>
    </row>
    <row r="26" spans="1:13" ht="13.5" customHeight="1">
      <c r="A26" s="356"/>
      <c r="B26" s="347"/>
      <c r="C26" s="347">
        <v>4176</v>
      </c>
      <c r="D26" s="75" t="s">
        <v>543</v>
      </c>
      <c r="E26" s="345"/>
      <c r="F26" s="345">
        <v>1800</v>
      </c>
      <c r="G26" s="345">
        <f t="shared" si="9"/>
        <v>1800</v>
      </c>
      <c r="H26" s="345">
        <f>G26</f>
        <v>1800</v>
      </c>
      <c r="I26" s="345"/>
      <c r="J26" s="345"/>
      <c r="K26" s="357"/>
      <c r="L26" s="187"/>
      <c r="M26" s="58"/>
    </row>
    <row r="27" spans="1:13" ht="13.5" customHeight="1">
      <c r="A27" s="356"/>
      <c r="B27" s="347"/>
      <c r="C27" s="347">
        <v>4216</v>
      </c>
      <c r="D27" s="75" t="s">
        <v>69</v>
      </c>
      <c r="E27" s="345"/>
      <c r="F27" s="345">
        <v>3000</v>
      </c>
      <c r="G27" s="345">
        <f t="shared" si="9"/>
        <v>3000</v>
      </c>
      <c r="H27" s="345"/>
      <c r="I27" s="345"/>
      <c r="J27" s="345"/>
      <c r="K27" s="357"/>
      <c r="L27" s="187"/>
      <c r="M27" s="58"/>
    </row>
    <row r="28" spans="1:13" ht="12" customHeight="1">
      <c r="A28" s="356"/>
      <c r="B28" s="347"/>
      <c r="C28" s="347">
        <v>4226</v>
      </c>
      <c r="D28" s="344" t="s">
        <v>628</v>
      </c>
      <c r="E28" s="345"/>
      <c r="F28" s="345">
        <v>12295</v>
      </c>
      <c r="G28" s="345">
        <f t="shared" si="9"/>
        <v>12295</v>
      </c>
      <c r="H28" s="345"/>
      <c r="I28" s="345"/>
      <c r="J28" s="345"/>
      <c r="K28" s="357"/>
      <c r="L28" s="187"/>
      <c r="M28" s="58"/>
    </row>
    <row r="29" spans="1:13" ht="14.25" customHeight="1">
      <c r="A29" s="356"/>
      <c r="B29" s="347"/>
      <c r="C29" s="347">
        <v>4246</v>
      </c>
      <c r="D29" s="75" t="s">
        <v>704</v>
      </c>
      <c r="E29" s="345"/>
      <c r="F29" s="345">
        <v>700</v>
      </c>
      <c r="G29" s="345">
        <f t="shared" si="9"/>
        <v>700</v>
      </c>
      <c r="H29" s="345"/>
      <c r="I29" s="345"/>
      <c r="J29" s="345"/>
      <c r="K29" s="357"/>
      <c r="L29" s="187"/>
      <c r="M29" s="58"/>
    </row>
    <row r="30" spans="1:13" ht="12" customHeight="1">
      <c r="A30" s="356"/>
      <c r="B30" s="347"/>
      <c r="C30" s="347">
        <v>4306</v>
      </c>
      <c r="D30" s="344" t="s">
        <v>148</v>
      </c>
      <c r="E30" s="345"/>
      <c r="F30" s="345">
        <v>24940</v>
      </c>
      <c r="G30" s="345">
        <f t="shared" si="9"/>
        <v>24940</v>
      </c>
      <c r="H30" s="345"/>
      <c r="I30" s="345"/>
      <c r="J30" s="345"/>
      <c r="K30" s="357"/>
      <c r="L30" s="187"/>
      <c r="M30" s="58"/>
    </row>
    <row r="31" spans="1:13" ht="15" customHeight="1">
      <c r="A31" s="356"/>
      <c r="B31" s="347"/>
      <c r="C31" s="347">
        <v>4426</v>
      </c>
      <c r="D31" s="75" t="s">
        <v>601</v>
      </c>
      <c r="E31" s="345"/>
      <c r="F31" s="345">
        <v>330</v>
      </c>
      <c r="G31" s="345">
        <f t="shared" si="9"/>
        <v>330</v>
      </c>
      <c r="H31" s="345"/>
      <c r="I31" s="345"/>
      <c r="J31" s="345"/>
      <c r="K31" s="357"/>
      <c r="L31" s="187"/>
      <c r="M31" s="58"/>
    </row>
    <row r="32" spans="1:13" ht="12" customHeight="1">
      <c r="A32" s="356"/>
      <c r="B32" s="347"/>
      <c r="C32" s="347">
        <v>4436</v>
      </c>
      <c r="D32" s="344" t="s">
        <v>705</v>
      </c>
      <c r="E32" s="345"/>
      <c r="F32" s="345">
        <v>380</v>
      </c>
      <c r="G32" s="345">
        <f t="shared" si="9"/>
        <v>380</v>
      </c>
      <c r="H32" s="345"/>
      <c r="I32" s="345"/>
      <c r="J32" s="345"/>
      <c r="K32" s="357"/>
      <c r="L32" s="187"/>
      <c r="M32" s="58"/>
    </row>
    <row r="33" spans="1:13" ht="12" customHeight="1">
      <c r="A33" s="356"/>
      <c r="B33" s="347"/>
      <c r="C33" s="347">
        <v>4756</v>
      </c>
      <c r="D33" s="344" t="s">
        <v>706</v>
      </c>
      <c r="E33" s="345"/>
      <c r="F33" s="345">
        <v>3060</v>
      </c>
      <c r="G33" s="345">
        <f t="shared" si="9"/>
        <v>3060</v>
      </c>
      <c r="H33" s="345"/>
      <c r="I33" s="345"/>
      <c r="J33" s="345"/>
      <c r="K33" s="357"/>
      <c r="L33" s="187"/>
      <c r="M33" s="58"/>
    </row>
    <row r="34" spans="1:13" ht="18.75" customHeight="1">
      <c r="A34" s="353" t="s">
        <v>130</v>
      </c>
      <c r="B34" s="294"/>
      <c r="C34" s="294"/>
      <c r="D34" s="294" t="s">
        <v>20</v>
      </c>
      <c r="E34" s="307">
        <f>E35</f>
        <v>0</v>
      </c>
      <c r="F34" s="307">
        <f aca="true" t="shared" si="10" ref="F34:K34">F35</f>
        <v>14400</v>
      </c>
      <c r="G34" s="307">
        <f t="shared" si="10"/>
        <v>0</v>
      </c>
      <c r="H34" s="307">
        <f t="shared" si="10"/>
        <v>0</v>
      </c>
      <c r="I34" s="307">
        <f t="shared" si="10"/>
        <v>0</v>
      </c>
      <c r="J34" s="307">
        <f t="shared" si="10"/>
        <v>0</v>
      </c>
      <c r="K34" s="354">
        <f t="shared" si="10"/>
        <v>14400</v>
      </c>
      <c r="L34" s="187"/>
      <c r="M34" s="58"/>
    </row>
    <row r="35" spans="1:13" ht="15" customHeight="1">
      <c r="A35" s="375"/>
      <c r="B35" s="370" t="s">
        <v>149</v>
      </c>
      <c r="C35" s="370"/>
      <c r="D35" s="371" t="s">
        <v>358</v>
      </c>
      <c r="E35" s="372">
        <f>E36</f>
        <v>0</v>
      </c>
      <c r="F35" s="372">
        <f aca="true" t="shared" si="11" ref="F35:K35">F36</f>
        <v>14400</v>
      </c>
      <c r="G35" s="372">
        <f t="shared" si="11"/>
        <v>0</v>
      </c>
      <c r="H35" s="372">
        <f t="shared" si="11"/>
        <v>0</v>
      </c>
      <c r="I35" s="372">
        <f t="shared" si="11"/>
        <v>0</v>
      </c>
      <c r="J35" s="372">
        <f t="shared" si="11"/>
        <v>0</v>
      </c>
      <c r="K35" s="373">
        <f t="shared" si="11"/>
        <v>14400</v>
      </c>
      <c r="L35" s="187"/>
      <c r="M35" s="58"/>
    </row>
    <row r="36" spans="1:13" ht="24" customHeight="1">
      <c r="A36" s="356"/>
      <c r="B36" s="347"/>
      <c r="C36" s="347" t="s">
        <v>669</v>
      </c>
      <c r="D36" s="153" t="s">
        <v>21</v>
      </c>
      <c r="E36" s="345"/>
      <c r="F36" s="345">
        <f>'Z 2 '!G200</f>
        <v>14400</v>
      </c>
      <c r="G36" s="345"/>
      <c r="H36" s="345"/>
      <c r="I36" s="345"/>
      <c r="J36" s="345"/>
      <c r="K36" s="357">
        <f>F36</f>
        <v>14400</v>
      </c>
      <c r="L36" s="187"/>
      <c r="M36" s="58"/>
    </row>
    <row r="37" spans="1:13" ht="18.75" customHeight="1">
      <c r="A37" s="353">
        <v>801</v>
      </c>
      <c r="B37" s="294"/>
      <c r="C37" s="294"/>
      <c r="D37" s="295" t="s">
        <v>504</v>
      </c>
      <c r="E37" s="307">
        <f>E38</f>
        <v>0</v>
      </c>
      <c r="F37" s="307">
        <f aca="true" t="shared" si="12" ref="F37:K37">F38</f>
        <v>12000</v>
      </c>
      <c r="G37" s="307">
        <f t="shared" si="12"/>
        <v>12000</v>
      </c>
      <c r="H37" s="307">
        <f t="shared" si="12"/>
        <v>0</v>
      </c>
      <c r="I37" s="307">
        <f t="shared" si="12"/>
        <v>0</v>
      </c>
      <c r="J37" s="307">
        <f t="shared" si="12"/>
        <v>12000</v>
      </c>
      <c r="K37" s="354">
        <f t="shared" si="12"/>
        <v>0</v>
      </c>
      <c r="L37" s="187"/>
      <c r="M37" s="58"/>
    </row>
    <row r="38" spans="1:13" ht="20.25" customHeight="1">
      <c r="A38" s="375"/>
      <c r="B38" s="370" t="s">
        <v>243</v>
      </c>
      <c r="C38" s="370"/>
      <c r="D38" s="368" t="s">
        <v>244</v>
      </c>
      <c r="E38" s="372">
        <f>E39</f>
        <v>0</v>
      </c>
      <c r="F38" s="372">
        <f aca="true" t="shared" si="13" ref="F38:K38">F39</f>
        <v>12000</v>
      </c>
      <c r="G38" s="372">
        <f t="shared" si="13"/>
        <v>12000</v>
      </c>
      <c r="H38" s="372">
        <f t="shared" si="13"/>
        <v>0</v>
      </c>
      <c r="I38" s="372">
        <f t="shared" si="13"/>
        <v>0</v>
      </c>
      <c r="J38" s="372">
        <f t="shared" si="13"/>
        <v>12000</v>
      </c>
      <c r="K38" s="373">
        <f t="shared" si="13"/>
        <v>0</v>
      </c>
      <c r="L38" s="187"/>
      <c r="M38" s="58"/>
    </row>
    <row r="39" spans="1:13" ht="22.5" customHeight="1">
      <c r="A39" s="356"/>
      <c r="B39" s="347"/>
      <c r="C39" s="347">
        <v>2320</v>
      </c>
      <c r="D39" s="153" t="s">
        <v>13</v>
      </c>
      <c r="E39" s="345"/>
      <c r="F39" s="345">
        <f>'Z 2 '!G368</f>
        <v>12000</v>
      </c>
      <c r="G39" s="345">
        <f>F39</f>
        <v>12000</v>
      </c>
      <c r="H39" s="345"/>
      <c r="I39" s="345"/>
      <c r="J39" s="345">
        <f>F39</f>
        <v>12000</v>
      </c>
      <c r="K39" s="357"/>
      <c r="L39" s="187"/>
      <c r="M39" s="58"/>
    </row>
    <row r="40" spans="1:13" ht="17.25" customHeight="1">
      <c r="A40" s="353">
        <v>851</v>
      </c>
      <c r="B40" s="294"/>
      <c r="C40" s="294"/>
      <c r="D40" s="84" t="s">
        <v>506</v>
      </c>
      <c r="E40" s="307">
        <f aca="true" t="shared" si="14" ref="E40:K40">E41+E44</f>
        <v>469466</v>
      </c>
      <c r="F40" s="307">
        <f t="shared" si="14"/>
        <v>469466</v>
      </c>
      <c r="G40" s="307">
        <f t="shared" si="14"/>
        <v>0</v>
      </c>
      <c r="H40" s="307">
        <f t="shared" si="14"/>
        <v>0</v>
      </c>
      <c r="I40" s="307">
        <f t="shared" si="14"/>
        <v>0</v>
      </c>
      <c r="J40" s="307">
        <f t="shared" si="14"/>
        <v>0</v>
      </c>
      <c r="K40" s="354">
        <f t="shared" si="14"/>
        <v>469466</v>
      </c>
      <c r="L40" s="187"/>
      <c r="M40" s="58"/>
    </row>
    <row r="41" spans="1:13" ht="16.5" customHeight="1">
      <c r="A41" s="355"/>
      <c r="B41" s="370" t="s">
        <v>248</v>
      </c>
      <c r="C41" s="350"/>
      <c r="D41" s="367" t="s">
        <v>249</v>
      </c>
      <c r="E41" s="372">
        <f>E42</f>
        <v>319466</v>
      </c>
      <c r="F41" s="372">
        <f aca="true" t="shared" si="15" ref="F41:K41">F43</f>
        <v>319466</v>
      </c>
      <c r="G41" s="372">
        <f t="shared" si="15"/>
        <v>0</v>
      </c>
      <c r="H41" s="372">
        <f t="shared" si="15"/>
        <v>0</v>
      </c>
      <c r="I41" s="372">
        <f t="shared" si="15"/>
        <v>0</v>
      </c>
      <c r="J41" s="372">
        <f t="shared" si="15"/>
        <v>0</v>
      </c>
      <c r="K41" s="373">
        <f t="shared" si="15"/>
        <v>319466</v>
      </c>
      <c r="L41" s="187"/>
      <c r="M41" s="58"/>
    </row>
    <row r="42" spans="1:13" ht="24" customHeight="1">
      <c r="A42" s="356"/>
      <c r="B42" s="347"/>
      <c r="C42" s="347">
        <v>6619</v>
      </c>
      <c r="D42" s="153" t="s">
        <v>9</v>
      </c>
      <c r="E42" s="345">
        <f>'Z 1'!I93</f>
        <v>319466</v>
      </c>
      <c r="F42" s="345"/>
      <c r="G42" s="345"/>
      <c r="H42" s="345"/>
      <c r="I42" s="345"/>
      <c r="J42" s="345"/>
      <c r="K42" s="357"/>
      <c r="L42" s="187"/>
      <c r="M42" s="58"/>
    </row>
    <row r="43" spans="1:13" ht="15" customHeight="1">
      <c r="A43" s="356"/>
      <c r="B43" s="347"/>
      <c r="C43" s="347">
        <v>6059</v>
      </c>
      <c r="D43" s="50" t="s">
        <v>19</v>
      </c>
      <c r="E43" s="345"/>
      <c r="F43" s="345">
        <v>319466</v>
      </c>
      <c r="G43" s="345"/>
      <c r="H43" s="345"/>
      <c r="I43" s="345"/>
      <c r="J43" s="345"/>
      <c r="K43" s="357">
        <f>F43</f>
        <v>319466</v>
      </c>
      <c r="L43" s="187"/>
      <c r="M43" s="58"/>
    </row>
    <row r="44" spans="1:13" ht="22.5" customHeight="1">
      <c r="A44" s="375"/>
      <c r="B44" s="370" t="s">
        <v>688</v>
      </c>
      <c r="C44" s="370"/>
      <c r="D44" s="369" t="s">
        <v>687</v>
      </c>
      <c r="E44" s="372">
        <f>E45</f>
        <v>150000</v>
      </c>
      <c r="F44" s="372">
        <f aca="true" t="shared" si="16" ref="F44:K44">F46</f>
        <v>150000</v>
      </c>
      <c r="G44" s="372">
        <f t="shared" si="16"/>
        <v>0</v>
      </c>
      <c r="H44" s="372">
        <f t="shared" si="16"/>
        <v>0</v>
      </c>
      <c r="I44" s="372">
        <f t="shared" si="16"/>
        <v>0</v>
      </c>
      <c r="J44" s="372">
        <f t="shared" si="16"/>
        <v>0</v>
      </c>
      <c r="K44" s="373">
        <f t="shared" si="16"/>
        <v>150000</v>
      </c>
      <c r="L44" s="187"/>
      <c r="M44" s="58"/>
    </row>
    <row r="45" spans="1:13" ht="22.5" customHeight="1">
      <c r="A45" s="356"/>
      <c r="B45" s="347"/>
      <c r="C45" s="347">
        <v>6610</v>
      </c>
      <c r="D45" s="153" t="s">
        <v>9</v>
      </c>
      <c r="E45" s="345">
        <f>'Z 1'!F95</f>
        <v>150000</v>
      </c>
      <c r="F45" s="345"/>
      <c r="G45" s="345"/>
      <c r="H45" s="345"/>
      <c r="I45" s="345"/>
      <c r="J45" s="345"/>
      <c r="K45" s="357"/>
      <c r="L45" s="187"/>
      <c r="M45" s="58"/>
    </row>
    <row r="46" spans="1:13" ht="33.75" customHeight="1">
      <c r="A46" s="356"/>
      <c r="B46" s="347"/>
      <c r="C46" s="347">
        <v>6220</v>
      </c>
      <c r="D46" s="51" t="s">
        <v>5</v>
      </c>
      <c r="E46" s="345"/>
      <c r="F46" s="345">
        <f>'Z 2 '!G404</f>
        <v>150000</v>
      </c>
      <c r="G46" s="345"/>
      <c r="H46" s="345"/>
      <c r="I46" s="345"/>
      <c r="J46" s="345"/>
      <c r="K46" s="357">
        <f>F46</f>
        <v>150000</v>
      </c>
      <c r="L46" s="187"/>
      <c r="M46" s="58"/>
    </row>
    <row r="47" spans="1:13" ht="18" customHeight="1">
      <c r="A47" s="353">
        <v>852</v>
      </c>
      <c r="B47" s="348"/>
      <c r="C47" s="294"/>
      <c r="D47" s="295" t="s">
        <v>154</v>
      </c>
      <c r="E47" s="307">
        <f>E48+E55</f>
        <v>149295</v>
      </c>
      <c r="F47" s="307">
        <f aca="true" t="shared" si="17" ref="F47:K47">F48+F55+F61</f>
        <v>311127</v>
      </c>
      <c r="G47" s="307">
        <f t="shared" si="17"/>
        <v>311127</v>
      </c>
      <c r="H47" s="307">
        <f t="shared" si="17"/>
        <v>0</v>
      </c>
      <c r="I47" s="307">
        <f t="shared" si="17"/>
        <v>0</v>
      </c>
      <c r="J47" s="307">
        <f t="shared" si="17"/>
        <v>161832</v>
      </c>
      <c r="K47" s="307">
        <f t="shared" si="17"/>
        <v>0</v>
      </c>
      <c r="L47" s="184"/>
      <c r="M47" s="58"/>
    </row>
    <row r="48" spans="1:13" ht="15" customHeight="1">
      <c r="A48" s="375"/>
      <c r="B48" s="370" t="s">
        <v>155</v>
      </c>
      <c r="C48" s="370"/>
      <c r="D48" s="77" t="s">
        <v>135</v>
      </c>
      <c r="E48" s="372">
        <f>E49</f>
        <v>71714</v>
      </c>
      <c r="F48" s="372">
        <f aca="true" t="shared" si="18" ref="F48:K48">SUM(F49:F54)</f>
        <v>212976</v>
      </c>
      <c r="G48" s="372">
        <f t="shared" si="18"/>
        <v>212976</v>
      </c>
      <c r="H48" s="372">
        <f t="shared" si="18"/>
        <v>0</v>
      </c>
      <c r="I48" s="372">
        <f t="shared" si="18"/>
        <v>0</v>
      </c>
      <c r="J48" s="372">
        <f t="shared" si="18"/>
        <v>141262</v>
      </c>
      <c r="K48" s="373">
        <f t="shared" si="18"/>
        <v>0</v>
      </c>
      <c r="L48" s="187"/>
      <c r="M48" s="58"/>
    </row>
    <row r="49" spans="1:13" ht="24" customHeight="1">
      <c r="A49" s="356"/>
      <c r="B49" s="347"/>
      <c r="C49" s="347">
        <v>2320</v>
      </c>
      <c r="D49" s="153" t="s">
        <v>12</v>
      </c>
      <c r="E49" s="345">
        <f>'Z 1'!I102</f>
        <v>71714</v>
      </c>
      <c r="F49" s="345"/>
      <c r="G49" s="345">
        <f aca="true" t="shared" si="19" ref="G49:G54">F49</f>
        <v>0</v>
      </c>
      <c r="H49" s="345"/>
      <c r="I49" s="345"/>
      <c r="J49" s="345">
        <f>G49</f>
        <v>0</v>
      </c>
      <c r="K49" s="357"/>
      <c r="L49" s="187"/>
      <c r="M49" s="58"/>
    </row>
    <row r="50" spans="1:13" ht="21.75" customHeight="1">
      <c r="A50" s="356"/>
      <c r="B50" s="347"/>
      <c r="C50" s="347">
        <v>2320</v>
      </c>
      <c r="D50" s="153" t="s">
        <v>13</v>
      </c>
      <c r="E50" s="345"/>
      <c r="F50" s="345">
        <f>'Z 2 '!G415</f>
        <v>141262</v>
      </c>
      <c r="G50" s="345">
        <f t="shared" si="19"/>
        <v>141262</v>
      </c>
      <c r="H50" s="345"/>
      <c r="I50" s="345"/>
      <c r="J50" s="345">
        <f>G50</f>
        <v>141262</v>
      </c>
      <c r="K50" s="357"/>
      <c r="L50" s="187"/>
      <c r="M50" s="58"/>
    </row>
    <row r="51" spans="1:13" ht="15" customHeight="1">
      <c r="A51" s="359"/>
      <c r="B51" s="351"/>
      <c r="C51" s="347">
        <v>3110</v>
      </c>
      <c r="D51" s="83" t="s">
        <v>257</v>
      </c>
      <c r="E51" s="345"/>
      <c r="F51" s="345">
        <v>24484</v>
      </c>
      <c r="G51" s="345">
        <f t="shared" si="19"/>
        <v>24484</v>
      </c>
      <c r="H51" s="345"/>
      <c r="I51" s="345"/>
      <c r="J51" s="345"/>
      <c r="K51" s="357"/>
      <c r="L51" s="187"/>
      <c r="M51" s="58"/>
    </row>
    <row r="52" spans="1:13" ht="17.25" customHeight="1">
      <c r="A52" s="359"/>
      <c r="B52" s="351"/>
      <c r="C52" s="347">
        <v>4210</v>
      </c>
      <c r="D52" s="83" t="s">
        <v>69</v>
      </c>
      <c r="E52" s="345"/>
      <c r="F52" s="345">
        <v>14972</v>
      </c>
      <c r="G52" s="345">
        <f t="shared" si="19"/>
        <v>14972</v>
      </c>
      <c r="H52" s="345"/>
      <c r="I52" s="345"/>
      <c r="J52" s="345"/>
      <c r="K52" s="357"/>
      <c r="L52" s="187"/>
      <c r="M52" s="58"/>
    </row>
    <row r="53" spans="1:13" ht="15" customHeight="1">
      <c r="A53" s="359"/>
      <c r="B53" s="351"/>
      <c r="C53" s="347">
        <v>4220</v>
      </c>
      <c r="D53" s="83" t="s">
        <v>628</v>
      </c>
      <c r="E53" s="345"/>
      <c r="F53" s="345">
        <v>22601</v>
      </c>
      <c r="G53" s="345">
        <f t="shared" si="19"/>
        <v>22601</v>
      </c>
      <c r="H53" s="345"/>
      <c r="I53" s="345"/>
      <c r="J53" s="345"/>
      <c r="K53" s="357"/>
      <c r="L53" s="187"/>
      <c r="M53" s="58"/>
    </row>
    <row r="54" spans="1:13" ht="15" customHeight="1">
      <c r="A54" s="359"/>
      <c r="B54" s="351"/>
      <c r="C54" s="347">
        <v>4260</v>
      </c>
      <c r="D54" s="83" t="s">
        <v>146</v>
      </c>
      <c r="E54" s="345"/>
      <c r="F54" s="345">
        <v>9657</v>
      </c>
      <c r="G54" s="345">
        <f t="shared" si="19"/>
        <v>9657</v>
      </c>
      <c r="H54" s="345"/>
      <c r="I54" s="345"/>
      <c r="J54" s="345"/>
      <c r="K54" s="357"/>
      <c r="L54" s="187"/>
      <c r="M54" s="58"/>
    </row>
    <row r="55" spans="1:13" ht="18" customHeight="1">
      <c r="A55" s="376"/>
      <c r="B55" s="377">
        <v>85204</v>
      </c>
      <c r="C55" s="370"/>
      <c r="D55" s="367" t="s">
        <v>360</v>
      </c>
      <c r="E55" s="372">
        <f>E56+E57</f>
        <v>77581</v>
      </c>
      <c r="F55" s="372">
        <f aca="true" t="shared" si="20" ref="F55:K55">SUM(F58:F60)</f>
        <v>94651</v>
      </c>
      <c r="G55" s="372">
        <f t="shared" si="20"/>
        <v>94651</v>
      </c>
      <c r="H55" s="372">
        <f t="shared" si="20"/>
        <v>0</v>
      </c>
      <c r="I55" s="372">
        <f t="shared" si="20"/>
        <v>0</v>
      </c>
      <c r="J55" s="372">
        <f t="shared" si="20"/>
        <v>17070</v>
      </c>
      <c r="K55" s="373">
        <f t="shared" si="20"/>
        <v>0</v>
      </c>
      <c r="L55" s="184"/>
      <c r="M55" s="57"/>
    </row>
    <row r="56" spans="1:13" ht="23.25" customHeight="1">
      <c r="A56" s="359"/>
      <c r="B56" s="351"/>
      <c r="C56" s="347">
        <v>2310</v>
      </c>
      <c r="D56" s="153" t="s">
        <v>15</v>
      </c>
      <c r="E56" s="345">
        <f>'Z 1'!I111</f>
        <v>28035</v>
      </c>
      <c r="F56" s="345">
        <v>0</v>
      </c>
      <c r="G56" s="345"/>
      <c r="H56" s="345"/>
      <c r="I56" s="345"/>
      <c r="J56" s="345"/>
      <c r="K56" s="357"/>
      <c r="L56" s="187"/>
      <c r="M56" s="58"/>
    </row>
    <row r="57" spans="1:13" ht="23.25" customHeight="1">
      <c r="A57" s="359"/>
      <c r="B57" s="351"/>
      <c r="C57" s="347">
        <v>2320</v>
      </c>
      <c r="D57" s="153" t="s">
        <v>12</v>
      </c>
      <c r="E57" s="345">
        <f>'Z 1'!I112</f>
        <v>49546</v>
      </c>
      <c r="F57" s="345"/>
      <c r="G57" s="345">
        <f>F57</f>
        <v>0</v>
      </c>
      <c r="H57" s="345"/>
      <c r="I57" s="345"/>
      <c r="J57" s="345">
        <f>G57</f>
        <v>0</v>
      </c>
      <c r="K57" s="357"/>
      <c r="L57" s="187"/>
      <c r="M57" s="58"/>
    </row>
    <row r="58" spans="1:13" ht="24" customHeight="1">
      <c r="A58" s="359"/>
      <c r="B58" s="351"/>
      <c r="C58" s="347" t="s">
        <v>119</v>
      </c>
      <c r="D58" s="153" t="s">
        <v>16</v>
      </c>
      <c r="E58" s="345"/>
      <c r="F58" s="345">
        <f>'Z 2 '!G472</f>
        <v>4394</v>
      </c>
      <c r="G58" s="345">
        <f>F58</f>
        <v>4394</v>
      </c>
      <c r="H58" s="345"/>
      <c r="I58" s="345"/>
      <c r="J58" s="345">
        <f>G58</f>
        <v>4394</v>
      </c>
      <c r="K58" s="357"/>
      <c r="L58" s="187"/>
      <c r="M58" s="58"/>
    </row>
    <row r="59" spans="1:13" ht="24" customHeight="1">
      <c r="A59" s="359"/>
      <c r="B59" s="351"/>
      <c r="C59" s="347">
        <v>2320</v>
      </c>
      <c r="D59" s="153" t="s">
        <v>13</v>
      </c>
      <c r="E59" s="345"/>
      <c r="F59" s="345">
        <f>'Z 2 '!G473</f>
        <v>12676</v>
      </c>
      <c r="G59" s="345">
        <f>F59</f>
        <v>12676</v>
      </c>
      <c r="H59" s="345"/>
      <c r="I59" s="345"/>
      <c r="J59" s="345">
        <f>F59</f>
        <v>12676</v>
      </c>
      <c r="K59" s="357"/>
      <c r="L59" s="187"/>
      <c r="M59" s="58"/>
    </row>
    <row r="60" spans="1:13" ht="20.25" customHeight="1">
      <c r="A60" s="359"/>
      <c r="B60" s="351"/>
      <c r="C60" s="347" t="s">
        <v>256</v>
      </c>
      <c r="D60" s="44" t="s">
        <v>257</v>
      </c>
      <c r="E60" s="345"/>
      <c r="F60" s="345">
        <v>77581</v>
      </c>
      <c r="G60" s="345">
        <f>F60</f>
        <v>77581</v>
      </c>
      <c r="H60" s="345"/>
      <c r="I60" s="345"/>
      <c r="J60" s="345"/>
      <c r="K60" s="357"/>
      <c r="L60" s="187"/>
      <c r="M60" s="58"/>
    </row>
    <row r="61" spans="1:13" ht="20.25" customHeight="1">
      <c r="A61" s="429"/>
      <c r="B61" s="430" t="s">
        <v>711</v>
      </c>
      <c r="C61" s="431"/>
      <c r="D61" s="432" t="s">
        <v>713</v>
      </c>
      <c r="E61" s="433"/>
      <c r="F61" s="433">
        <f aca="true" t="shared" si="21" ref="F61:K61">F62</f>
        <v>3500</v>
      </c>
      <c r="G61" s="433">
        <f t="shared" si="21"/>
        <v>3500</v>
      </c>
      <c r="H61" s="433">
        <f t="shared" si="21"/>
        <v>0</v>
      </c>
      <c r="I61" s="433">
        <f t="shared" si="21"/>
        <v>0</v>
      </c>
      <c r="J61" s="433">
        <f t="shared" si="21"/>
        <v>3500</v>
      </c>
      <c r="K61" s="433">
        <f t="shared" si="21"/>
        <v>0</v>
      </c>
      <c r="L61" s="187"/>
      <c r="M61" s="58"/>
    </row>
    <row r="62" spans="1:13" ht="20.25" customHeight="1">
      <c r="A62" s="359"/>
      <c r="B62" s="351"/>
      <c r="C62" s="347" t="s">
        <v>236</v>
      </c>
      <c r="D62" s="153" t="s">
        <v>12</v>
      </c>
      <c r="E62" s="345"/>
      <c r="F62" s="345">
        <f>'Z 2 '!G505</f>
        <v>3500</v>
      </c>
      <c r="G62" s="345">
        <f>F62</f>
        <v>3500</v>
      </c>
      <c r="H62" s="345"/>
      <c r="I62" s="345"/>
      <c r="J62" s="345">
        <f>G62</f>
        <v>3500</v>
      </c>
      <c r="K62" s="357"/>
      <c r="L62" s="187"/>
      <c r="M62" s="58"/>
    </row>
    <row r="63" spans="1:13" ht="20.25" customHeight="1">
      <c r="A63" s="360">
        <v>853</v>
      </c>
      <c r="B63" s="349"/>
      <c r="C63" s="294"/>
      <c r="D63" s="84" t="s">
        <v>158</v>
      </c>
      <c r="E63" s="307">
        <f aca="true" t="shared" si="22" ref="E63:K63">E64</f>
        <v>0</v>
      </c>
      <c r="F63" s="307">
        <f t="shared" si="22"/>
        <v>26082</v>
      </c>
      <c r="G63" s="307">
        <f t="shared" si="22"/>
        <v>26082</v>
      </c>
      <c r="H63" s="307">
        <f t="shared" si="22"/>
        <v>0</v>
      </c>
      <c r="I63" s="307">
        <f t="shared" si="22"/>
        <v>0</v>
      </c>
      <c r="J63" s="307">
        <f t="shared" si="22"/>
        <v>26082</v>
      </c>
      <c r="K63" s="354">
        <f t="shared" si="22"/>
        <v>0</v>
      </c>
      <c r="L63" s="184"/>
      <c r="M63" s="58"/>
    </row>
    <row r="64" spans="1:13" ht="24.75" customHeight="1">
      <c r="A64" s="376"/>
      <c r="B64" s="377" t="s">
        <v>268</v>
      </c>
      <c r="C64" s="370"/>
      <c r="D64" s="367" t="s">
        <v>17</v>
      </c>
      <c r="E64" s="372">
        <v>0</v>
      </c>
      <c r="F64" s="372">
        <f aca="true" t="shared" si="23" ref="F64:K64">F65</f>
        <v>26082</v>
      </c>
      <c r="G64" s="372">
        <f t="shared" si="23"/>
        <v>26082</v>
      </c>
      <c r="H64" s="372">
        <f t="shared" si="23"/>
        <v>0</v>
      </c>
      <c r="I64" s="372">
        <f t="shared" si="23"/>
        <v>0</v>
      </c>
      <c r="J64" s="372">
        <f t="shared" si="23"/>
        <v>26082</v>
      </c>
      <c r="K64" s="373">
        <f t="shared" si="23"/>
        <v>0</v>
      </c>
      <c r="L64" s="185"/>
      <c r="M64" s="58"/>
    </row>
    <row r="65" spans="1:13" ht="24" customHeight="1">
      <c r="A65" s="359"/>
      <c r="B65" s="351"/>
      <c r="C65" s="347">
        <v>2310</v>
      </c>
      <c r="D65" s="153" t="s">
        <v>16</v>
      </c>
      <c r="E65" s="345">
        <v>0</v>
      </c>
      <c r="F65" s="345">
        <f>'Z 2 '!G514</f>
        <v>26082</v>
      </c>
      <c r="G65" s="345">
        <f>F65</f>
        <v>26082</v>
      </c>
      <c r="H65" s="345"/>
      <c r="I65" s="345"/>
      <c r="J65" s="345">
        <f>G65</f>
        <v>26082</v>
      </c>
      <c r="K65" s="357"/>
      <c r="L65" s="185"/>
      <c r="M65" s="58"/>
    </row>
    <row r="66" spans="1:13" ht="19.5" customHeight="1">
      <c r="A66" s="360">
        <v>854</v>
      </c>
      <c r="B66" s="349"/>
      <c r="C66" s="294"/>
      <c r="D66" s="84" t="s">
        <v>510</v>
      </c>
      <c r="E66" s="307">
        <f aca="true" t="shared" si="24" ref="E66:K66">E67</f>
        <v>0</v>
      </c>
      <c r="F66" s="307">
        <f t="shared" si="24"/>
        <v>1500</v>
      </c>
      <c r="G66" s="307">
        <f t="shared" si="24"/>
        <v>1500</v>
      </c>
      <c r="H66" s="307">
        <f t="shared" si="24"/>
        <v>0</v>
      </c>
      <c r="I66" s="307">
        <f t="shared" si="24"/>
        <v>0</v>
      </c>
      <c r="J66" s="307">
        <f t="shared" si="24"/>
        <v>1500</v>
      </c>
      <c r="K66" s="354">
        <f t="shared" si="24"/>
        <v>0</v>
      </c>
      <c r="L66" s="184"/>
      <c r="M66" s="58"/>
    </row>
    <row r="67" spans="1:13" ht="15.75" customHeight="1">
      <c r="A67" s="376"/>
      <c r="B67" s="377" t="s">
        <v>304</v>
      </c>
      <c r="C67" s="370"/>
      <c r="D67" s="367" t="s">
        <v>18</v>
      </c>
      <c r="E67" s="372"/>
      <c r="F67" s="372">
        <f aca="true" t="shared" si="25" ref="F67:K67">F68</f>
        <v>1500</v>
      </c>
      <c r="G67" s="372">
        <f t="shared" si="25"/>
        <v>1500</v>
      </c>
      <c r="H67" s="372">
        <f t="shared" si="25"/>
        <v>0</v>
      </c>
      <c r="I67" s="372">
        <f t="shared" si="25"/>
        <v>0</v>
      </c>
      <c r="J67" s="372">
        <f t="shared" si="25"/>
        <v>1500</v>
      </c>
      <c r="K67" s="373">
        <f t="shared" si="25"/>
        <v>0</v>
      </c>
      <c r="L67" s="185"/>
      <c r="M67" s="58"/>
    </row>
    <row r="68" spans="1:13" ht="22.5" customHeight="1">
      <c r="A68" s="359"/>
      <c r="B68" s="351"/>
      <c r="C68" s="347">
        <v>2310</v>
      </c>
      <c r="D68" s="153" t="s">
        <v>16</v>
      </c>
      <c r="E68" s="345">
        <v>0</v>
      </c>
      <c r="F68" s="345">
        <f>'Z 2 '!G602</f>
        <v>1500</v>
      </c>
      <c r="G68" s="345">
        <f>F68</f>
        <v>1500</v>
      </c>
      <c r="H68" s="345"/>
      <c r="I68" s="345"/>
      <c r="J68" s="345">
        <f>G68</f>
        <v>1500</v>
      </c>
      <c r="K68" s="357"/>
      <c r="L68" s="185"/>
      <c r="M68" s="58"/>
    </row>
    <row r="69" spans="1:13" ht="19.5" customHeight="1">
      <c r="A69" s="360">
        <v>921</v>
      </c>
      <c r="B69" s="349"/>
      <c r="C69" s="294"/>
      <c r="D69" s="84" t="s">
        <v>366</v>
      </c>
      <c r="E69" s="307">
        <v>0</v>
      </c>
      <c r="F69" s="307">
        <f aca="true" t="shared" si="26" ref="F69:K69">F71</f>
        <v>33000</v>
      </c>
      <c r="G69" s="307">
        <f t="shared" si="26"/>
        <v>33000</v>
      </c>
      <c r="H69" s="307">
        <f t="shared" si="26"/>
        <v>0</v>
      </c>
      <c r="I69" s="307">
        <f t="shared" si="26"/>
        <v>0</v>
      </c>
      <c r="J69" s="307">
        <f t="shared" si="26"/>
        <v>33000</v>
      </c>
      <c r="K69" s="354">
        <f t="shared" si="26"/>
        <v>0</v>
      </c>
      <c r="L69" s="184"/>
      <c r="M69" s="58"/>
    </row>
    <row r="70" spans="1:13" ht="16.5" customHeight="1">
      <c r="A70" s="376"/>
      <c r="B70" s="377" t="s">
        <v>308</v>
      </c>
      <c r="C70" s="370"/>
      <c r="D70" s="377" t="s">
        <v>309</v>
      </c>
      <c r="E70" s="372"/>
      <c r="F70" s="372">
        <f aca="true" t="shared" si="27" ref="F70:K70">F71</f>
        <v>33000</v>
      </c>
      <c r="G70" s="372">
        <f t="shared" si="27"/>
        <v>33000</v>
      </c>
      <c r="H70" s="372">
        <f t="shared" si="27"/>
        <v>0</v>
      </c>
      <c r="I70" s="372">
        <f t="shared" si="27"/>
        <v>0</v>
      </c>
      <c r="J70" s="372">
        <f t="shared" si="27"/>
        <v>33000</v>
      </c>
      <c r="K70" s="373">
        <f t="shared" si="27"/>
        <v>0</v>
      </c>
      <c r="L70" s="187"/>
      <c r="M70" s="58"/>
    </row>
    <row r="71" spans="1:13" ht="23.25" customHeight="1">
      <c r="A71" s="359"/>
      <c r="B71" s="351"/>
      <c r="C71" s="347">
        <v>2310</v>
      </c>
      <c r="D71" s="153" t="s">
        <v>16</v>
      </c>
      <c r="E71" s="345">
        <v>0</v>
      </c>
      <c r="F71" s="345">
        <f>'Z 2 '!G613</f>
        <v>33000</v>
      </c>
      <c r="G71" s="345">
        <f>F71</f>
        <v>33000</v>
      </c>
      <c r="H71" s="345"/>
      <c r="I71" s="345"/>
      <c r="J71" s="345">
        <f>G71</f>
        <v>33000</v>
      </c>
      <c r="K71" s="357"/>
      <c r="L71" s="187"/>
      <c r="M71" s="58"/>
    </row>
    <row r="72" spans="1:13" ht="21" customHeight="1" thickBot="1">
      <c r="A72" s="361"/>
      <c r="B72" s="362"/>
      <c r="C72" s="363"/>
      <c r="D72" s="364" t="s">
        <v>535</v>
      </c>
      <c r="E72" s="365">
        <f>E8</f>
        <v>1110924</v>
      </c>
      <c r="F72" s="365">
        <f aca="true" t="shared" si="28" ref="F72:K72">F8</f>
        <v>1374558</v>
      </c>
      <c r="G72" s="365">
        <f t="shared" si="28"/>
        <v>454285</v>
      </c>
      <c r="H72" s="365">
        <f t="shared" si="28"/>
        <v>9670</v>
      </c>
      <c r="I72" s="365">
        <f t="shared" si="28"/>
        <v>1381</v>
      </c>
      <c r="J72" s="365">
        <f t="shared" si="28"/>
        <v>249234</v>
      </c>
      <c r="K72" s="366">
        <f t="shared" si="28"/>
        <v>920273</v>
      </c>
      <c r="L72" s="184"/>
      <c r="M72" s="184"/>
    </row>
    <row r="73" spans="1:13" ht="10.5" customHeight="1" hidden="1">
      <c r="A73" s="352"/>
      <c r="B73" s="352"/>
      <c r="C73" s="352"/>
      <c r="D73" s="352"/>
      <c r="E73" s="352"/>
      <c r="F73" s="352"/>
      <c r="G73" s="352"/>
      <c r="H73" s="352"/>
      <c r="I73" s="352"/>
      <c r="J73" s="352"/>
      <c r="K73" s="352"/>
      <c r="L73" s="58"/>
      <c r="M73" s="58"/>
    </row>
    <row r="74" spans="1:13" ht="11.25" customHeight="1">
      <c r="A74" s="708" t="s">
        <v>692</v>
      </c>
      <c r="B74" s="708"/>
      <c r="C74" s="708"/>
      <c r="D74" s="708"/>
      <c r="E74" s="708"/>
      <c r="F74" s="708"/>
      <c r="G74" s="708"/>
      <c r="H74" s="708"/>
      <c r="I74" s="708"/>
      <c r="J74" s="708"/>
      <c r="K74" s="708"/>
      <c r="L74" s="188"/>
      <c r="M74" s="58"/>
    </row>
    <row r="75" spans="1:13" ht="11.25" customHeight="1">
      <c r="A75" s="30"/>
      <c r="B75" s="30"/>
      <c r="C75" s="30"/>
      <c r="D75" s="30" t="s">
        <v>240</v>
      </c>
      <c r="E75" s="30"/>
      <c r="F75" s="30"/>
      <c r="G75" s="30"/>
      <c r="H75" s="30"/>
      <c r="I75" s="42" t="s">
        <v>693</v>
      </c>
      <c r="J75" s="42"/>
      <c r="K75" s="42"/>
      <c r="L75" s="189"/>
      <c r="M75" s="58"/>
    </row>
    <row r="76" spans="1:13" ht="7.5" customHeight="1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189"/>
      <c r="M76" s="58"/>
    </row>
    <row r="77" spans="1:12" ht="14.25" customHeight="1">
      <c r="A77" s="30"/>
      <c r="B77" s="30"/>
      <c r="C77" s="30"/>
      <c r="D77" s="30"/>
      <c r="E77" s="30"/>
      <c r="F77" s="30"/>
      <c r="G77" s="30"/>
      <c r="H77" s="30"/>
      <c r="I77" s="626" t="s">
        <v>622</v>
      </c>
      <c r="J77" s="626"/>
      <c r="K77" s="30"/>
      <c r="L77" s="30"/>
    </row>
    <row r="78" spans="1:12" ht="11.25" customHeight="1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</row>
    <row r="79" spans="1:12" ht="12.75" customHeight="1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</row>
    <row r="80" spans="1:12" ht="13.5" customHeight="1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</row>
    <row r="81" spans="1:12" ht="12.75" customHeight="1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</row>
    <row r="82" spans="1:12" ht="18" customHeight="1">
      <c r="A82" s="704"/>
      <c r="B82" s="705"/>
      <c r="C82" s="705"/>
      <c r="D82" s="705"/>
      <c r="E82" s="705"/>
      <c r="F82" s="705"/>
      <c r="G82" s="705"/>
      <c r="H82" s="705"/>
      <c r="I82" s="705"/>
      <c r="J82" s="705"/>
      <c r="K82" s="705"/>
      <c r="L82" s="133"/>
    </row>
    <row r="83" spans="1:12" ht="14.25" customHeight="1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</row>
    <row r="84" spans="1:12" ht="14.25" customHeight="1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</row>
    <row r="85" spans="1:12" ht="15" customHeight="1">
      <c r="A85" s="8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</row>
    <row r="86" spans="1:12" ht="13.5" customHeight="1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</row>
    <row r="87" spans="1:12" ht="15.75" customHeight="1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</row>
    <row r="88" spans="1:12" ht="15.75" customHeight="1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</row>
    <row r="89" spans="1:12" ht="15" customHeight="1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</row>
    <row r="90" spans="1:12" ht="24.75" customHeight="1">
      <c r="A90" s="706"/>
      <c r="B90" s="706"/>
      <c r="C90" s="706"/>
      <c r="D90" s="706"/>
      <c r="E90" s="706"/>
      <c r="F90" s="706"/>
      <c r="G90" s="706"/>
      <c r="H90" s="706"/>
      <c r="I90" s="706"/>
      <c r="J90" s="706"/>
      <c r="K90" s="706"/>
      <c r="L90" s="134"/>
    </row>
    <row r="91" spans="1:12" ht="54.75" customHeight="1">
      <c r="A91" s="706"/>
      <c r="B91" s="706"/>
      <c r="C91" s="706"/>
      <c r="D91" s="706"/>
      <c r="E91" s="706"/>
      <c r="F91" s="706"/>
      <c r="G91" s="706"/>
      <c r="H91" s="706"/>
      <c r="I91" s="706"/>
      <c r="J91" s="706"/>
      <c r="K91" s="706"/>
      <c r="L91" s="134"/>
    </row>
    <row r="92" spans="1:12" ht="18" customHeight="1" hidden="1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</row>
    <row r="93" spans="1:12" ht="15.75" customHeight="1" hidden="1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</row>
    <row r="94" spans="1:12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</row>
    <row r="95" spans="1:12" ht="47.25" customHeight="1">
      <c r="A95" s="707"/>
      <c r="B95" s="707"/>
      <c r="C95" s="707"/>
      <c r="D95" s="707"/>
      <c r="E95" s="707"/>
      <c r="F95" s="707"/>
      <c r="G95" s="707"/>
      <c r="H95" s="707"/>
      <c r="I95" s="707"/>
      <c r="J95" s="707"/>
      <c r="K95" s="707"/>
      <c r="L95" s="135"/>
    </row>
    <row r="96" spans="1:12" ht="26.25" customHeight="1">
      <c r="A96" s="706"/>
      <c r="B96" s="706"/>
      <c r="C96" s="706"/>
      <c r="D96" s="706"/>
      <c r="E96" s="706"/>
      <c r="F96" s="706"/>
      <c r="G96" s="706"/>
      <c r="H96" s="706"/>
      <c r="I96" s="706"/>
      <c r="J96" s="706"/>
      <c r="K96" s="706"/>
      <c r="L96" s="134"/>
    </row>
    <row r="97" spans="1:12" ht="16.5" customHeight="1">
      <c r="A97" s="8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</row>
    <row r="98" spans="1:12" ht="15" customHeight="1">
      <c r="A98" s="706"/>
      <c r="B98" s="706"/>
      <c r="C98" s="706"/>
      <c r="D98" s="706"/>
      <c r="E98" s="706"/>
      <c r="F98" s="706"/>
      <c r="G98" s="706"/>
      <c r="H98" s="706"/>
      <c r="I98" s="706"/>
      <c r="J98" s="706"/>
      <c r="K98" s="706"/>
      <c r="L98" s="134"/>
    </row>
    <row r="99" spans="1:12" ht="37.5" customHeight="1">
      <c r="A99" s="706"/>
      <c r="B99" s="706"/>
      <c r="C99" s="706"/>
      <c r="D99" s="706"/>
      <c r="E99" s="706"/>
      <c r="F99" s="706"/>
      <c r="G99" s="706"/>
      <c r="H99" s="706"/>
      <c r="I99" s="706"/>
      <c r="J99" s="706"/>
      <c r="K99" s="706"/>
      <c r="L99" s="134"/>
    </row>
    <row r="100" spans="1:12" ht="27.75" customHeight="1">
      <c r="A100" s="706"/>
      <c r="B100" s="706"/>
      <c r="C100" s="706"/>
      <c r="D100" s="706"/>
      <c r="E100" s="706"/>
      <c r="F100" s="706"/>
      <c r="G100" s="706"/>
      <c r="H100" s="706"/>
      <c r="I100" s="706"/>
      <c r="J100" s="706"/>
      <c r="K100" s="706"/>
      <c r="L100" s="134"/>
    </row>
    <row r="101" spans="1:12" ht="27.75" customHeight="1">
      <c r="A101" s="706"/>
      <c r="B101" s="706"/>
      <c r="C101" s="706"/>
      <c r="D101" s="706"/>
      <c r="E101" s="706"/>
      <c r="F101" s="706"/>
      <c r="G101" s="706"/>
      <c r="H101" s="706"/>
      <c r="I101" s="706"/>
      <c r="J101" s="706"/>
      <c r="K101" s="706"/>
      <c r="L101" s="134"/>
    </row>
    <row r="102" spans="1:12" ht="12.75">
      <c r="A102" s="704"/>
      <c r="B102" s="705"/>
      <c r="C102" s="705"/>
      <c r="D102" s="705"/>
      <c r="E102" s="705"/>
      <c r="F102" s="705"/>
      <c r="G102" s="705"/>
      <c r="H102" s="705"/>
      <c r="I102" s="705"/>
      <c r="J102" s="705"/>
      <c r="K102" s="705"/>
      <c r="L102" s="133"/>
    </row>
    <row r="103" spans="1:12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</row>
    <row r="104" spans="1:12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</row>
    <row r="105" spans="1:12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</row>
    <row r="106" spans="1:12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</row>
    <row r="107" spans="1:12" ht="29.25" customHeight="1">
      <c r="A107" s="30"/>
      <c r="B107" s="30"/>
      <c r="C107" s="30"/>
      <c r="D107" s="703"/>
      <c r="E107" s="703"/>
      <c r="F107" s="703"/>
      <c r="G107" s="703"/>
      <c r="H107" s="703"/>
      <c r="I107" s="703"/>
      <c r="J107" s="703"/>
      <c r="K107" s="703"/>
      <c r="L107" s="132"/>
    </row>
  </sheetData>
  <mergeCells count="23">
    <mergeCell ref="C1:K1"/>
    <mergeCell ref="A2:K2"/>
    <mergeCell ref="A4:C5"/>
    <mergeCell ref="F4:F6"/>
    <mergeCell ref="G5:G6"/>
    <mergeCell ref="H5:J5"/>
    <mergeCell ref="G4:K4"/>
    <mergeCell ref="A82:K82"/>
    <mergeCell ref="A91:K91"/>
    <mergeCell ref="A90:K90"/>
    <mergeCell ref="D4:D6"/>
    <mergeCell ref="E4:E6"/>
    <mergeCell ref="K5:K6"/>
    <mergeCell ref="A74:K74"/>
    <mergeCell ref="I77:J77"/>
    <mergeCell ref="D107:K107"/>
    <mergeCell ref="A102:K102"/>
    <mergeCell ref="A98:K98"/>
    <mergeCell ref="A95:K95"/>
    <mergeCell ref="A96:K96"/>
    <mergeCell ref="A100:K100"/>
    <mergeCell ref="A101:K101"/>
    <mergeCell ref="A99:K99"/>
  </mergeCells>
  <printOptions/>
  <pageMargins left="0.2755905511811024" right="0" top="0.5905511811023623" bottom="0.7086614173228347" header="0.5118110236220472" footer="0.5118110236220472"/>
  <pageSetup horizontalDpi="360" verticalDpi="360" orientation="landscape" paperSize="9" scale="93" r:id="rId1"/>
  <headerFooter alignWithMargins="0">
    <oddFooter>&amp;CStrona &amp;P</oddFooter>
  </headerFooter>
  <rowBreaks count="2" manualBreakCount="2">
    <brk id="33" max="10" man="1"/>
    <brk id="60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S35"/>
  <sheetViews>
    <sheetView workbookViewId="0" topLeftCell="E2">
      <selection activeCell="L2" sqref="L2:S2"/>
    </sheetView>
  </sheetViews>
  <sheetFormatPr defaultColWidth="9.00390625" defaultRowHeight="12.75"/>
  <cols>
    <col min="1" max="1" width="2.625" style="0" customWidth="1"/>
    <col min="2" max="2" width="14.00390625" style="0" customWidth="1"/>
    <col min="3" max="3" width="10.00390625" style="0" customWidth="1"/>
    <col min="4" max="4" width="8.625" style="0" customWidth="1"/>
    <col min="5" max="5" width="8.375" style="0" customWidth="1"/>
    <col min="6" max="6" width="8.75390625" style="0" customWidth="1"/>
    <col min="7" max="7" width="8.625" style="0" customWidth="1"/>
    <col min="8" max="10" width="8.75390625" style="0" customWidth="1"/>
    <col min="11" max="11" width="9.625" style="0" customWidth="1"/>
    <col min="12" max="12" width="8.625" style="0" customWidth="1"/>
    <col min="13" max="13" width="8.75390625" style="0" customWidth="1"/>
    <col min="15" max="16" width="9.00390625" style="0" customWidth="1"/>
    <col min="17" max="18" width="8.75390625" style="0" customWidth="1"/>
  </cols>
  <sheetData>
    <row r="1" spans="9:18" ht="12.75">
      <c r="I1" s="715"/>
      <c r="J1" s="715"/>
      <c r="K1" s="715"/>
      <c r="L1" s="715"/>
      <c r="M1" s="715"/>
      <c r="N1" s="192"/>
      <c r="O1" s="192"/>
      <c r="P1" s="192"/>
      <c r="Q1" s="192"/>
      <c r="R1" s="192"/>
    </row>
    <row r="2" spans="5:19" ht="12.75">
      <c r="E2" s="194"/>
      <c r="L2" s="723" t="s">
        <v>767</v>
      </c>
      <c r="M2" s="723"/>
      <c r="N2" s="723"/>
      <c r="O2" s="723"/>
      <c r="P2" s="723"/>
      <c r="Q2" s="723"/>
      <c r="R2" s="723"/>
      <c r="S2" s="723"/>
    </row>
    <row r="3" spans="9:18" ht="12.75">
      <c r="I3" s="192"/>
      <c r="J3" s="192"/>
      <c r="K3" s="192"/>
      <c r="L3" s="192"/>
      <c r="M3" s="192"/>
      <c r="N3" s="192"/>
      <c r="O3" s="192"/>
      <c r="P3" s="192"/>
      <c r="Q3" s="192"/>
      <c r="R3" s="192"/>
    </row>
    <row r="4" spans="8:18" ht="12.75">
      <c r="H4" s="10"/>
      <c r="I4" s="191"/>
      <c r="J4" s="191"/>
      <c r="K4" s="191"/>
      <c r="L4" s="191"/>
      <c r="M4" s="191"/>
      <c r="N4" s="191"/>
      <c r="O4" s="191"/>
      <c r="P4" s="191"/>
      <c r="Q4" s="191"/>
      <c r="R4" s="191"/>
    </row>
    <row r="5" spans="1:18" ht="18">
      <c r="A5" s="724" t="s">
        <v>682</v>
      </c>
      <c r="B5" s="724"/>
      <c r="C5" s="724"/>
      <c r="D5" s="724"/>
      <c r="E5" s="724"/>
      <c r="F5" s="724"/>
      <c r="G5" s="724"/>
      <c r="H5" s="724"/>
      <c r="I5" s="724"/>
      <c r="J5" s="724"/>
      <c r="K5" s="724"/>
      <c r="L5" s="724"/>
      <c r="M5" s="724"/>
      <c r="N5" s="724"/>
      <c r="O5" s="724"/>
      <c r="P5" s="724"/>
      <c r="Q5" s="724"/>
      <c r="R5" s="724"/>
    </row>
    <row r="6" spans="1:18" ht="12" customHeight="1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</row>
    <row r="7" spans="1:19" ht="12.75" customHeight="1" thickBot="1">
      <c r="A7" s="42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N7" s="99"/>
      <c r="O7" s="99"/>
      <c r="P7" s="99"/>
      <c r="Q7" s="99" t="s">
        <v>449</v>
      </c>
      <c r="R7" s="99"/>
      <c r="S7" s="42"/>
    </row>
    <row r="8" spans="1:19" ht="21" customHeight="1">
      <c r="A8" s="717" t="s">
        <v>348</v>
      </c>
      <c r="B8" s="717" t="s">
        <v>699</v>
      </c>
      <c r="C8" s="719" t="s">
        <v>700</v>
      </c>
      <c r="D8" s="721" t="s">
        <v>554</v>
      </c>
      <c r="E8" s="721"/>
      <c r="F8" s="721"/>
      <c r="G8" s="721"/>
      <c r="H8" s="721"/>
      <c r="I8" s="721"/>
      <c r="J8" s="721"/>
      <c r="K8" s="721"/>
      <c r="L8" s="721"/>
      <c r="M8" s="721"/>
      <c r="N8" s="721"/>
      <c r="O8" s="721"/>
      <c r="P8" s="721"/>
      <c r="Q8" s="721"/>
      <c r="R8" s="722"/>
      <c r="S8" s="42"/>
    </row>
    <row r="9" spans="1:19" ht="49.5" customHeight="1" thickBot="1">
      <c r="A9" s="718"/>
      <c r="B9" s="718"/>
      <c r="C9" s="720"/>
      <c r="D9" s="330">
        <v>2008</v>
      </c>
      <c r="E9" s="330">
        <v>2009</v>
      </c>
      <c r="F9" s="330">
        <v>2010</v>
      </c>
      <c r="G9" s="330">
        <v>2011</v>
      </c>
      <c r="H9" s="330">
        <v>2012</v>
      </c>
      <c r="I9" s="330">
        <v>2013</v>
      </c>
      <c r="J9" s="330">
        <v>2014</v>
      </c>
      <c r="K9" s="330">
        <v>2015</v>
      </c>
      <c r="L9" s="330">
        <v>2016</v>
      </c>
      <c r="M9" s="330">
        <v>2017</v>
      </c>
      <c r="N9" s="331">
        <v>2018</v>
      </c>
      <c r="O9" s="331">
        <v>2019</v>
      </c>
      <c r="P9" s="331">
        <v>2020</v>
      </c>
      <c r="Q9" s="331">
        <v>2021</v>
      </c>
      <c r="R9" s="332">
        <v>2022</v>
      </c>
      <c r="S9" s="42"/>
    </row>
    <row r="10" spans="1:19" ht="12.75" customHeight="1" thickBot="1">
      <c r="A10" s="104">
        <v>1</v>
      </c>
      <c r="B10" s="104">
        <v>2</v>
      </c>
      <c r="C10" s="104">
        <v>3</v>
      </c>
      <c r="D10" s="104">
        <v>4</v>
      </c>
      <c r="E10" s="104">
        <v>5</v>
      </c>
      <c r="F10" s="104">
        <v>6</v>
      </c>
      <c r="G10" s="104">
        <v>7</v>
      </c>
      <c r="H10" s="104">
        <v>8</v>
      </c>
      <c r="I10" s="104">
        <v>9</v>
      </c>
      <c r="J10" s="104">
        <v>10</v>
      </c>
      <c r="K10" s="104">
        <v>11</v>
      </c>
      <c r="L10" s="104">
        <v>12</v>
      </c>
      <c r="M10" s="333">
        <v>13</v>
      </c>
      <c r="N10" s="334">
        <v>14</v>
      </c>
      <c r="O10" s="334">
        <v>15</v>
      </c>
      <c r="P10" s="334">
        <v>16</v>
      </c>
      <c r="Q10" s="334">
        <v>17</v>
      </c>
      <c r="R10" s="335">
        <v>18</v>
      </c>
      <c r="S10" s="42"/>
    </row>
    <row r="11" spans="1:19" ht="19.5" customHeight="1">
      <c r="A11" s="105" t="s">
        <v>379</v>
      </c>
      <c r="B11" s="322" t="s">
        <v>555</v>
      </c>
      <c r="C11" s="312">
        <v>0</v>
      </c>
      <c r="D11" s="312">
        <f>'Z5'!E20</f>
        <v>3800000</v>
      </c>
      <c r="E11" s="312">
        <v>6800000</v>
      </c>
      <c r="F11" s="312">
        <v>6800000</v>
      </c>
      <c r="G11" s="312">
        <v>6800000</v>
      </c>
      <c r="H11" s="312">
        <v>6800000</v>
      </c>
      <c r="I11" s="312">
        <v>6120000</v>
      </c>
      <c r="J11" s="312">
        <v>5440000</v>
      </c>
      <c r="K11" s="312">
        <v>4760000</v>
      </c>
      <c r="L11" s="312">
        <v>4080000</v>
      </c>
      <c r="M11" s="312">
        <v>3400000</v>
      </c>
      <c r="N11" s="312">
        <v>2720000</v>
      </c>
      <c r="O11" s="313">
        <v>2040000</v>
      </c>
      <c r="P11" s="312">
        <v>1360000</v>
      </c>
      <c r="Q11" s="312">
        <v>680000</v>
      </c>
      <c r="R11" s="314">
        <v>0</v>
      </c>
      <c r="S11" s="42"/>
    </row>
    <row r="12" spans="1:19" ht="19.5" customHeight="1">
      <c r="A12" s="106" t="s">
        <v>380</v>
      </c>
      <c r="B12" s="323" t="s">
        <v>556</v>
      </c>
      <c r="C12" s="310">
        <v>11288861</v>
      </c>
      <c r="D12" s="310">
        <v>8004151</v>
      </c>
      <c r="E12" s="310">
        <v>3970306</v>
      </c>
      <c r="F12" s="310">
        <v>3263630</v>
      </c>
      <c r="G12" s="310">
        <v>2463226</v>
      </c>
      <c r="H12" s="310">
        <v>1662822</v>
      </c>
      <c r="I12" s="310">
        <v>1016418</v>
      </c>
      <c r="J12" s="310">
        <v>420000</v>
      </c>
      <c r="K12" s="310">
        <v>0</v>
      </c>
      <c r="L12" s="310">
        <v>0</v>
      </c>
      <c r="M12" s="310">
        <v>0</v>
      </c>
      <c r="N12" s="310">
        <v>0</v>
      </c>
      <c r="O12" s="310">
        <v>0</v>
      </c>
      <c r="P12" s="310">
        <v>0</v>
      </c>
      <c r="Q12" s="310">
        <v>0</v>
      </c>
      <c r="R12" s="311">
        <v>0</v>
      </c>
      <c r="S12" s="42"/>
    </row>
    <row r="13" spans="1:19" ht="19.5" customHeight="1">
      <c r="A13" s="106" t="s">
        <v>382</v>
      </c>
      <c r="B13" s="323" t="s">
        <v>557</v>
      </c>
      <c r="C13" s="310">
        <v>91400</v>
      </c>
      <c r="D13" s="310">
        <v>43400</v>
      </c>
      <c r="E13" s="310">
        <v>31400</v>
      </c>
      <c r="F13" s="310">
        <v>19400</v>
      </c>
      <c r="G13" s="310">
        <v>7400</v>
      </c>
      <c r="H13" s="310">
        <v>0</v>
      </c>
      <c r="I13" s="310">
        <v>0</v>
      </c>
      <c r="J13" s="310">
        <v>0</v>
      </c>
      <c r="K13" s="310">
        <v>0</v>
      </c>
      <c r="L13" s="310">
        <v>0</v>
      </c>
      <c r="M13" s="310">
        <v>0</v>
      </c>
      <c r="N13" s="310">
        <v>0</v>
      </c>
      <c r="O13" s="310">
        <v>0</v>
      </c>
      <c r="P13" s="310">
        <v>0</v>
      </c>
      <c r="Q13" s="310">
        <v>0</v>
      </c>
      <c r="R13" s="311">
        <v>0</v>
      </c>
      <c r="S13" s="42"/>
    </row>
    <row r="14" spans="1:19" ht="19.5" customHeight="1">
      <c r="A14" s="106" t="s">
        <v>384</v>
      </c>
      <c r="B14" s="323" t="s">
        <v>558</v>
      </c>
      <c r="C14" s="310">
        <v>0</v>
      </c>
      <c r="D14" s="310">
        <v>0</v>
      </c>
      <c r="E14" s="310">
        <v>0</v>
      </c>
      <c r="F14" s="310">
        <v>0</v>
      </c>
      <c r="G14" s="310">
        <v>0</v>
      </c>
      <c r="H14" s="310">
        <v>0</v>
      </c>
      <c r="I14" s="310">
        <v>0</v>
      </c>
      <c r="J14" s="310">
        <v>0</v>
      </c>
      <c r="K14" s="310">
        <v>0</v>
      </c>
      <c r="L14" s="310">
        <v>0</v>
      </c>
      <c r="M14" s="310">
        <v>0</v>
      </c>
      <c r="N14" s="310">
        <v>0</v>
      </c>
      <c r="O14" s="310">
        <v>0</v>
      </c>
      <c r="P14" s="310">
        <v>0</v>
      </c>
      <c r="Q14" s="310">
        <v>0</v>
      </c>
      <c r="R14" s="311">
        <v>0</v>
      </c>
      <c r="S14" s="42"/>
    </row>
    <row r="15" spans="1:19" ht="19.5" customHeight="1">
      <c r="A15" s="105" t="s">
        <v>386</v>
      </c>
      <c r="B15" s="324" t="s">
        <v>559</v>
      </c>
      <c r="C15" s="310">
        <f>C16+C17</f>
        <v>0</v>
      </c>
      <c r="D15" s="310">
        <f aca="true" t="shared" si="0" ref="D15:M15">D16+D17</f>
        <v>0</v>
      </c>
      <c r="E15" s="310">
        <f t="shared" si="0"/>
        <v>0</v>
      </c>
      <c r="F15" s="310">
        <f t="shared" si="0"/>
        <v>0</v>
      </c>
      <c r="G15" s="310">
        <f t="shared" si="0"/>
        <v>0</v>
      </c>
      <c r="H15" s="310">
        <f t="shared" si="0"/>
        <v>0</v>
      </c>
      <c r="I15" s="310">
        <f t="shared" si="0"/>
        <v>0</v>
      </c>
      <c r="J15" s="310">
        <f t="shared" si="0"/>
        <v>0</v>
      </c>
      <c r="K15" s="310">
        <f t="shared" si="0"/>
        <v>0</v>
      </c>
      <c r="L15" s="310">
        <f t="shared" si="0"/>
        <v>0</v>
      </c>
      <c r="M15" s="310">
        <f t="shared" si="0"/>
        <v>0</v>
      </c>
      <c r="N15" s="310">
        <v>0</v>
      </c>
      <c r="O15" s="310">
        <v>0</v>
      </c>
      <c r="P15" s="310">
        <v>0</v>
      </c>
      <c r="Q15" s="310">
        <v>0</v>
      </c>
      <c r="R15" s="311">
        <v>0</v>
      </c>
      <c r="S15" s="42"/>
    </row>
    <row r="16" spans="1:19" ht="19.5" customHeight="1">
      <c r="A16" s="105"/>
      <c r="B16" s="324" t="s">
        <v>560</v>
      </c>
      <c r="C16" s="310">
        <v>0</v>
      </c>
      <c r="D16" s="310">
        <v>0</v>
      </c>
      <c r="E16" s="310">
        <v>0</v>
      </c>
      <c r="F16" s="310">
        <v>0</v>
      </c>
      <c r="G16" s="310">
        <v>0</v>
      </c>
      <c r="H16" s="310">
        <v>0</v>
      </c>
      <c r="I16" s="310">
        <v>0</v>
      </c>
      <c r="J16" s="310">
        <v>0</v>
      </c>
      <c r="K16" s="310">
        <v>0</v>
      </c>
      <c r="L16" s="310">
        <v>0</v>
      </c>
      <c r="M16" s="310">
        <v>0</v>
      </c>
      <c r="N16" s="310">
        <v>0</v>
      </c>
      <c r="O16" s="310">
        <v>0</v>
      </c>
      <c r="P16" s="310">
        <v>0</v>
      </c>
      <c r="Q16" s="310">
        <v>0</v>
      </c>
      <c r="R16" s="311">
        <v>0</v>
      </c>
      <c r="S16" s="42"/>
    </row>
    <row r="17" spans="1:19" ht="19.5" customHeight="1">
      <c r="A17" s="105"/>
      <c r="B17" s="323" t="s">
        <v>561</v>
      </c>
      <c r="C17" s="310">
        <f>C18+C19+C20+C21</f>
        <v>0</v>
      </c>
      <c r="D17" s="310">
        <f aca="true" t="shared" si="1" ref="D17:M17">D18+D19+D20+D21</f>
        <v>0</v>
      </c>
      <c r="E17" s="310">
        <f t="shared" si="1"/>
        <v>0</v>
      </c>
      <c r="F17" s="310">
        <f t="shared" si="1"/>
        <v>0</v>
      </c>
      <c r="G17" s="310">
        <f t="shared" si="1"/>
        <v>0</v>
      </c>
      <c r="H17" s="310">
        <f t="shared" si="1"/>
        <v>0</v>
      </c>
      <c r="I17" s="310">
        <f t="shared" si="1"/>
        <v>0</v>
      </c>
      <c r="J17" s="310">
        <f t="shared" si="1"/>
        <v>0</v>
      </c>
      <c r="K17" s="310">
        <f t="shared" si="1"/>
        <v>0</v>
      </c>
      <c r="L17" s="310">
        <f t="shared" si="1"/>
        <v>0</v>
      </c>
      <c r="M17" s="310">
        <f t="shared" si="1"/>
        <v>0</v>
      </c>
      <c r="N17" s="310">
        <v>0</v>
      </c>
      <c r="O17" s="310">
        <v>0</v>
      </c>
      <c r="P17" s="310">
        <v>0</v>
      </c>
      <c r="Q17" s="310">
        <v>0</v>
      </c>
      <c r="R17" s="311">
        <v>0</v>
      </c>
      <c r="S17" s="42"/>
    </row>
    <row r="18" spans="1:19" ht="19.5" customHeight="1">
      <c r="A18" s="105"/>
      <c r="B18" s="325" t="s">
        <v>407</v>
      </c>
      <c r="C18" s="310">
        <v>0</v>
      </c>
      <c r="D18" s="310">
        <v>0</v>
      </c>
      <c r="E18" s="310">
        <v>0</v>
      </c>
      <c r="F18" s="310">
        <v>0</v>
      </c>
      <c r="G18" s="310">
        <v>0</v>
      </c>
      <c r="H18" s="310">
        <v>0</v>
      </c>
      <c r="I18" s="310">
        <v>0</v>
      </c>
      <c r="J18" s="310">
        <v>0</v>
      </c>
      <c r="K18" s="310">
        <v>0</v>
      </c>
      <c r="L18" s="310">
        <v>0</v>
      </c>
      <c r="M18" s="310">
        <v>0</v>
      </c>
      <c r="N18" s="310">
        <v>0</v>
      </c>
      <c r="O18" s="310">
        <v>0</v>
      </c>
      <c r="P18" s="310">
        <v>0</v>
      </c>
      <c r="Q18" s="310">
        <v>0</v>
      </c>
      <c r="R18" s="311">
        <v>0</v>
      </c>
      <c r="S18" s="42"/>
    </row>
    <row r="19" spans="1:19" ht="19.5" customHeight="1">
      <c r="A19" s="105"/>
      <c r="B19" s="325" t="s">
        <v>408</v>
      </c>
      <c r="C19" s="310">
        <v>0</v>
      </c>
      <c r="D19" s="310">
        <v>0</v>
      </c>
      <c r="E19" s="310">
        <v>0</v>
      </c>
      <c r="F19" s="310">
        <v>0</v>
      </c>
      <c r="G19" s="310">
        <v>0</v>
      </c>
      <c r="H19" s="310">
        <v>0</v>
      </c>
      <c r="I19" s="310">
        <v>0</v>
      </c>
      <c r="J19" s="310">
        <v>0</v>
      </c>
      <c r="K19" s="310">
        <v>0</v>
      </c>
      <c r="L19" s="310">
        <v>0</v>
      </c>
      <c r="M19" s="310">
        <v>0</v>
      </c>
      <c r="N19" s="310">
        <v>0</v>
      </c>
      <c r="O19" s="310">
        <v>0</v>
      </c>
      <c r="P19" s="310">
        <v>0</v>
      </c>
      <c r="Q19" s="310">
        <v>0</v>
      </c>
      <c r="R19" s="311">
        <v>0</v>
      </c>
      <c r="S19" s="42"/>
    </row>
    <row r="20" spans="1:19" ht="30.75" customHeight="1">
      <c r="A20" s="105"/>
      <c r="B20" s="326" t="s">
        <v>562</v>
      </c>
      <c r="C20" s="310">
        <v>0</v>
      </c>
      <c r="D20" s="310">
        <v>0</v>
      </c>
      <c r="E20" s="310">
        <v>0</v>
      </c>
      <c r="F20" s="310">
        <v>0</v>
      </c>
      <c r="G20" s="310">
        <v>0</v>
      </c>
      <c r="H20" s="310">
        <v>0</v>
      </c>
      <c r="I20" s="310">
        <v>0</v>
      </c>
      <c r="J20" s="310">
        <v>0</v>
      </c>
      <c r="K20" s="310">
        <v>0</v>
      </c>
      <c r="L20" s="310">
        <v>0</v>
      </c>
      <c r="M20" s="310">
        <f>'Z7a'!M26</f>
        <v>0</v>
      </c>
      <c r="N20" s="310">
        <v>0</v>
      </c>
      <c r="O20" s="310">
        <v>0</v>
      </c>
      <c r="P20" s="310">
        <v>0</v>
      </c>
      <c r="Q20" s="310">
        <v>0</v>
      </c>
      <c r="R20" s="311">
        <v>0</v>
      </c>
      <c r="S20" s="42"/>
    </row>
    <row r="21" spans="1:19" ht="19.5" customHeight="1">
      <c r="A21" s="107"/>
      <c r="B21" s="325" t="s">
        <v>563</v>
      </c>
      <c r="C21" s="310">
        <v>0</v>
      </c>
      <c r="D21" s="310">
        <v>0</v>
      </c>
      <c r="E21" s="310">
        <v>0</v>
      </c>
      <c r="F21" s="310">
        <v>0</v>
      </c>
      <c r="G21" s="310">
        <v>0</v>
      </c>
      <c r="H21" s="310">
        <v>0</v>
      </c>
      <c r="I21" s="310">
        <v>0</v>
      </c>
      <c r="J21" s="310">
        <v>0</v>
      </c>
      <c r="K21" s="310">
        <v>0</v>
      </c>
      <c r="L21" s="310">
        <v>0</v>
      </c>
      <c r="M21" s="310">
        <v>0</v>
      </c>
      <c r="N21" s="310">
        <v>0</v>
      </c>
      <c r="O21" s="310">
        <v>0</v>
      </c>
      <c r="P21" s="310">
        <v>0</v>
      </c>
      <c r="Q21" s="310">
        <v>0</v>
      </c>
      <c r="R21" s="311">
        <v>0</v>
      </c>
      <c r="S21" s="42"/>
    </row>
    <row r="22" spans="1:19" ht="19.5" customHeight="1">
      <c r="A22" s="108" t="s">
        <v>409</v>
      </c>
      <c r="B22" s="327" t="s">
        <v>411</v>
      </c>
      <c r="C22" s="310">
        <f>'Z7a'!C8</f>
        <v>38515411</v>
      </c>
      <c r="D22" s="310">
        <f>'Z7a'!D8</f>
        <v>33649656</v>
      </c>
      <c r="E22" s="310">
        <f>'Z7a'!E8</f>
        <v>32337391</v>
      </c>
      <c r="F22" s="310">
        <f>'Z7a'!F8</f>
        <v>29600000</v>
      </c>
      <c r="G22" s="310">
        <f>'Z7a'!G8</f>
        <v>29200000</v>
      </c>
      <c r="H22" s="310">
        <f>'Z7a'!H8</f>
        <v>29400000</v>
      </c>
      <c r="I22" s="310">
        <f>'Z7a'!I8</f>
        <v>29500000</v>
      </c>
      <c r="J22" s="310">
        <f>'Z7a'!J8</f>
        <v>29600000</v>
      </c>
      <c r="K22" s="310">
        <f>'Z7a'!K8</f>
        <v>29700000</v>
      </c>
      <c r="L22" s="310">
        <f>'Z7a'!L8</f>
        <v>30000000</v>
      </c>
      <c r="M22" s="310">
        <f>'Z7a'!M8</f>
        <v>30100000</v>
      </c>
      <c r="N22" s="310">
        <f>'Z7a'!N8</f>
        <v>33415000</v>
      </c>
      <c r="O22" s="310">
        <f>'Z7a'!O8</f>
        <v>33510000</v>
      </c>
      <c r="P22" s="310">
        <f>'Z7a'!P8</f>
        <v>33520000</v>
      </c>
      <c r="Q22" s="310">
        <f>'Z7a'!Q8</f>
        <v>33565000</v>
      </c>
      <c r="R22" s="311">
        <f>'Z7a'!R8</f>
        <v>33615000</v>
      </c>
      <c r="S22" s="42"/>
    </row>
    <row r="23" spans="1:19" ht="27.75" customHeight="1">
      <c r="A23" s="106" t="s">
        <v>410</v>
      </c>
      <c r="B23" s="324" t="s">
        <v>564</v>
      </c>
      <c r="C23" s="310">
        <f>C11+C12+C13+C14+C15</f>
        <v>11380261</v>
      </c>
      <c r="D23" s="310">
        <f aca="true" t="shared" si="2" ref="D23:R23">D11+D12+D13+D14+D15</f>
        <v>11847551</v>
      </c>
      <c r="E23" s="310">
        <f t="shared" si="2"/>
        <v>10801706</v>
      </c>
      <c r="F23" s="310">
        <f t="shared" si="2"/>
        <v>10083030</v>
      </c>
      <c r="G23" s="310">
        <f t="shared" si="2"/>
        <v>9270626</v>
      </c>
      <c r="H23" s="310">
        <f t="shared" si="2"/>
        <v>8462822</v>
      </c>
      <c r="I23" s="310">
        <f t="shared" si="2"/>
        <v>7136418</v>
      </c>
      <c r="J23" s="310">
        <f t="shared" si="2"/>
        <v>5860000</v>
      </c>
      <c r="K23" s="310">
        <f t="shared" si="2"/>
        <v>4760000</v>
      </c>
      <c r="L23" s="310">
        <f t="shared" si="2"/>
        <v>4080000</v>
      </c>
      <c r="M23" s="310">
        <f t="shared" si="2"/>
        <v>3400000</v>
      </c>
      <c r="N23" s="310">
        <f t="shared" si="2"/>
        <v>2720000</v>
      </c>
      <c r="O23" s="310">
        <f t="shared" si="2"/>
        <v>2040000</v>
      </c>
      <c r="P23" s="310">
        <f t="shared" si="2"/>
        <v>1360000</v>
      </c>
      <c r="Q23" s="310">
        <f t="shared" si="2"/>
        <v>680000</v>
      </c>
      <c r="R23" s="311">
        <f t="shared" si="2"/>
        <v>0</v>
      </c>
      <c r="S23" s="42"/>
    </row>
    <row r="24" spans="1:19" ht="24.75" customHeight="1" thickBot="1">
      <c r="A24" s="109" t="s">
        <v>397</v>
      </c>
      <c r="B24" s="328" t="s">
        <v>565</v>
      </c>
      <c r="C24" s="329">
        <f>C23/C22</f>
        <v>0.2954729212158738</v>
      </c>
      <c r="D24" s="329">
        <f aca="true" t="shared" si="3" ref="D24:R24">D23/D22</f>
        <v>0.3520853526704701</v>
      </c>
      <c r="E24" s="329">
        <f t="shared" si="3"/>
        <v>0.33403146221660246</v>
      </c>
      <c r="F24" s="329">
        <f t="shared" si="3"/>
        <v>0.3406429054054054</v>
      </c>
      <c r="G24" s="329">
        <f t="shared" si="3"/>
        <v>0.3174871917808219</v>
      </c>
      <c r="H24" s="329">
        <f t="shared" si="3"/>
        <v>0.28785108843537416</v>
      </c>
      <c r="I24" s="329">
        <f t="shared" si="3"/>
        <v>0.24191247457627119</v>
      </c>
      <c r="J24" s="329">
        <f t="shared" si="3"/>
        <v>0.19797297297297298</v>
      </c>
      <c r="K24" s="329">
        <f t="shared" si="3"/>
        <v>0.16026936026936026</v>
      </c>
      <c r="L24" s="329">
        <f t="shared" si="3"/>
        <v>0.136</v>
      </c>
      <c r="M24" s="329">
        <f t="shared" si="3"/>
        <v>0.11295681063122924</v>
      </c>
      <c r="N24" s="329">
        <f t="shared" si="3"/>
        <v>0.08140056860691307</v>
      </c>
      <c r="O24" s="329">
        <f t="shared" si="3"/>
        <v>0.06087735004476276</v>
      </c>
      <c r="P24" s="329">
        <f t="shared" si="3"/>
        <v>0.0405727923627685</v>
      </c>
      <c r="Q24" s="329">
        <f t="shared" si="3"/>
        <v>0.020259198569938925</v>
      </c>
      <c r="R24" s="329">
        <f t="shared" si="3"/>
        <v>0</v>
      </c>
      <c r="S24" s="42"/>
    </row>
    <row r="25" spans="1:19" ht="12.75">
      <c r="A25" s="103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42"/>
    </row>
    <row r="26" spans="1:19" ht="12.75">
      <c r="A26" s="103"/>
      <c r="B26" s="103"/>
      <c r="C26" s="103"/>
      <c r="D26" s="103"/>
      <c r="E26" s="103"/>
      <c r="F26" s="103"/>
      <c r="M26" s="103"/>
      <c r="N26" s="716" t="s">
        <v>603</v>
      </c>
      <c r="O26" s="716"/>
      <c r="P26" s="716"/>
      <c r="Q26" s="716"/>
      <c r="R26" s="716"/>
      <c r="S26" s="716"/>
    </row>
    <row r="27" spans="1:19" ht="12.75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42"/>
    </row>
    <row r="28" spans="1:19" ht="12.75">
      <c r="A28" s="103"/>
      <c r="B28" s="103"/>
      <c r="C28" s="103"/>
      <c r="D28" s="103"/>
      <c r="E28" s="103"/>
      <c r="F28" s="103"/>
      <c r="G28" s="103"/>
      <c r="H28" s="103"/>
      <c r="I28" s="103"/>
      <c r="J28" s="103"/>
      <c r="M28" s="103"/>
      <c r="N28" s="103" t="s">
        <v>701</v>
      </c>
      <c r="O28" s="103"/>
      <c r="R28" s="103"/>
      <c r="S28" s="42"/>
    </row>
    <row r="29" spans="1:19" ht="12.75">
      <c r="A29" s="103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42"/>
    </row>
    <row r="30" spans="1:19" ht="12.75">
      <c r="A30" s="103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42"/>
    </row>
    <row r="31" spans="1:19" ht="12.75">
      <c r="A31" s="103"/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42"/>
    </row>
    <row r="32" spans="1:19" ht="12.7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</row>
    <row r="33" spans="1:19" ht="12.7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</row>
    <row r="34" spans="1:19" ht="12.7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</row>
    <row r="35" spans="1:19" ht="12.7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</row>
  </sheetData>
  <mergeCells count="8">
    <mergeCell ref="I1:M1"/>
    <mergeCell ref="N26:S26"/>
    <mergeCell ref="A8:A9"/>
    <mergeCell ref="B8:B9"/>
    <mergeCell ref="C8:C9"/>
    <mergeCell ref="D8:R8"/>
    <mergeCell ref="L2:S2"/>
    <mergeCell ref="A5:R5"/>
  </mergeCells>
  <printOptions horizontalCentered="1" verticalCentered="1"/>
  <pageMargins left="0" right="0" top="0.35433070866141736" bottom="0.7874015748031497" header="0.5118110236220472" footer="0.5118110236220472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SKARBNIK</cp:lastModifiedBy>
  <cp:lastPrinted>2008-02-11T07:04:46Z</cp:lastPrinted>
  <dcterms:created xsi:type="dcterms:W3CDTF">2002-03-22T09:59:04Z</dcterms:created>
  <dcterms:modified xsi:type="dcterms:W3CDTF">2008-02-11T07:05:03Z</dcterms:modified>
  <cp:category/>
  <cp:version/>
  <cp:contentType/>
  <cp:contentStatus/>
</cp:coreProperties>
</file>