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2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0a" sheetId="13" r:id="rId13"/>
  </sheets>
  <definedNames>
    <definedName name="_xlnm.Print_Area" localSheetId="0">'Z 1'!$A$2:$K$159</definedName>
    <definedName name="_xlnm.Print_Area" localSheetId="1">'Z 2 '!$A$1:$N$641</definedName>
    <definedName name="_xlnm.Print_Area" localSheetId="6">'Z 5 '!$A$1:$L$126</definedName>
    <definedName name="_xlnm.Print_Area" localSheetId="11">'Z10'!$A$1:$R$30</definedName>
    <definedName name="_xlnm.Print_Area" localSheetId="2">'Z3'!$A$1:$P$30</definedName>
    <definedName name="_xlnm.Print_Area" localSheetId="3">'z3a'!$A$1:$N$30</definedName>
    <definedName name="_xlnm.Print_Area" localSheetId="4">'z3b'!$A$1:$F$23</definedName>
    <definedName name="_xlnm.Print_Area" localSheetId="5">'Z4'!$A$1:$E$34</definedName>
    <definedName name="_xlnm.Print_Area" localSheetId="7">'z6'!$A$1:$K$37</definedName>
    <definedName name="_xlnm.Print_Area" localSheetId="8">'z7'!$A$1:$K$87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<sst xmlns="http://schemas.openxmlformats.org/spreadsheetml/2006/main" count="2348" uniqueCount="790">
  <si>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</si>
  <si>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</si>
  <si>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</si>
  <si>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</si>
  <si>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</si>
  <si>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Ogółem oświata i wychowanie</t>
  </si>
  <si>
    <t>Dotacje celowe z budżetu na finansowanie lub dofinansopwanie kosztów realizacji inwestycji innych jednostek sektotra finansów publicznych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</si>
  <si>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</si>
  <si>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</si>
  <si>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</si>
  <si>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</si>
  <si>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</si>
  <si>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</si>
  <si>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</si>
  <si>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</si>
  <si>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</si>
  <si>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</si>
  <si>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</si>
  <si>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</si>
  <si>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</si>
  <si>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</si>
  <si>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</si>
  <si>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</si>
  <si>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</si>
  <si>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</si>
  <si>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</si>
  <si>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Nazwa i cel zadania inwestycyjnego i okres realizacji (w latach)</t>
  </si>
  <si>
    <t xml:space="preserve">                Marian Świerszcz</t>
  </si>
  <si>
    <t>Opłaty i składki</t>
  </si>
  <si>
    <t xml:space="preserve">Wynagrodzenia bezosobowe 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</si>
  <si>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</si>
  <si>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</si>
  <si>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</si>
  <si>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</si>
  <si>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</si>
  <si>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</si>
  <si>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</si>
  <si>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</si>
  <si>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</si>
  <si>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</si>
  <si>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</si>
  <si>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</si>
  <si>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</si>
  <si>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</si>
  <si>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</si>
  <si>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</si>
  <si>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</si>
  <si>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</si>
  <si>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</si>
  <si>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</si>
  <si>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</si>
  <si>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</si>
  <si>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</si>
  <si>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</si>
  <si>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</si>
  <si>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</si>
  <si>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</si>
  <si>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</si>
  <si>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</si>
  <si>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</si>
  <si>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</si>
  <si>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</si>
  <si>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</si>
  <si>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</si>
  <si>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</si>
  <si>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</si>
  <si>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</si>
  <si>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</si>
  <si>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</si>
  <si>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</si>
  <si>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</si>
  <si>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</si>
  <si>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</si>
  <si>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</si>
  <si>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</si>
  <si>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</si>
  <si>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</si>
  <si>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</si>
  <si>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</si>
  <si>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</si>
  <si>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</si>
  <si>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</si>
  <si>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</si>
  <si>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</si>
  <si>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</si>
  <si>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</si>
  <si>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</si>
  <si>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</si>
  <si>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</si>
  <si>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</si>
  <si>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</si>
  <si>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</si>
  <si>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</si>
  <si>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</si>
  <si>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</si>
  <si>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</si>
  <si>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</si>
  <si>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</si>
  <si>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</si>
  <si>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</si>
  <si>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</si>
  <si>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</si>
  <si>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</si>
  <si>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</si>
  <si>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</si>
  <si>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</si>
  <si>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</si>
  <si>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</si>
  <si>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</si>
  <si>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</si>
  <si>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</si>
  <si>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</si>
  <si>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</si>
  <si>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</si>
  <si>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</si>
  <si>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</si>
  <si>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</si>
  <si>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</si>
  <si>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</si>
  <si>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</si>
  <si>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</si>
  <si>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</si>
  <si>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</si>
  <si>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</si>
  <si>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</si>
  <si>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</si>
  <si>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</si>
  <si>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</si>
  <si>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</si>
  <si>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</si>
  <si>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</si>
  <si>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</si>
  <si>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</si>
  <si>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</si>
  <si>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</si>
  <si>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</si>
  <si>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</si>
  <si>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</si>
  <si>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</si>
  <si>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</si>
  <si>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</si>
  <si>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</si>
  <si>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</si>
  <si>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</si>
  <si>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</si>
  <si>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</si>
  <si>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</si>
  <si>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</si>
  <si>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</si>
  <si>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</si>
  <si>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</si>
  <si>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</si>
  <si>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</si>
  <si>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</si>
  <si>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</si>
  <si>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</si>
  <si>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</si>
  <si>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</si>
  <si>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</si>
  <si>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</si>
  <si>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</si>
  <si>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</si>
  <si>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</si>
  <si>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</si>
  <si>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</si>
  <si>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</si>
  <si>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</si>
  <si>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</si>
  <si>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</si>
  <si>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</si>
  <si>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</si>
  <si>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</si>
  <si>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</si>
  <si>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</si>
  <si>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</si>
  <si>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</si>
  <si>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</si>
  <si>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</si>
  <si>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</si>
  <si>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</si>
  <si>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</si>
  <si>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</si>
  <si>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</si>
  <si>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</si>
  <si>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</si>
  <si>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</si>
  <si>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</si>
  <si>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</si>
  <si>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</si>
  <si>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</si>
  <si>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</si>
  <si>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</si>
  <si>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</si>
  <si>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</si>
  <si>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</si>
  <si>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</si>
  <si>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</si>
  <si>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</si>
  <si>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</si>
  <si>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</si>
  <si>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</si>
  <si>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</si>
  <si>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</si>
  <si>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</si>
  <si>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</si>
  <si>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</si>
  <si>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</si>
  <si>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</si>
  <si>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</si>
  <si>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</si>
  <si>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</si>
  <si>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</si>
  <si>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</si>
  <si>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</si>
  <si>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</si>
  <si>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</si>
  <si>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</si>
  <si>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</si>
  <si>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</si>
  <si>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</si>
  <si>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</si>
  <si>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</si>
  <si>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</si>
  <si>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</si>
  <si>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</si>
  <si>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</si>
  <si>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</si>
  <si>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</si>
  <si>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</si>
  <si>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</si>
  <si>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</si>
  <si>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</si>
  <si>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</si>
  <si>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</si>
  <si>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</si>
  <si>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</si>
  <si>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</si>
  <si>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</si>
  <si>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</si>
  <si>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</si>
  <si>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</si>
  <si>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</si>
  <si>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</si>
  <si>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</si>
  <si>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</si>
  <si>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</si>
  <si>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</si>
  <si>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</si>
  <si>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</si>
  <si>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</si>
  <si>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</si>
  <si>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</si>
  <si>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</si>
  <si>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</si>
  <si>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</si>
  <si>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</si>
  <si>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</si>
  <si>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</si>
  <si>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</si>
  <si>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</si>
  <si>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</si>
  <si>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</si>
  <si>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</si>
  <si>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</si>
  <si>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</si>
  <si>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</si>
  <si>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</si>
  <si>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</si>
  <si>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</si>
  <si>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</si>
  <si>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</si>
  <si>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</si>
  <si>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</si>
  <si>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</si>
  <si>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</si>
  <si>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</si>
  <si>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</si>
  <si>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</si>
  <si>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</si>
  <si>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</si>
  <si>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</si>
  <si>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</si>
  <si>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</si>
  <si>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</si>
  <si>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</si>
  <si>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</si>
  <si>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</si>
  <si>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</si>
  <si>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</si>
  <si>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</si>
  <si>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</si>
  <si>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</si>
  <si>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</si>
  <si>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</si>
  <si>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</si>
  <si>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</si>
  <si>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</si>
  <si>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</si>
  <si>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</si>
  <si>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</si>
  <si>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</si>
  <si>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</si>
  <si>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</si>
  <si>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</si>
  <si>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</si>
  <si>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</si>
  <si>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</si>
  <si>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</si>
  <si>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</si>
  <si>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</si>
  <si>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</si>
  <si>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</si>
  <si>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</si>
  <si>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</si>
  <si>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</si>
  <si>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</si>
  <si>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</si>
  <si>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</si>
  <si>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</si>
  <si>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</si>
  <si>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</si>
  <si>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</si>
  <si>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</si>
  <si>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</si>
  <si>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</si>
  <si>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</si>
  <si>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</si>
  <si>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</si>
  <si>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</si>
  <si>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</si>
  <si>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</si>
  <si>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</si>
  <si>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</si>
  <si>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</si>
  <si>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</si>
  <si>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</si>
  <si>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</si>
  <si>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</si>
  <si>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</si>
  <si>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</si>
  <si>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</si>
  <si>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</si>
  <si>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</si>
  <si>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</si>
  <si>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6619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</si>
  <si>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</si>
  <si>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</si>
  <si>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</si>
  <si>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</si>
  <si>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</si>
  <si>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</si>
  <si>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</si>
  <si>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</si>
  <si>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</si>
  <si>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</si>
  <si>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</si>
  <si>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</si>
  <si>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</si>
  <si>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</si>
  <si>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</si>
  <si>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</si>
  <si>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</si>
  <si>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</si>
  <si>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</si>
  <si>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</si>
  <si>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</si>
  <si>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</si>
  <si>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</si>
  <si>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</si>
  <si>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</si>
  <si>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</si>
  <si>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</si>
  <si>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</si>
  <si>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</si>
  <si>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</si>
  <si>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</si>
  <si>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</si>
  <si>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</si>
  <si>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</si>
  <si>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</si>
  <si>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</si>
  <si>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</si>
  <si>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</si>
  <si>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</si>
  <si>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</si>
  <si>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</si>
  <si>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</si>
  <si>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</si>
  <si>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</si>
  <si>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</si>
  <si>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</si>
  <si>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</si>
  <si>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</si>
  <si>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</si>
  <si>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</si>
  <si>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</si>
  <si>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</si>
  <si>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</si>
  <si>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</si>
  <si>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</si>
  <si>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</si>
  <si>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</si>
  <si>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</si>
  <si>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</si>
  <si>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</si>
  <si>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</si>
  <si>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</si>
  <si>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</si>
  <si>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</si>
  <si>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z tego</t>
  </si>
  <si>
    <t>pochodne od wynagrodzeń</t>
  </si>
  <si>
    <t>świadczenia społeczne</t>
  </si>
  <si>
    <t>w złotych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</si>
  <si>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</si>
  <si>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</si>
  <si>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</si>
  <si>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</si>
  <si>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</si>
  <si>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</si>
  <si>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</si>
  <si>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</si>
  <si>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</si>
  <si>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</si>
  <si>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</si>
  <si>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</si>
  <si>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</si>
  <si>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</si>
  <si>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</si>
  <si>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</si>
  <si>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</si>
  <si>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</si>
  <si>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</si>
  <si>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</si>
  <si>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</si>
  <si>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</si>
  <si>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</si>
  <si>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</si>
  <si>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</si>
  <si>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</si>
  <si>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</si>
  <si>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</si>
  <si>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</si>
  <si>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</si>
  <si>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</si>
  <si>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</si>
  <si>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</si>
  <si>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</si>
  <si>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</si>
  <si>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</si>
  <si>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</si>
  <si>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</si>
  <si>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</si>
  <si>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</si>
  <si>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</si>
  <si>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</si>
  <si>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</si>
  <si>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</si>
  <si>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</si>
  <si>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</si>
  <si>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</si>
  <si>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</si>
  <si>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</si>
  <si>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</si>
  <si>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</si>
  <si>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</si>
  <si>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</si>
  <si>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</si>
  <si>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</si>
  <si>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</si>
  <si>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</si>
  <si>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</si>
  <si>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</si>
  <si>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</si>
  <si>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</si>
  <si>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</si>
  <si>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</si>
  <si>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</si>
  <si>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</si>
  <si>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</si>
  <si>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</si>
  <si>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</si>
  <si>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</si>
  <si>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</si>
  <si>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</si>
  <si>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</si>
  <si>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</si>
  <si>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</si>
  <si>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</si>
  <si>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</si>
  <si>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</si>
  <si>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</si>
  <si>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</si>
  <si>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</si>
  <si>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</si>
  <si>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</si>
  <si>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</si>
  <si>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</si>
  <si>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</si>
  <si>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</si>
  <si>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</si>
  <si>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</si>
  <si>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</si>
  <si>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</si>
  <si>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</si>
  <si>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</si>
  <si>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</si>
  <si>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</si>
  <si>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</si>
  <si>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</si>
  <si>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</si>
  <si>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</si>
  <si>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Wydatki bieżące</t>
  </si>
  <si>
    <t>Lp</t>
  </si>
  <si>
    <t>6439</t>
  </si>
  <si>
    <t>3250</t>
  </si>
  <si>
    <t>4610</t>
  </si>
  <si>
    <t>Gospodarka leśna</t>
  </si>
  <si>
    <t>02001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</si>
  <si>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</si>
  <si>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</si>
  <si>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</si>
  <si>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</si>
  <si>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</si>
  <si>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</si>
  <si>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</si>
  <si>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</si>
  <si>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</si>
  <si>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</si>
  <si>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</si>
  <si>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</si>
  <si>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</si>
  <si>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</si>
  <si>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</si>
  <si>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</si>
  <si>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</si>
  <si>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</si>
  <si>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</si>
  <si>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</si>
  <si>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</si>
  <si>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</si>
  <si>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</si>
  <si>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</si>
  <si>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</si>
  <si>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</si>
  <si>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</si>
  <si>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</si>
  <si>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</si>
  <si>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</si>
  <si>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Nazwa jednostki</t>
  </si>
  <si>
    <t>kwota dotacji</t>
  </si>
  <si>
    <t xml:space="preserve">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</si>
  <si>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</si>
  <si>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</si>
  <si>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</si>
  <si>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</si>
  <si>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</si>
  <si>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</si>
  <si>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</si>
  <si>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</si>
  <si>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</si>
  <si>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</si>
  <si>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</si>
  <si>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</si>
  <si>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</si>
  <si>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Powiat. Inspektorat Wet. w  Olecku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</si>
  <si>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</si>
  <si>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</si>
  <si>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</si>
  <si>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</si>
  <si>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</si>
  <si>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</si>
  <si>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</si>
  <si>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 xml:space="preserve">Wydatki  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</si>
  <si>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</si>
  <si>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</si>
  <si>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</si>
  <si>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</si>
  <si>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</si>
  <si>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</si>
  <si>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</si>
  <si>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</si>
  <si>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</si>
  <si>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</si>
  <si>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</si>
  <si>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</si>
  <si>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</si>
  <si>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</si>
  <si>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</si>
  <si>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</si>
  <si>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</si>
  <si>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</si>
  <si>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</si>
  <si>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</si>
  <si>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</si>
  <si>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</si>
  <si>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</si>
  <si>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</si>
  <si>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</si>
  <si>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</si>
  <si>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</si>
  <si>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</si>
  <si>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</si>
  <si>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</si>
  <si>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</si>
  <si>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</si>
  <si>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</si>
  <si>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</si>
  <si>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</si>
  <si>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</si>
  <si>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</si>
  <si>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</si>
  <si>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</si>
  <si>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</si>
  <si>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</si>
  <si>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</si>
  <si>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</si>
  <si>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</si>
  <si>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</si>
  <si>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</si>
  <si>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</si>
  <si>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</si>
  <si>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</si>
  <si>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</si>
  <si>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</si>
  <si>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</si>
  <si>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</si>
  <si>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</si>
  <si>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</si>
  <si>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</si>
  <si>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</si>
  <si>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</si>
  <si>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</si>
  <si>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</si>
  <si>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</si>
  <si>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</si>
  <si>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</si>
  <si>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</si>
  <si>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</si>
  <si>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</si>
  <si>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</si>
  <si>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</si>
  <si>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</si>
  <si>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</si>
  <si>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</si>
  <si>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</si>
  <si>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</si>
  <si>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</si>
  <si>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</si>
  <si>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</si>
  <si>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</si>
  <si>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</si>
  <si>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</si>
  <si>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</si>
  <si>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</si>
  <si>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</si>
  <si>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Prognoza kwoty długu powiatu na rok 2008 i lata następne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</si>
  <si>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</si>
  <si>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</si>
  <si>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</si>
  <si>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</si>
  <si>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</si>
  <si>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</si>
  <si>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</si>
  <si>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</si>
  <si>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</si>
  <si>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</si>
  <si>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</si>
  <si>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Rodzaj zadłużenia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</si>
  <si>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</si>
  <si>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</si>
  <si>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</si>
  <si>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</si>
  <si>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</si>
  <si>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</si>
  <si>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Pozostaładziałalność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</si>
  <si>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</si>
  <si>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</si>
  <si>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</si>
  <si>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</si>
  <si>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</si>
  <si>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</si>
  <si>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</si>
  <si>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</si>
  <si>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</si>
  <si>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</si>
  <si>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</si>
  <si>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</si>
  <si>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</si>
  <si>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</si>
  <si>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</si>
  <si>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</si>
  <si>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</si>
  <si>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</si>
  <si>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</si>
  <si>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 xml:space="preserve">Rezerwa celowa </t>
  </si>
  <si>
    <t>80148</t>
  </si>
  <si>
    <t>Stołówki szkolne</t>
  </si>
  <si>
    <t>4217</t>
  </si>
  <si>
    <t>4307</t>
  </si>
  <si>
    <t>4427</t>
  </si>
  <si>
    <t>podróże służbowe zagraniczne</t>
  </si>
  <si>
    <t>2707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</si>
  <si>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</si>
  <si>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</si>
  <si>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</si>
  <si>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</si>
  <si>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</si>
  <si>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</si>
  <si>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</si>
  <si>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</si>
  <si>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</si>
  <si>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</si>
  <si>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 xml:space="preserve">                                                                                  Marian Świerszcz</t>
  </si>
  <si>
    <t>Klasyfikacja przychodów                         i rozchodów</t>
  </si>
  <si>
    <t>lll.</t>
  </si>
  <si>
    <t>Vl.</t>
  </si>
  <si>
    <t>VIl.1.</t>
  </si>
  <si>
    <t>VIl.2.</t>
  </si>
  <si>
    <t>VIIl.1.</t>
  </si>
  <si>
    <t>VIIl.2.</t>
  </si>
  <si>
    <t>Planowane do zaciągnięcia kredyty i pożyczki oraz papiery wartościowe, w tym:</t>
  </si>
  <si>
    <t>wyemitowane papiery wartościowe</t>
  </si>
  <si>
    <t>6630</t>
  </si>
  <si>
    <t>Dotacje celowe przekazane dla samorządu województwa na inwestycje i zakupy inwestycyjne realizowane na podstawie porozumień z j.s.t.</t>
  </si>
  <si>
    <t>datacje otrzymane  z funduszy celowych na realizację zadań bieżących jednostek sektora  finansów publicznych</t>
  </si>
  <si>
    <t>dotacje otrzymane  z funduszy celowych na dofinansowanie kosztów realizacji zakupów inwestycyjnych jednostek sektora  finansów publicznych</t>
  </si>
  <si>
    <t>2130</t>
  </si>
  <si>
    <t>Szkolenia  pracowników</t>
  </si>
  <si>
    <t xml:space="preserve">Środki pozyskane z innych źródeł </t>
  </si>
  <si>
    <t>Wykonanie na koniec 2007 r.</t>
  </si>
  <si>
    <t>Pozost. podatki na rzecz budż. j.s.t.</t>
  </si>
  <si>
    <t>85446</t>
  </si>
  <si>
    <t>2700</t>
  </si>
  <si>
    <t>Szkol. prac.niebędąc czł.sł.cywil.</t>
  </si>
  <si>
    <t>2a</t>
  </si>
  <si>
    <t>2b</t>
  </si>
  <si>
    <t>3a.</t>
  </si>
  <si>
    <t xml:space="preserve">Dotacje celowe przekazane dla samorządu województwa na inwestycje i zakupy inwestycyjne realizowane na podstawie porozumień między j.s.t. </t>
  </si>
  <si>
    <t>Dochody i wydatki związane z realizacją bieżących zadań własnych powiatu w 2008 roku</t>
  </si>
  <si>
    <t>Wykonanie za 2007 r.</t>
  </si>
  <si>
    <t>01028</t>
  </si>
  <si>
    <t>Wykonanie przepięcia instalacji w kotłowni szpitala dostarczającego ciepło technologiczne do central wentylacji i klimatyzacji</t>
  </si>
  <si>
    <t>Przebudowa chodnika przy ul. Środkowej - 201 mb</t>
  </si>
  <si>
    <t>Przebudowa chodnika przy ul.Szosa  Świętajno - 88,2 mb</t>
  </si>
  <si>
    <t>Gospodarstwo pomocnicze</t>
  </si>
  <si>
    <t>80197</t>
  </si>
  <si>
    <t>2420</t>
  </si>
  <si>
    <t>Dotacja z budżetu dla gospodarstwa pomocniczego na pierwsze wyposażenie w środki obrotowe</t>
  </si>
  <si>
    <t xml:space="preserve">Gospodarstwo pomocnicze </t>
  </si>
  <si>
    <t>"Przebudowa droóg powiatowych miasta Olecko - ulice : Grunwaldzka, Kościuszki, Norwida, Dąbrowskiej w zakresie dokumentacji</t>
  </si>
  <si>
    <t>"Przebudowa drogi powiatowej nr 1940 N "Kukowo-Zatyki-Kijewo" w zakresie dokumentacji</t>
  </si>
  <si>
    <t>Powiatowe Centra Pomocy Rodzinie</t>
  </si>
  <si>
    <t>Plan przychodów i wydatków gospodarstwa pomocniczego jednosteki budżetowej na  2008 rok</t>
  </si>
  <si>
    <t>Stan środków obrotowych            na początku roku</t>
  </si>
  <si>
    <t>Stan środków obrotowych                na koniec roku</t>
  </si>
  <si>
    <t>dotacje z budżetu</t>
  </si>
  <si>
    <t>§ 2420</t>
  </si>
  <si>
    <t>inwestycje</t>
  </si>
  <si>
    <t>ogółem</t>
  </si>
  <si>
    <t>w tm:</t>
  </si>
  <si>
    <t>wpłata do budżetu</t>
  </si>
  <si>
    <t>Gospodarstwo Pomocnicze przy Zespole Szkół Licealnych i Zawodowych w Olecku - Ośrodek Wypoczynkowo-Szkoleniowy "Dworek Mazurski" w Olecku</t>
  </si>
  <si>
    <t>Rozliczenie z budżetem z tytułu wpłat nadwyżek środków za 2007 r.</t>
  </si>
  <si>
    <t xml:space="preserve">                                                                                                                                                   Marian Świerszcz</t>
  </si>
  <si>
    <t>Zakup wentylatora oddymiającego i zestawu hydraulicznego</t>
  </si>
  <si>
    <t>Fundusz Ochrony Gruntów Rolnych</t>
  </si>
  <si>
    <t>Dotacje otrzymane z funduszy celowych na dofinansowanie inwestycji jednostek sektora finansów publicznych</t>
  </si>
  <si>
    <t>Wykonanie robót instalacyjno-urucumieniowo-wyposażeniowych, szaf klimatyzacyjnych produkcji KLIMOR usytuowanych na poziomie technicznym - 5 piętro Szpitala Powiatowego w Olecku</t>
  </si>
  <si>
    <t>Powiatowy Zarząd Dróg               w Olecku</t>
  </si>
  <si>
    <t>Powiatowy Zarząd Dróg              w Olecku</t>
  </si>
  <si>
    <t>Powiatowy Zarząd Dróg                         w Olecku</t>
  </si>
  <si>
    <t>Starostwo Powiatowe                  w Olecku</t>
  </si>
  <si>
    <t>Pomoc materialna dla uczniów</t>
  </si>
  <si>
    <t>Stypendia dla uczniów</t>
  </si>
  <si>
    <t>Dotacja dla gospodarstwa pomocniczego w 2008 r.</t>
  </si>
  <si>
    <t>4580</t>
  </si>
  <si>
    <t>Pozostałe odsetki</t>
  </si>
  <si>
    <t>Zalącznik Nr 1 do Uchwały Rady Powiatu w Olecku Nr XVII/115/08 z dnia 24 kwietnia  2008 roku</t>
  </si>
  <si>
    <t>Załącznik nr 2 do Uchwały Rady Powiatu w Olecku Nr XVII/115/08 z dn. 24 kwietnia  2008 roku</t>
  </si>
  <si>
    <t>Załącznik nr 3 do Uchwały Rady Powiatu w Olecku Nr XVII/115/08 z dnia  24 kwietnia  2008 roku</t>
  </si>
  <si>
    <t>Załącznik nr 3a do Uchwały Rady Powiatu w Olecku Nr XVII/115/08 z dnia 24 kwietnia 2008 roku</t>
  </si>
  <si>
    <t>Załącznik Nr 3b do Uchwały Rady Powiatu                                     w Olecku  Nr XVII/115/08z dnia  24 kwietnia  2008 roku</t>
  </si>
  <si>
    <t>Załącznik Nr 4 do Uchwały Rady Powiatu w Olecku                                Nr XVII/115/08 z dnia  24 kwietnia  2008 roku</t>
  </si>
  <si>
    <t>Załącznik nr 5 do Uchwały Rady Powiatu w Olecku Nr XVII/115/08 z dn.  24 kwietnia  2008 roku</t>
  </si>
  <si>
    <t>Załącznik nr 6 do Uchwały Rady Powiatu w Olecku Nr XVII/115/08 z dn. 24 kwietnia  2008 roku</t>
  </si>
  <si>
    <t>Załącznik nr 7 do uchwały Rady Powiatu w Olecku Nr XVII/115/ 08 z dnia  24 kwietnia  2008 roku</t>
  </si>
  <si>
    <t xml:space="preserve">                                Załącznik Nr 8 do Uchwały Rady Powiatu w Olecku Nr XVII/115/08 z dnia 24 kwietnia  2008 roku</t>
  </si>
  <si>
    <t>Załącznik Nr 9 do Uchwały Rady Powiatu w Olecku Nr XVII/115/08 z dnia  24 kwietnia  2008 roku</t>
  </si>
  <si>
    <t>Załącznik nr 10 do Uchwały Rady Powiatu w Olecku nr XVII/115/08  z dnia  24 kwietnia 2008r.</t>
  </si>
  <si>
    <t>Załącznik N10a do Uchwały Rady Powiatu w Olecku  nr XVII/115/08 z dnia 24 kwietnia 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</si>
</sst>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1" fontId="12" fillId="0" borderId="5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2" fillId="0" borderId="5" xfId="0" applyNumberFormat="1" applyFont="1" applyBorder="1" applyAlignment="1">
      <alignment horizontal="left"/>
    </xf>
    <xf numFmtId="41" fontId="12" fillId="0" borderId="5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0" fillId="4" borderId="13" xfId="0" applyFont="1" applyFill="1" applyBorder="1" applyAlignment="1">
      <alignment/>
    </xf>
    <xf numFmtId="0" fontId="4" fillId="4" borderId="14" xfId="0" applyFont="1" applyFill="1" applyBorder="1" applyAlignment="1">
      <alignment horizontal="center" wrapText="1"/>
    </xf>
    <xf numFmtId="165" fontId="4" fillId="4" borderId="15" xfId="0" applyNumberFormat="1" applyFont="1" applyFill="1" applyBorder="1" applyAlignment="1">
      <alignment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 horizontal="center"/>
    </xf>
    <xf numFmtId="49" fontId="10" fillId="4" borderId="3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/>
    </xf>
    <xf numFmtId="49" fontId="12" fillId="0" borderId="16" xfId="0" applyNumberFormat="1" applyFont="1" applyBorder="1" applyAlignment="1">
      <alignment/>
    </xf>
    <xf numFmtId="49" fontId="12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3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7" borderId="2" xfId="0" applyNumberFormat="1" applyFont="1" applyFill="1" applyBorder="1" applyAlignment="1">
      <alignment horizontal="center"/>
    </xf>
    <xf numFmtId="49" fontId="12" fillId="7" borderId="4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3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17" xfId="0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left" vertical="center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>
      <alignment horizontal="right"/>
    </xf>
    <xf numFmtId="0" fontId="12" fillId="0" borderId="13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7" borderId="4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/>
    </xf>
    <xf numFmtId="0" fontId="9" fillId="0" borderId="4" xfId="0" applyFont="1" applyBorder="1" applyAlignment="1">
      <alignment wrapText="1"/>
    </xf>
    <xf numFmtId="3" fontId="4" fillId="3" borderId="1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4" borderId="3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left"/>
    </xf>
    <xf numFmtId="3" fontId="10" fillId="4" borderId="6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2" fillId="0" borderId="6" xfId="0" applyNumberFormat="1" applyFont="1" applyBorder="1" applyAlignment="1">
      <alignment horizontal="right" wrapText="1"/>
    </xf>
    <xf numFmtId="3" fontId="10" fillId="6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2" fillId="0" borderId="5" xfId="0" applyNumberFormat="1" applyFont="1" applyBorder="1" applyAlignment="1">
      <alignment/>
    </xf>
    <xf numFmtId="3" fontId="10" fillId="7" borderId="14" xfId="0" applyNumberFormat="1" applyFont="1" applyFill="1" applyBorder="1" applyAlignment="1">
      <alignment/>
    </xf>
    <xf numFmtId="3" fontId="10" fillId="7" borderId="15" xfId="0" applyNumberFormat="1" applyFont="1" applyFill="1" applyBorder="1" applyAlignment="1">
      <alignment/>
    </xf>
    <xf numFmtId="0" fontId="12" fillId="0" borderId="6" xfId="0" applyFont="1" applyBorder="1" applyAlignment="1">
      <alignment horizontal="center" wrapText="1"/>
    </xf>
    <xf numFmtId="0" fontId="10" fillId="6" borderId="3" xfId="0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/>
    </xf>
    <xf numFmtId="0" fontId="10" fillId="0" borderId="3" xfId="0" applyFont="1" applyBorder="1" applyAlignment="1">
      <alignment horizontal="right"/>
    </xf>
    <xf numFmtId="3" fontId="12" fillId="0" borderId="6" xfId="0" applyNumberFormat="1" applyFont="1" applyBorder="1" applyAlignment="1">
      <alignment/>
    </xf>
    <xf numFmtId="0" fontId="10" fillId="0" borderId="16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4" fillId="4" borderId="6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5" borderId="1" xfId="0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 wrapText="1"/>
    </xf>
    <xf numFmtId="10" fontId="12" fillId="0" borderId="4" xfId="0" applyNumberFormat="1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20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3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/>
    </xf>
    <xf numFmtId="49" fontId="7" fillId="6" borderId="3" xfId="0" applyNumberFormat="1" applyFont="1" applyFill="1" applyBorder="1" applyAlignment="1">
      <alignment/>
    </xf>
    <xf numFmtId="49" fontId="21" fillId="3" borderId="1" xfId="0" applyNumberFormat="1" applyFont="1" applyFill="1" applyBorder="1" applyAlignment="1">
      <alignment wrapText="1"/>
    </xf>
    <xf numFmtId="49" fontId="21" fillId="3" borderId="1" xfId="0" applyNumberFormat="1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wrapText="1"/>
    </xf>
    <xf numFmtId="49" fontId="21" fillId="3" borderId="1" xfId="0" applyNumberFormat="1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left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21" fillId="3" borderId="3" xfId="0" applyNumberFormat="1" applyFont="1" applyFill="1" applyBorder="1" applyAlignment="1">
      <alignment horizontal="center"/>
    </xf>
    <xf numFmtId="49" fontId="21" fillId="3" borderId="3" xfId="0" applyNumberFormat="1" applyFont="1" applyFill="1" applyBorder="1" applyAlignment="1">
      <alignment/>
    </xf>
    <xf numFmtId="49" fontId="21" fillId="3" borderId="1" xfId="0" applyNumberFormat="1" applyFont="1" applyFill="1" applyBorder="1" applyAlignment="1">
      <alignment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6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3" fontId="23" fillId="3" borderId="6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0" fontId="10" fillId="0" borderId="21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165" fontId="4" fillId="0" borderId="26" xfId="0" applyNumberFormat="1" applyFont="1" applyBorder="1" applyAlignment="1">
      <alignment/>
    </xf>
    <xf numFmtId="3" fontId="10" fillId="6" borderId="6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10" fillId="4" borderId="18" xfId="0" applyNumberFormat="1" applyFont="1" applyFill="1" applyBorder="1" applyAlignment="1">
      <alignment horizontal="center"/>
    </xf>
    <xf numFmtId="49" fontId="10" fillId="4" borderId="20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right"/>
    </xf>
    <xf numFmtId="3" fontId="10" fillId="4" borderId="26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0" fillId="0" borderId="5" xfId="0" applyNumberFormat="1" applyFont="1" applyBorder="1" applyAlignment="1">
      <alignment/>
    </xf>
    <xf numFmtId="49" fontId="12" fillId="0" borderId="5" xfId="0" applyNumberFormat="1" applyFont="1" applyBorder="1" applyAlignment="1">
      <alignment/>
    </xf>
    <xf numFmtId="0" fontId="0" fillId="0" borderId="32" xfId="0" applyBorder="1" applyAlignment="1">
      <alignment/>
    </xf>
    <xf numFmtId="3" fontId="12" fillId="2" borderId="1" xfId="0" applyNumberFormat="1" applyFont="1" applyFill="1" applyBorder="1" applyAlignment="1">
      <alignment/>
    </xf>
    <xf numFmtId="49" fontId="10" fillId="2" borderId="3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0" fillId="7" borderId="2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/>
    </xf>
    <xf numFmtId="41" fontId="12" fillId="0" borderId="19" xfId="0" applyNumberFormat="1" applyFont="1" applyBorder="1" applyAlignment="1">
      <alignment horizontal="center"/>
    </xf>
    <xf numFmtId="41" fontId="12" fillId="0" borderId="19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2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23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2" xfId="0" applyFont="1" applyFill="1" applyBorder="1" applyAlignment="1">
      <alignment horizontal="right"/>
    </xf>
    <xf numFmtId="0" fontId="15" fillId="0" borderId="0" xfId="0" applyFont="1" applyAlignment="1">
      <alignment vertical="center" wrapText="1"/>
    </xf>
    <xf numFmtId="49" fontId="12" fillId="2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wrapText="1"/>
    </xf>
    <xf numFmtId="49" fontId="4" fillId="4" borderId="20" xfId="0" applyNumberFormat="1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3" fontId="4" fillId="4" borderId="20" xfId="0" applyNumberFormat="1" applyFont="1" applyFill="1" applyBorder="1" applyAlignment="1">
      <alignment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wrapText="1"/>
    </xf>
    <xf numFmtId="49" fontId="23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3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right"/>
    </xf>
    <xf numFmtId="0" fontId="2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49" fontId="23" fillId="3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13" fillId="9" borderId="4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3" fontId="4" fillId="9" borderId="4" xfId="0" applyNumberFormat="1" applyFont="1" applyFill="1" applyBorder="1" applyAlignment="1">
      <alignment/>
    </xf>
    <xf numFmtId="3" fontId="4" fillId="9" borderId="21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23" fillId="3" borderId="1" xfId="0" applyNumberFormat="1" applyFont="1" applyFill="1" applyBorder="1" applyAlignment="1">
      <alignment horizontal="right"/>
    </xf>
    <xf numFmtId="3" fontId="23" fillId="3" borderId="6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5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3" borderId="6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3" fontId="0" fillId="0" borderId="5" xfId="0" applyNumberFormat="1" applyFont="1" applyBorder="1" applyAlignment="1">
      <alignment/>
    </xf>
    <xf numFmtId="0" fontId="4" fillId="3" borderId="3" xfId="0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0" fontId="23" fillId="3" borderId="1" xfId="0" applyFont="1" applyFill="1" applyBorder="1" applyAlignment="1">
      <alignment horizontal="center" wrapText="1"/>
    </xf>
    <xf numFmtId="41" fontId="12" fillId="5" borderId="20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3" fontId="12" fillId="4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2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3" fontId="12" fillId="4" borderId="6" xfId="0" applyNumberFormat="1" applyFont="1" applyFill="1" applyBorder="1" applyAlignment="1">
      <alignment horizontal="center"/>
    </xf>
    <xf numFmtId="3" fontId="10" fillId="5" borderId="6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1" fontId="10" fillId="6" borderId="4" xfId="0" applyNumberFormat="1" applyFont="1" applyFill="1" applyBorder="1" applyAlignment="1">
      <alignment horizontal="center"/>
    </xf>
    <xf numFmtId="41" fontId="10" fillId="6" borderId="2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32" xfId="0" applyFont="1" applyBorder="1" applyAlignment="1">
      <alignment wrapText="1"/>
    </xf>
    <xf numFmtId="3" fontId="4" fillId="3" borderId="6" xfId="0" applyNumberFormat="1" applyFont="1" applyFill="1" applyBorder="1" applyAlignment="1">
      <alignment/>
    </xf>
    <xf numFmtId="0" fontId="21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wrapText="1"/>
    </xf>
    <xf numFmtId="0" fontId="4" fillId="8" borderId="20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4" fillId="5" borderId="2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49" fontId="23" fillId="3" borderId="3" xfId="0" applyNumberFormat="1" applyFont="1" applyFill="1" applyBorder="1" applyAlignment="1">
      <alignment horizontal="left"/>
    </xf>
    <xf numFmtId="3" fontId="23" fillId="3" borderId="3" xfId="0" applyNumberFormat="1" applyFont="1" applyFill="1" applyBorder="1" applyAlignment="1">
      <alignment horizontal="right"/>
    </xf>
    <xf numFmtId="3" fontId="10" fillId="5" borderId="3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3" fontId="10" fillId="7" borderId="35" xfId="0" applyNumberFormat="1" applyFont="1" applyFill="1" applyBorder="1" applyAlignment="1">
      <alignment/>
    </xf>
    <xf numFmtId="3" fontId="10" fillId="6" borderId="3" xfId="0" applyNumberFormat="1" applyFont="1" applyFill="1" applyBorder="1" applyAlignment="1">
      <alignment horizontal="right"/>
    </xf>
    <xf numFmtId="0" fontId="10" fillId="6" borderId="9" xfId="0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49" fontId="10" fillId="2" borderId="16" xfId="0" applyNumberFormat="1" applyFont="1" applyFill="1" applyBorder="1" applyAlignment="1">
      <alignment/>
    </xf>
    <xf numFmtId="49" fontId="1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49" fontId="12" fillId="2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1" fontId="12" fillId="5" borderId="3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1" fontId="12" fillId="5" borderId="3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39" xfId="0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/>
    </xf>
    <xf numFmtId="3" fontId="7" fillId="3" borderId="6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49" fontId="7" fillId="6" borderId="18" xfId="0" applyNumberFormat="1" applyFont="1" applyFill="1" applyBorder="1" applyAlignment="1">
      <alignment horizontal="center"/>
    </xf>
    <xf numFmtId="49" fontId="7" fillId="6" borderId="20" xfId="0" applyNumberFormat="1" applyFont="1" applyFill="1" applyBorder="1" applyAlignment="1">
      <alignment horizontal="center"/>
    </xf>
    <xf numFmtId="49" fontId="7" fillId="6" borderId="20" xfId="0" applyNumberFormat="1" applyFont="1" applyFill="1" applyBorder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3" fontId="7" fillId="6" borderId="20" xfId="0" applyNumberFormat="1" applyFont="1" applyFill="1" applyBorder="1" applyAlignment="1">
      <alignment horizontal="center"/>
    </xf>
    <xf numFmtId="3" fontId="7" fillId="6" borderId="26" xfId="0" applyNumberFormat="1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3" fontId="4" fillId="8" borderId="14" xfId="0" applyNumberFormat="1" applyFont="1" applyFill="1" applyBorder="1" applyAlignment="1">
      <alignment horizontal="center"/>
    </xf>
    <xf numFmtId="3" fontId="4" fillId="8" borderId="15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/>
    </xf>
    <xf numFmtId="49" fontId="9" fillId="0" borderId="5" xfId="0" applyNumberFormat="1" applyFont="1" applyBorder="1" applyAlignment="1">
      <alignment/>
    </xf>
    <xf numFmtId="49" fontId="9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left" wrapText="1"/>
    </xf>
    <xf numFmtId="3" fontId="9" fillId="0" borderId="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49" fontId="7" fillId="8" borderId="13" xfId="0" applyNumberFormat="1" applyFont="1" applyFill="1" applyBorder="1" applyAlignment="1">
      <alignment/>
    </xf>
    <xf numFmtId="49" fontId="7" fillId="8" borderId="14" xfId="0" applyNumberFormat="1" applyFont="1" applyFill="1" applyBorder="1" applyAlignment="1">
      <alignment/>
    </xf>
    <xf numFmtId="49" fontId="7" fillId="8" borderId="14" xfId="0" applyNumberFormat="1" applyFont="1" applyFill="1" applyBorder="1" applyAlignment="1">
      <alignment horizontal="center"/>
    </xf>
    <xf numFmtId="49" fontId="7" fillId="8" borderId="14" xfId="0" applyNumberFormat="1" applyFont="1" applyFill="1" applyBorder="1" applyAlignment="1">
      <alignment wrapText="1"/>
    </xf>
    <xf numFmtId="3" fontId="7" fillId="8" borderId="14" xfId="0" applyNumberFormat="1" applyFont="1" applyFill="1" applyBorder="1" applyAlignment="1">
      <alignment horizontal="center"/>
    </xf>
    <xf numFmtId="3" fontId="7" fillId="8" borderId="15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1" xfId="0" applyFont="1" applyBorder="1" applyAlignment="1">
      <alignment horizontal="center"/>
    </xf>
    <xf numFmtId="0" fontId="10" fillId="5" borderId="42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3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 applyProtection="1">
      <alignment horizontal="center" vertical="center"/>
      <protection/>
    </xf>
    <xf numFmtId="0" fontId="4" fillId="8" borderId="2" xfId="0" applyFont="1" applyFill="1" applyBorder="1" applyAlignment="1" applyProtection="1">
      <alignment horizontal="center" vertical="center"/>
      <protection/>
    </xf>
    <xf numFmtId="0" fontId="7" fillId="8" borderId="17" xfId="0" applyFont="1" applyFill="1" applyBorder="1" applyAlignment="1" applyProtection="1">
      <alignment horizontal="center" vertical="center"/>
      <protection/>
    </xf>
    <xf numFmtId="0" fontId="7" fillId="8" borderId="17" xfId="0" applyFont="1" applyFill="1" applyBorder="1" applyAlignment="1" applyProtection="1">
      <alignment horizontal="center" vertical="center" wrapText="1"/>
      <protection/>
    </xf>
    <xf numFmtId="0" fontId="7" fillId="8" borderId="4" xfId="0" applyFont="1" applyFill="1" applyBorder="1" applyAlignment="1" applyProtection="1">
      <alignment horizontal="center" vertical="center" wrapText="1"/>
      <protection/>
    </xf>
    <xf numFmtId="0" fontId="7" fillId="8" borderId="46" xfId="0" applyFont="1" applyFill="1" applyBorder="1" applyAlignment="1" applyProtection="1">
      <alignment horizontal="center" vertical="center" wrapText="1"/>
      <protection/>
    </xf>
    <xf numFmtId="0" fontId="7" fillId="8" borderId="4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48" xfId="0" applyFont="1" applyFill="1" applyBorder="1" applyAlignment="1" applyProtection="1">
      <alignment horizontal="center" vertical="center" wrapText="1"/>
      <protection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7" fillId="8" borderId="3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9" borderId="17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43" xfId="0" applyFont="1" applyBorder="1" applyAlignment="1">
      <alignment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 wrapText="1"/>
    </xf>
    <xf numFmtId="41" fontId="12" fillId="0" borderId="20" xfId="0" applyNumberFormat="1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1" fontId="10" fillId="5" borderId="42" xfId="0" applyNumberFormat="1" applyFont="1" applyFill="1" applyBorder="1" applyAlignment="1">
      <alignment horizontal="center"/>
    </xf>
    <xf numFmtId="41" fontId="10" fillId="5" borderId="32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6" borderId="1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41" fontId="10" fillId="6" borderId="52" xfId="0" applyNumberFormat="1" applyFont="1" applyFill="1" applyBorder="1" applyAlignment="1">
      <alignment horizontal="center"/>
    </xf>
    <xf numFmtId="41" fontId="10" fillId="6" borderId="5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4" borderId="1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13" xfId="0" applyNumberFormat="1" applyFont="1" applyFill="1" applyBorder="1" applyAlignment="1">
      <alignment horizontal="center"/>
    </xf>
    <xf numFmtId="49" fontId="10" fillId="7" borderId="14" xfId="0" applyNumberFormat="1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left"/>
    </xf>
    <xf numFmtId="0" fontId="7" fillId="3" borderId="4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0" fillId="7" borderId="53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4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zoomScaleSheetLayoutView="100" workbookViewId="0" topLeftCell="C1">
      <selection activeCell="H2" sqref="H2:K2"/>
    </sheetView>
  </sheetViews>
  <sheetFormatPr defaultColWidth="9.00390625" defaultRowHeight="12.75"/>
  <cols>
    <col min="1" max="1" width="4.375" style="17" customWidth="1"/>
    <col min="2" max="2" width="43.3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41" customFormat="1" ht="15" customHeight="1">
      <c r="A2" s="155"/>
      <c r="B2" s="155"/>
      <c r="C2" s="155"/>
      <c r="D2" s="378"/>
      <c r="E2" s="378"/>
      <c r="F2" s="378"/>
      <c r="G2" s="378"/>
      <c r="H2" s="642" t="s">
        <v>777</v>
      </c>
      <c r="I2" s="642"/>
      <c r="J2" s="642"/>
      <c r="K2" s="642"/>
    </row>
    <row r="3" spans="1:11" s="41" customFormat="1" ht="21" customHeight="1">
      <c r="A3" s="155"/>
      <c r="B3" s="644" t="s">
        <v>583</v>
      </c>
      <c r="C3" s="644"/>
      <c r="D3" s="644"/>
      <c r="E3" s="644"/>
      <c r="F3" s="644"/>
      <c r="G3" s="644"/>
      <c r="H3" s="644"/>
      <c r="I3" s="644"/>
      <c r="J3" s="644"/>
      <c r="K3" s="644"/>
    </row>
    <row r="4" spans="1:11" s="41" customFormat="1" ht="9.75" customHeight="1" thickBo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41" customFormat="1" ht="18" customHeight="1">
      <c r="A5" s="635" t="s">
        <v>321</v>
      </c>
      <c r="B5" s="156" t="s">
        <v>509</v>
      </c>
      <c r="C5" s="637" t="s">
        <v>305</v>
      </c>
      <c r="D5" s="637"/>
      <c r="E5" s="637"/>
      <c r="F5" s="638" t="s">
        <v>612</v>
      </c>
      <c r="G5" s="640" t="s">
        <v>684</v>
      </c>
      <c r="H5" s="641"/>
      <c r="I5" s="646" t="s">
        <v>687</v>
      </c>
      <c r="J5" s="638" t="s">
        <v>282</v>
      </c>
      <c r="K5" s="645"/>
    </row>
    <row r="6" spans="1:11" s="41" customFormat="1" ht="16.5" customHeight="1" thickBot="1">
      <c r="A6" s="636"/>
      <c r="B6" s="158" t="s">
        <v>421</v>
      </c>
      <c r="C6" s="158" t="s">
        <v>422</v>
      </c>
      <c r="D6" s="159" t="s">
        <v>309</v>
      </c>
      <c r="E6" s="158" t="s">
        <v>577</v>
      </c>
      <c r="F6" s="639"/>
      <c r="G6" s="160" t="s">
        <v>685</v>
      </c>
      <c r="H6" s="160" t="s">
        <v>686</v>
      </c>
      <c r="I6" s="647"/>
      <c r="J6" s="160" t="s">
        <v>584</v>
      </c>
      <c r="K6" s="377" t="s">
        <v>585</v>
      </c>
    </row>
    <row r="7" spans="1:11" s="154" customFormat="1" ht="13.5" customHeight="1" thickBot="1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/>
      <c r="H7" s="163"/>
      <c r="I7" s="163"/>
      <c r="J7" s="163">
        <v>7</v>
      </c>
      <c r="K7" s="164">
        <v>8</v>
      </c>
    </row>
    <row r="8" spans="1:11" s="10" customFormat="1" ht="19.5" customHeight="1">
      <c r="A8" s="161" t="s">
        <v>358</v>
      </c>
      <c r="B8" s="387" t="s">
        <v>423</v>
      </c>
      <c r="C8" s="388" t="s">
        <v>578</v>
      </c>
      <c r="D8" s="389"/>
      <c r="E8" s="389"/>
      <c r="F8" s="390">
        <f aca="true" t="shared" si="0" ref="F8:K8">F9+F11+F13</f>
        <v>45400</v>
      </c>
      <c r="G8" s="390">
        <f t="shared" si="0"/>
        <v>100000</v>
      </c>
      <c r="H8" s="390">
        <f t="shared" si="0"/>
        <v>0</v>
      </c>
      <c r="I8" s="390">
        <f t="shared" si="0"/>
        <v>145400</v>
      </c>
      <c r="J8" s="390">
        <f t="shared" si="0"/>
        <v>45400</v>
      </c>
      <c r="K8" s="390">
        <f t="shared" si="0"/>
        <v>100000</v>
      </c>
    </row>
    <row r="9" spans="1:11" s="10" customFormat="1" ht="32.25" customHeight="1">
      <c r="A9" s="379" t="s">
        <v>424</v>
      </c>
      <c r="B9" s="391" t="s">
        <v>314</v>
      </c>
      <c r="C9" s="392"/>
      <c r="D9" s="393" t="s">
        <v>55</v>
      </c>
      <c r="E9" s="394"/>
      <c r="F9" s="200">
        <f aca="true" t="shared" si="1" ref="F9:K9">F10</f>
        <v>45000</v>
      </c>
      <c r="G9" s="200">
        <f t="shared" si="1"/>
        <v>0</v>
      </c>
      <c r="H9" s="200">
        <f t="shared" si="1"/>
        <v>0</v>
      </c>
      <c r="I9" s="200">
        <f t="shared" si="1"/>
        <v>45000</v>
      </c>
      <c r="J9" s="200">
        <f t="shared" si="1"/>
        <v>45000</v>
      </c>
      <c r="K9" s="201">
        <f t="shared" si="1"/>
        <v>0</v>
      </c>
    </row>
    <row r="10" spans="1:11" ht="20.25" customHeight="1">
      <c r="A10" s="57"/>
      <c r="B10" s="31" t="s">
        <v>438</v>
      </c>
      <c r="C10" s="396"/>
      <c r="D10" s="396"/>
      <c r="E10" s="397">
        <v>2110</v>
      </c>
      <c r="F10" s="398">
        <v>45000</v>
      </c>
      <c r="G10" s="398"/>
      <c r="H10" s="398"/>
      <c r="I10" s="398">
        <f>F10+G10-H10</f>
        <v>45000</v>
      </c>
      <c r="J10" s="398">
        <f>I10</f>
        <v>45000</v>
      </c>
      <c r="K10" s="260"/>
    </row>
    <row r="11" spans="1:11" ht="20.25" customHeight="1">
      <c r="A11" s="379" t="s">
        <v>427</v>
      </c>
      <c r="B11" s="379" t="s">
        <v>765</v>
      </c>
      <c r="C11" s="379"/>
      <c r="D11" s="521" t="s">
        <v>740</v>
      </c>
      <c r="E11" s="379"/>
      <c r="F11" s="522">
        <f aca="true" t="shared" si="2" ref="F11:K11">F12</f>
        <v>0</v>
      </c>
      <c r="G11" s="522">
        <f t="shared" si="2"/>
        <v>100000</v>
      </c>
      <c r="H11" s="522">
        <f t="shared" si="2"/>
        <v>0</v>
      </c>
      <c r="I11" s="522">
        <f t="shared" si="2"/>
        <v>100000</v>
      </c>
      <c r="J11" s="522">
        <f t="shared" si="2"/>
        <v>0</v>
      </c>
      <c r="K11" s="522">
        <f t="shared" si="2"/>
        <v>100000</v>
      </c>
    </row>
    <row r="12" spans="1:11" ht="24" customHeight="1">
      <c r="A12" s="57"/>
      <c r="B12" s="31" t="s">
        <v>766</v>
      </c>
      <c r="C12" s="396"/>
      <c r="D12" s="396"/>
      <c r="E12" s="397">
        <v>6260</v>
      </c>
      <c r="F12" s="398">
        <v>0</v>
      </c>
      <c r="G12" s="398">
        <v>100000</v>
      </c>
      <c r="H12" s="398"/>
      <c r="I12" s="398">
        <f>F12+G12-H12</f>
        <v>100000</v>
      </c>
      <c r="J12" s="398"/>
      <c r="K12" s="260">
        <f>I12</f>
        <v>100000</v>
      </c>
    </row>
    <row r="13" spans="1:11" ht="23.25" customHeight="1">
      <c r="A13" s="379" t="s">
        <v>467</v>
      </c>
      <c r="B13" s="399" t="s">
        <v>102</v>
      </c>
      <c r="C13" s="393"/>
      <c r="D13" s="393" t="s">
        <v>428</v>
      </c>
      <c r="E13" s="400"/>
      <c r="F13" s="200">
        <f aca="true" t="shared" si="3" ref="F13:K13">F14</f>
        <v>400</v>
      </c>
      <c r="G13" s="200">
        <f t="shared" si="3"/>
        <v>0</v>
      </c>
      <c r="H13" s="200">
        <f t="shared" si="3"/>
        <v>0</v>
      </c>
      <c r="I13" s="200">
        <f t="shared" si="3"/>
        <v>400</v>
      </c>
      <c r="J13" s="200">
        <f t="shared" si="3"/>
        <v>400</v>
      </c>
      <c r="K13" s="201">
        <f t="shared" si="3"/>
        <v>0</v>
      </c>
    </row>
    <row r="14" spans="1:11" ht="18" customHeight="1">
      <c r="A14" s="57"/>
      <c r="B14" s="31" t="s">
        <v>429</v>
      </c>
      <c r="C14" s="396"/>
      <c r="D14" s="396"/>
      <c r="E14" s="396" t="s">
        <v>537</v>
      </c>
      <c r="F14" s="398">
        <v>400</v>
      </c>
      <c r="G14" s="398"/>
      <c r="H14" s="398"/>
      <c r="I14" s="398">
        <f>F14+G14-H14</f>
        <v>400</v>
      </c>
      <c r="J14" s="398">
        <f>I14</f>
        <v>400</v>
      </c>
      <c r="K14" s="260"/>
    </row>
    <row r="15" spans="1:11" ht="16.5" customHeight="1">
      <c r="A15" s="58" t="s">
        <v>359</v>
      </c>
      <c r="B15" s="55" t="s">
        <v>473</v>
      </c>
      <c r="C15" s="401" t="s">
        <v>56</v>
      </c>
      <c r="D15" s="401"/>
      <c r="E15" s="401"/>
      <c r="F15" s="402">
        <f aca="true" t="shared" si="4" ref="F15:K16">F16</f>
        <v>142159</v>
      </c>
      <c r="G15" s="402">
        <f t="shared" si="4"/>
        <v>0</v>
      </c>
      <c r="H15" s="402">
        <f t="shared" si="4"/>
        <v>0</v>
      </c>
      <c r="I15" s="402">
        <f t="shared" si="4"/>
        <v>142159</v>
      </c>
      <c r="J15" s="402">
        <f t="shared" si="4"/>
        <v>142159</v>
      </c>
      <c r="K15" s="262">
        <f t="shared" si="4"/>
        <v>0</v>
      </c>
    </row>
    <row r="16" spans="1:11" ht="24" customHeight="1">
      <c r="A16" s="379" t="s">
        <v>424</v>
      </c>
      <c r="B16" s="399" t="s">
        <v>516</v>
      </c>
      <c r="C16" s="393"/>
      <c r="D16" s="393" t="s">
        <v>517</v>
      </c>
      <c r="E16" s="400"/>
      <c r="F16" s="200">
        <f t="shared" si="4"/>
        <v>142159</v>
      </c>
      <c r="G16" s="200">
        <f t="shared" si="4"/>
        <v>0</v>
      </c>
      <c r="H16" s="200">
        <f t="shared" si="4"/>
        <v>0</v>
      </c>
      <c r="I16" s="200">
        <f t="shared" si="4"/>
        <v>142159</v>
      </c>
      <c r="J16" s="200">
        <f t="shared" si="4"/>
        <v>142159</v>
      </c>
      <c r="K16" s="201">
        <f t="shared" si="4"/>
        <v>0</v>
      </c>
    </row>
    <row r="17" spans="1:11" ht="24" customHeight="1">
      <c r="A17" s="59"/>
      <c r="B17" s="430" t="s">
        <v>594</v>
      </c>
      <c r="C17" s="403"/>
      <c r="D17" s="403"/>
      <c r="E17" s="404" t="s">
        <v>544</v>
      </c>
      <c r="F17" s="398">
        <v>142159</v>
      </c>
      <c r="G17" s="398"/>
      <c r="H17" s="398"/>
      <c r="I17" s="398">
        <f>F17+G17-H17</f>
        <v>142159</v>
      </c>
      <c r="J17" s="398">
        <f>I17</f>
        <v>142159</v>
      </c>
      <c r="K17" s="260"/>
    </row>
    <row r="18" spans="1:11" ht="17.25" customHeight="1">
      <c r="A18" s="58" t="s">
        <v>361</v>
      </c>
      <c r="B18" s="55" t="s">
        <v>430</v>
      </c>
      <c r="C18" s="401" t="s">
        <v>60</v>
      </c>
      <c r="D18" s="401"/>
      <c r="E18" s="401"/>
      <c r="F18" s="402">
        <f aca="true" t="shared" si="5" ref="F18:K18">F19</f>
        <v>1232324</v>
      </c>
      <c r="G18" s="402">
        <f t="shared" si="5"/>
        <v>0</v>
      </c>
      <c r="H18" s="402">
        <f t="shared" si="5"/>
        <v>229609</v>
      </c>
      <c r="I18" s="402">
        <f t="shared" si="5"/>
        <v>1002715</v>
      </c>
      <c r="J18" s="402">
        <f t="shared" si="5"/>
        <v>6400</v>
      </c>
      <c r="K18" s="262">
        <f t="shared" si="5"/>
        <v>996315</v>
      </c>
    </row>
    <row r="19" spans="1:11" ht="18" customHeight="1">
      <c r="A19" s="379" t="s">
        <v>424</v>
      </c>
      <c r="B19" s="399" t="s">
        <v>569</v>
      </c>
      <c r="C19" s="393"/>
      <c r="D19" s="393" t="s">
        <v>62</v>
      </c>
      <c r="E19" s="400"/>
      <c r="F19" s="200">
        <f aca="true" t="shared" si="6" ref="F19:K19">SUM(F22:F26)</f>
        <v>1232324</v>
      </c>
      <c r="G19" s="200">
        <f t="shared" si="6"/>
        <v>0</v>
      </c>
      <c r="H19" s="200">
        <f t="shared" si="6"/>
        <v>229609</v>
      </c>
      <c r="I19" s="200">
        <f t="shared" si="6"/>
        <v>1002715</v>
      </c>
      <c r="J19" s="200">
        <f t="shared" si="6"/>
        <v>6400</v>
      </c>
      <c r="K19" s="201">
        <f t="shared" si="6"/>
        <v>996315</v>
      </c>
    </row>
    <row r="20" spans="1:11" ht="0.75" customHeight="1" hidden="1">
      <c r="A20" s="57"/>
      <c r="B20" s="395" t="s">
        <v>367</v>
      </c>
      <c r="C20" s="405"/>
      <c r="D20" s="405"/>
      <c r="E20" s="396" t="s">
        <v>366</v>
      </c>
      <c r="F20" s="398">
        <v>0</v>
      </c>
      <c r="G20" s="398"/>
      <c r="H20" s="398"/>
      <c r="I20" s="398"/>
      <c r="J20" s="398"/>
      <c r="K20" s="260"/>
    </row>
    <row r="21" spans="1:11" ht="12.75" customHeight="1" hidden="1">
      <c r="A21" s="57"/>
      <c r="B21" s="395" t="s">
        <v>429</v>
      </c>
      <c r="C21" s="405"/>
      <c r="D21" s="405"/>
      <c r="E21" s="396" t="s">
        <v>537</v>
      </c>
      <c r="F21" s="398"/>
      <c r="G21" s="398"/>
      <c r="H21" s="398"/>
      <c r="I21" s="398"/>
      <c r="J21" s="398"/>
      <c r="K21" s="260"/>
    </row>
    <row r="22" spans="1:11" ht="16.5" customHeight="1">
      <c r="A22" s="57"/>
      <c r="B22" s="31" t="s">
        <v>431</v>
      </c>
      <c r="C22" s="396"/>
      <c r="D22" s="396"/>
      <c r="E22" s="396" t="s">
        <v>538</v>
      </c>
      <c r="F22" s="398">
        <v>6200</v>
      </c>
      <c r="G22" s="398"/>
      <c r="H22" s="398"/>
      <c r="I22" s="398">
        <f>F22+G22-H22</f>
        <v>6200</v>
      </c>
      <c r="J22" s="398">
        <f>I22</f>
        <v>6200</v>
      </c>
      <c r="K22" s="260"/>
    </row>
    <row r="23" spans="1:11" ht="15.75" customHeight="1">
      <c r="A23" s="57"/>
      <c r="B23" s="31" t="s">
        <v>426</v>
      </c>
      <c r="C23" s="396"/>
      <c r="D23" s="396"/>
      <c r="E23" s="396" t="s">
        <v>536</v>
      </c>
      <c r="F23" s="398">
        <v>200</v>
      </c>
      <c r="G23" s="398"/>
      <c r="H23" s="398"/>
      <c r="I23" s="398">
        <f>F23+G23-H23</f>
        <v>200</v>
      </c>
      <c r="J23" s="398">
        <f>I23</f>
        <v>200</v>
      </c>
      <c r="K23" s="260"/>
    </row>
    <row r="24" spans="1:11" ht="17.25" customHeight="1">
      <c r="A24" s="57"/>
      <c r="B24" s="31" t="s">
        <v>563</v>
      </c>
      <c r="C24" s="396"/>
      <c r="D24" s="396"/>
      <c r="E24" s="396" t="s">
        <v>369</v>
      </c>
      <c r="F24" s="398">
        <v>696633</v>
      </c>
      <c r="G24" s="398"/>
      <c r="H24" s="398"/>
      <c r="I24" s="398">
        <f>F24+G24-H24</f>
        <v>696633</v>
      </c>
      <c r="J24" s="398"/>
      <c r="K24" s="260">
        <f>I24</f>
        <v>696633</v>
      </c>
    </row>
    <row r="25" spans="1:11" ht="20.25" customHeight="1">
      <c r="A25" s="57"/>
      <c r="B25" s="31" t="s">
        <v>688</v>
      </c>
      <c r="C25" s="396"/>
      <c r="D25" s="396"/>
      <c r="E25" s="396" t="s">
        <v>513</v>
      </c>
      <c r="F25" s="398">
        <v>92884</v>
      </c>
      <c r="G25" s="398"/>
      <c r="H25" s="398"/>
      <c r="I25" s="398">
        <f>F25+G25-H25</f>
        <v>92884</v>
      </c>
      <c r="J25" s="398"/>
      <c r="K25" s="260">
        <f>I25</f>
        <v>92884</v>
      </c>
    </row>
    <row r="26" spans="1:11" ht="17.25" customHeight="1">
      <c r="A26" s="60"/>
      <c r="B26" s="31" t="s">
        <v>439</v>
      </c>
      <c r="C26" s="397"/>
      <c r="D26" s="406"/>
      <c r="E26" s="397">
        <v>6610</v>
      </c>
      <c r="F26" s="398">
        <v>436407</v>
      </c>
      <c r="G26" s="398"/>
      <c r="H26" s="398">
        <v>229609</v>
      </c>
      <c r="I26" s="398">
        <f>F26+G26-H26</f>
        <v>206798</v>
      </c>
      <c r="J26" s="398"/>
      <c r="K26" s="260">
        <f>I26</f>
        <v>206798</v>
      </c>
    </row>
    <row r="27" spans="1:11" ht="27" customHeight="1">
      <c r="A27" s="58" t="s">
        <v>363</v>
      </c>
      <c r="B27" s="55" t="s">
        <v>433</v>
      </c>
      <c r="C27" s="401" t="s">
        <v>74</v>
      </c>
      <c r="D27" s="407"/>
      <c r="E27" s="407"/>
      <c r="F27" s="402">
        <f aca="true" t="shared" si="7" ref="F27:K27">F28</f>
        <v>2264751</v>
      </c>
      <c r="G27" s="402">
        <f t="shared" si="7"/>
        <v>0</v>
      </c>
      <c r="H27" s="402">
        <f t="shared" si="7"/>
        <v>0</v>
      </c>
      <c r="I27" s="402">
        <f t="shared" si="7"/>
        <v>2264751</v>
      </c>
      <c r="J27" s="402">
        <f t="shared" si="7"/>
        <v>114051</v>
      </c>
      <c r="K27" s="262">
        <f t="shared" si="7"/>
        <v>2150700</v>
      </c>
    </row>
    <row r="28" spans="1:11" ht="21.75" customHeight="1">
      <c r="A28" s="379" t="s">
        <v>424</v>
      </c>
      <c r="B28" s="399" t="s">
        <v>434</v>
      </c>
      <c r="C28" s="393"/>
      <c r="D28" s="393" t="s">
        <v>75</v>
      </c>
      <c r="E28" s="400"/>
      <c r="F28" s="200">
        <f aca="true" t="shared" si="8" ref="F28:K28">SUM(F29:F34)</f>
        <v>2264751</v>
      </c>
      <c r="G28" s="200">
        <f t="shared" si="8"/>
        <v>0</v>
      </c>
      <c r="H28" s="200">
        <f t="shared" si="8"/>
        <v>0</v>
      </c>
      <c r="I28" s="200">
        <f t="shared" si="8"/>
        <v>2264751</v>
      </c>
      <c r="J28" s="200">
        <f t="shared" si="8"/>
        <v>114051</v>
      </c>
      <c r="K28" s="201">
        <f t="shared" si="8"/>
        <v>2150700</v>
      </c>
    </row>
    <row r="29" spans="1:11" ht="17.25" customHeight="1">
      <c r="A29" s="60"/>
      <c r="B29" s="31" t="s">
        <v>588</v>
      </c>
      <c r="C29" s="405"/>
      <c r="D29" s="396"/>
      <c r="E29" s="396" t="s">
        <v>587</v>
      </c>
      <c r="F29" s="398">
        <v>2151</v>
      </c>
      <c r="G29" s="398"/>
      <c r="H29" s="398"/>
      <c r="I29" s="398">
        <f aca="true" t="shared" si="9" ref="I29:I34">F29+G29-H29</f>
        <v>2151</v>
      </c>
      <c r="J29" s="398">
        <f>I29</f>
        <v>2151</v>
      </c>
      <c r="K29" s="260"/>
    </row>
    <row r="30" spans="1:11" ht="17.25" customHeight="1">
      <c r="A30" s="57"/>
      <c r="B30" s="31" t="s">
        <v>431</v>
      </c>
      <c r="C30" s="396"/>
      <c r="D30" s="396"/>
      <c r="E30" s="396" t="s">
        <v>538</v>
      </c>
      <c r="F30" s="398">
        <v>3000</v>
      </c>
      <c r="G30" s="398"/>
      <c r="H30" s="398"/>
      <c r="I30" s="398">
        <f t="shared" si="9"/>
        <v>3000</v>
      </c>
      <c r="J30" s="398">
        <f>I30</f>
        <v>3000</v>
      </c>
      <c r="K30" s="260"/>
    </row>
    <row r="31" spans="1:11" ht="15" customHeight="1">
      <c r="A31" s="57"/>
      <c r="B31" s="31" t="s">
        <v>285</v>
      </c>
      <c r="C31" s="396"/>
      <c r="D31" s="396"/>
      <c r="E31" s="396" t="s">
        <v>284</v>
      </c>
      <c r="F31" s="398">
        <v>2150700</v>
      </c>
      <c r="G31" s="398"/>
      <c r="H31" s="398"/>
      <c r="I31" s="398">
        <f t="shared" si="9"/>
        <v>2150700</v>
      </c>
      <c r="J31" s="398"/>
      <c r="K31" s="260">
        <f>I31</f>
        <v>2150700</v>
      </c>
    </row>
    <row r="32" spans="1:11" ht="18" customHeight="1">
      <c r="A32" s="57"/>
      <c r="B32" s="31" t="s">
        <v>426</v>
      </c>
      <c r="C32" s="396"/>
      <c r="D32" s="396"/>
      <c r="E32" s="396" t="s">
        <v>536</v>
      </c>
      <c r="F32" s="398">
        <v>1900</v>
      </c>
      <c r="G32" s="398"/>
      <c r="H32" s="398"/>
      <c r="I32" s="398">
        <f t="shared" si="9"/>
        <v>1900</v>
      </c>
      <c r="J32" s="398">
        <f>I32</f>
        <v>1900</v>
      </c>
      <c r="K32" s="260"/>
    </row>
    <row r="33" spans="1:11" ht="16.5" customHeight="1">
      <c r="A33" s="60"/>
      <c r="B33" s="31" t="s">
        <v>460</v>
      </c>
      <c r="C33" s="396"/>
      <c r="D33" s="396"/>
      <c r="E33" s="396" t="s">
        <v>540</v>
      </c>
      <c r="F33" s="398">
        <v>33000</v>
      </c>
      <c r="G33" s="398"/>
      <c r="H33" s="398"/>
      <c r="I33" s="398">
        <f t="shared" si="9"/>
        <v>33000</v>
      </c>
      <c r="J33" s="398">
        <f>I33</f>
        <v>33000</v>
      </c>
      <c r="K33" s="260"/>
    </row>
    <row r="34" spans="1:11" ht="18" customHeight="1">
      <c r="A34" s="57"/>
      <c r="B34" s="31" t="s">
        <v>438</v>
      </c>
      <c r="C34" s="397"/>
      <c r="D34" s="397"/>
      <c r="E34" s="397">
        <v>2110</v>
      </c>
      <c r="F34" s="398">
        <v>74000</v>
      </c>
      <c r="G34" s="398"/>
      <c r="H34" s="398"/>
      <c r="I34" s="398">
        <f t="shared" si="9"/>
        <v>74000</v>
      </c>
      <c r="J34" s="398">
        <f>I34</f>
        <v>74000</v>
      </c>
      <c r="K34" s="260"/>
    </row>
    <row r="35" spans="1:11" ht="19.5" customHeight="1">
      <c r="A35" s="58" t="s">
        <v>365</v>
      </c>
      <c r="B35" s="55" t="s">
        <v>474</v>
      </c>
      <c r="C35" s="408">
        <v>710</v>
      </c>
      <c r="D35" s="409"/>
      <c r="E35" s="409"/>
      <c r="F35" s="402">
        <f aca="true" t="shared" si="10" ref="F35:K35">F36+F38+F40</f>
        <v>287677</v>
      </c>
      <c r="G35" s="402">
        <f t="shared" si="10"/>
        <v>0</v>
      </c>
      <c r="H35" s="402">
        <f t="shared" si="10"/>
        <v>0</v>
      </c>
      <c r="I35" s="402">
        <f t="shared" si="10"/>
        <v>287677</v>
      </c>
      <c r="J35" s="402">
        <f t="shared" si="10"/>
        <v>287677</v>
      </c>
      <c r="K35" s="262">
        <f t="shared" si="10"/>
        <v>0</v>
      </c>
    </row>
    <row r="36" spans="1:11" ht="25.5" customHeight="1">
      <c r="A36" s="379" t="s">
        <v>424</v>
      </c>
      <c r="B36" s="399" t="s">
        <v>81</v>
      </c>
      <c r="C36" s="392"/>
      <c r="D36" s="392">
        <v>71013</v>
      </c>
      <c r="E36" s="399"/>
      <c r="F36" s="200">
        <f aca="true" t="shared" si="11" ref="F36:K36">F37</f>
        <v>30000</v>
      </c>
      <c r="G36" s="200">
        <f t="shared" si="11"/>
        <v>0</v>
      </c>
      <c r="H36" s="200">
        <f t="shared" si="11"/>
        <v>0</v>
      </c>
      <c r="I36" s="200">
        <f t="shared" si="11"/>
        <v>30000</v>
      </c>
      <c r="J36" s="200">
        <f t="shared" si="11"/>
        <v>30000</v>
      </c>
      <c r="K36" s="201">
        <f t="shared" si="11"/>
        <v>0</v>
      </c>
    </row>
    <row r="37" spans="1:11" ht="18" customHeight="1">
      <c r="A37" s="57"/>
      <c r="B37" s="31" t="s">
        <v>438</v>
      </c>
      <c r="C37" s="397"/>
      <c r="D37" s="397"/>
      <c r="E37" s="397">
        <v>2110</v>
      </c>
      <c r="F37" s="398">
        <v>30000</v>
      </c>
      <c r="G37" s="398"/>
      <c r="H37" s="398"/>
      <c r="I37" s="398">
        <f>F37+G37-H37</f>
        <v>30000</v>
      </c>
      <c r="J37" s="398">
        <f>F37</f>
        <v>30000</v>
      </c>
      <c r="K37" s="260"/>
    </row>
    <row r="38" spans="1:11" ht="19.5" customHeight="1">
      <c r="A38" s="379" t="s">
        <v>427</v>
      </c>
      <c r="B38" s="399" t="s">
        <v>83</v>
      </c>
      <c r="C38" s="392"/>
      <c r="D38" s="392">
        <v>71014</v>
      </c>
      <c r="E38" s="394"/>
      <c r="F38" s="200">
        <f aca="true" t="shared" si="12" ref="F38:K38">F39</f>
        <v>19000</v>
      </c>
      <c r="G38" s="200">
        <f t="shared" si="12"/>
        <v>0</v>
      </c>
      <c r="H38" s="200">
        <f t="shared" si="12"/>
        <v>0</v>
      </c>
      <c r="I38" s="200">
        <f t="shared" si="12"/>
        <v>19000</v>
      </c>
      <c r="J38" s="200">
        <f t="shared" si="12"/>
        <v>19000</v>
      </c>
      <c r="K38" s="201">
        <f t="shared" si="12"/>
        <v>0</v>
      </c>
    </row>
    <row r="39" spans="1:11" ht="18" customHeight="1">
      <c r="A39" s="57"/>
      <c r="B39" s="31" t="s">
        <v>438</v>
      </c>
      <c r="C39" s="397"/>
      <c r="D39" s="397"/>
      <c r="E39" s="397">
        <v>2110</v>
      </c>
      <c r="F39" s="398">
        <v>19000</v>
      </c>
      <c r="G39" s="398"/>
      <c r="H39" s="398"/>
      <c r="I39" s="398">
        <f>F39+G39-H39</f>
        <v>19000</v>
      </c>
      <c r="J39" s="398">
        <f>I39</f>
        <v>19000</v>
      </c>
      <c r="K39" s="260"/>
    </row>
    <row r="40" spans="1:11" ht="21.75" customHeight="1">
      <c r="A40" s="379" t="s">
        <v>467</v>
      </c>
      <c r="B40" s="399" t="s">
        <v>85</v>
      </c>
      <c r="C40" s="392"/>
      <c r="D40" s="392">
        <v>71015</v>
      </c>
      <c r="E40" s="394"/>
      <c r="F40" s="200">
        <f aca="true" t="shared" si="13" ref="F40:K40">F41+F42</f>
        <v>238677</v>
      </c>
      <c r="G40" s="200">
        <f t="shared" si="13"/>
        <v>0</v>
      </c>
      <c r="H40" s="200">
        <f t="shared" si="13"/>
        <v>0</v>
      </c>
      <c r="I40" s="200">
        <f t="shared" si="13"/>
        <v>238677</v>
      </c>
      <c r="J40" s="200">
        <f t="shared" si="13"/>
        <v>238677</v>
      </c>
      <c r="K40" s="201">
        <f t="shared" si="13"/>
        <v>0</v>
      </c>
    </row>
    <row r="41" spans="1:11" ht="17.25" customHeight="1">
      <c r="A41" s="57"/>
      <c r="B41" s="31" t="s">
        <v>426</v>
      </c>
      <c r="C41" s="410"/>
      <c r="D41" s="410"/>
      <c r="E41" s="411" t="s">
        <v>536</v>
      </c>
      <c r="F41" s="398">
        <v>50</v>
      </c>
      <c r="G41" s="398"/>
      <c r="H41" s="398"/>
      <c r="I41" s="398">
        <f>F41+G41-H41</f>
        <v>50</v>
      </c>
      <c r="J41" s="398">
        <f>I41</f>
        <v>50</v>
      </c>
      <c r="K41" s="260"/>
    </row>
    <row r="42" spans="1:11" ht="16.5" customHeight="1">
      <c r="A42" s="57"/>
      <c r="B42" s="31" t="s">
        <v>438</v>
      </c>
      <c r="C42" s="397"/>
      <c r="D42" s="397"/>
      <c r="E42" s="397">
        <v>2110</v>
      </c>
      <c r="F42" s="398">
        <v>238627</v>
      </c>
      <c r="G42" s="398"/>
      <c r="H42" s="398"/>
      <c r="I42" s="398">
        <f>F42+G42-H42</f>
        <v>238627</v>
      </c>
      <c r="J42" s="398">
        <f>I42</f>
        <v>238627</v>
      </c>
      <c r="K42" s="260"/>
    </row>
    <row r="43" spans="1:11" ht="16.5" customHeight="1">
      <c r="A43" s="58" t="s">
        <v>387</v>
      </c>
      <c r="B43" s="55" t="s">
        <v>457</v>
      </c>
      <c r="C43" s="408">
        <v>750</v>
      </c>
      <c r="D43" s="409"/>
      <c r="E43" s="408"/>
      <c r="F43" s="402">
        <f aca="true" t="shared" si="14" ref="F43:K43">F44+F46+F52+F54</f>
        <v>1330275</v>
      </c>
      <c r="G43" s="402">
        <f t="shared" si="14"/>
        <v>0</v>
      </c>
      <c r="H43" s="402">
        <f t="shared" si="14"/>
        <v>0</v>
      </c>
      <c r="I43" s="402">
        <f t="shared" si="14"/>
        <v>1330275</v>
      </c>
      <c r="J43" s="402">
        <f t="shared" si="14"/>
        <v>1330275</v>
      </c>
      <c r="K43" s="262">
        <f t="shared" si="14"/>
        <v>0</v>
      </c>
    </row>
    <row r="44" spans="1:11" ht="16.5" customHeight="1">
      <c r="A44" s="379" t="s">
        <v>424</v>
      </c>
      <c r="B44" s="399" t="s">
        <v>425</v>
      </c>
      <c r="C44" s="392"/>
      <c r="D44" s="392">
        <v>75011</v>
      </c>
      <c r="E44" s="394"/>
      <c r="F44" s="200">
        <f aca="true" t="shared" si="15" ref="F44:K44">F45</f>
        <v>102935</v>
      </c>
      <c r="G44" s="200">
        <f t="shared" si="15"/>
        <v>0</v>
      </c>
      <c r="H44" s="200">
        <f t="shared" si="15"/>
        <v>0</v>
      </c>
      <c r="I44" s="200">
        <f t="shared" si="15"/>
        <v>102935</v>
      </c>
      <c r="J44" s="200">
        <f t="shared" si="15"/>
        <v>102935</v>
      </c>
      <c r="K44" s="201">
        <f t="shared" si="15"/>
        <v>0</v>
      </c>
    </row>
    <row r="45" spans="1:11" ht="18" customHeight="1">
      <c r="A45" s="57"/>
      <c r="B45" s="31" t="s">
        <v>438</v>
      </c>
      <c r="C45" s="397"/>
      <c r="D45" s="397"/>
      <c r="E45" s="397">
        <v>2110</v>
      </c>
      <c r="F45" s="398">
        <v>102935</v>
      </c>
      <c r="G45" s="398"/>
      <c r="H45" s="398"/>
      <c r="I45" s="398">
        <f>F45+G45-H45</f>
        <v>102935</v>
      </c>
      <c r="J45" s="398">
        <f>I45</f>
        <v>102935</v>
      </c>
      <c r="K45" s="260"/>
    </row>
    <row r="46" spans="1:11" ht="17.25" customHeight="1">
      <c r="A46" s="379" t="s">
        <v>427</v>
      </c>
      <c r="B46" s="399" t="s">
        <v>458</v>
      </c>
      <c r="C46" s="392"/>
      <c r="D46" s="392">
        <v>75020</v>
      </c>
      <c r="E46" s="412"/>
      <c r="F46" s="200">
        <f aca="true" t="shared" si="16" ref="F46:K46">F47+F48+F49+F50+F51</f>
        <v>683656</v>
      </c>
      <c r="G46" s="200">
        <f t="shared" si="16"/>
        <v>0</v>
      </c>
      <c r="H46" s="200">
        <f t="shared" si="16"/>
        <v>0</v>
      </c>
      <c r="I46" s="200">
        <f t="shared" si="16"/>
        <v>683656</v>
      </c>
      <c r="J46" s="200">
        <f t="shared" si="16"/>
        <v>683656</v>
      </c>
      <c r="K46" s="201">
        <f t="shared" si="16"/>
        <v>0</v>
      </c>
    </row>
    <row r="47" spans="1:11" ht="12.75" customHeight="1">
      <c r="A47" s="57"/>
      <c r="B47" s="31" t="s">
        <v>459</v>
      </c>
      <c r="C47" s="396"/>
      <c r="D47" s="396"/>
      <c r="E47" s="396" t="s">
        <v>541</v>
      </c>
      <c r="F47" s="398">
        <v>678017</v>
      </c>
      <c r="G47" s="398"/>
      <c r="H47" s="398"/>
      <c r="I47" s="398">
        <f>F47+G47-H47</f>
        <v>678017</v>
      </c>
      <c r="J47" s="398">
        <f>I47</f>
        <v>678017</v>
      </c>
      <c r="K47" s="260"/>
    </row>
    <row r="48" spans="1:11" ht="15" customHeight="1">
      <c r="A48" s="57"/>
      <c r="B48" s="31" t="s">
        <v>429</v>
      </c>
      <c r="C48" s="396"/>
      <c r="D48" s="396"/>
      <c r="E48" s="396" t="s">
        <v>537</v>
      </c>
      <c r="F48" s="398">
        <v>2600</v>
      </c>
      <c r="G48" s="398"/>
      <c r="H48" s="398"/>
      <c r="I48" s="398">
        <f>F48+G48-H48</f>
        <v>2600</v>
      </c>
      <c r="J48" s="398">
        <f>I48</f>
        <v>2600</v>
      </c>
      <c r="K48" s="260"/>
    </row>
    <row r="49" spans="1:11" ht="15" customHeight="1">
      <c r="A49" s="57"/>
      <c r="B49" s="31" t="s">
        <v>431</v>
      </c>
      <c r="C49" s="396"/>
      <c r="D49" s="396"/>
      <c r="E49" s="396" t="s">
        <v>538</v>
      </c>
      <c r="F49" s="398">
        <v>1244</v>
      </c>
      <c r="G49" s="398"/>
      <c r="H49" s="398"/>
      <c r="I49" s="398">
        <f>F49+G49-H49</f>
        <v>1244</v>
      </c>
      <c r="J49" s="398">
        <f>I49</f>
        <v>1244</v>
      </c>
      <c r="K49" s="260"/>
    </row>
    <row r="50" spans="1:11" ht="14.25" customHeight="1">
      <c r="A50" s="57"/>
      <c r="B50" s="31" t="s">
        <v>432</v>
      </c>
      <c r="C50" s="396"/>
      <c r="D50" s="396"/>
      <c r="E50" s="396" t="s">
        <v>539</v>
      </c>
      <c r="F50" s="398">
        <v>175</v>
      </c>
      <c r="G50" s="398"/>
      <c r="H50" s="398"/>
      <c r="I50" s="398">
        <f>F50+G50-H50</f>
        <v>175</v>
      </c>
      <c r="J50" s="398">
        <f>I50</f>
        <v>175</v>
      </c>
      <c r="K50" s="260"/>
    </row>
    <row r="51" spans="1:11" ht="16.5" customHeight="1">
      <c r="A51" s="57"/>
      <c r="B51" s="31" t="s">
        <v>460</v>
      </c>
      <c r="C51" s="396"/>
      <c r="D51" s="396"/>
      <c r="E51" s="396" t="s">
        <v>540</v>
      </c>
      <c r="F51" s="398">
        <v>1620</v>
      </c>
      <c r="G51" s="398"/>
      <c r="H51" s="398"/>
      <c r="I51" s="398">
        <f>F51+G51-H51</f>
        <v>1620</v>
      </c>
      <c r="J51" s="398">
        <f>I51</f>
        <v>1620</v>
      </c>
      <c r="K51" s="260"/>
    </row>
    <row r="52" spans="1:11" ht="16.5" customHeight="1">
      <c r="A52" s="379" t="s">
        <v>467</v>
      </c>
      <c r="B52" s="399" t="s">
        <v>99</v>
      </c>
      <c r="C52" s="392"/>
      <c r="D52" s="392">
        <v>75045</v>
      </c>
      <c r="E52" s="394"/>
      <c r="F52" s="200">
        <f aca="true" t="shared" si="17" ref="F52:K52">F53</f>
        <v>14000</v>
      </c>
      <c r="G52" s="200">
        <f t="shared" si="17"/>
        <v>0</v>
      </c>
      <c r="H52" s="200">
        <f t="shared" si="17"/>
        <v>0</v>
      </c>
      <c r="I52" s="200">
        <f t="shared" si="17"/>
        <v>14000</v>
      </c>
      <c r="J52" s="200">
        <f t="shared" si="17"/>
        <v>14000</v>
      </c>
      <c r="K52" s="201">
        <f t="shared" si="17"/>
        <v>0</v>
      </c>
    </row>
    <row r="53" spans="1:11" ht="18" customHeight="1">
      <c r="A53" s="57"/>
      <c r="B53" s="31" t="s">
        <v>438</v>
      </c>
      <c r="C53" s="397"/>
      <c r="D53" s="397"/>
      <c r="E53" s="397">
        <v>2110</v>
      </c>
      <c r="F53" s="398">
        <v>14000</v>
      </c>
      <c r="G53" s="398"/>
      <c r="H53" s="398"/>
      <c r="I53" s="398">
        <f>F53+G53-H53</f>
        <v>14000</v>
      </c>
      <c r="J53" s="398">
        <f>I53</f>
        <v>14000</v>
      </c>
      <c r="K53" s="260"/>
    </row>
    <row r="54" spans="1:11" ht="23.25" customHeight="1">
      <c r="A54" s="379" t="s">
        <v>589</v>
      </c>
      <c r="B54" s="399" t="s">
        <v>289</v>
      </c>
      <c r="C54" s="392"/>
      <c r="D54" s="392">
        <v>75075</v>
      </c>
      <c r="E54" s="412"/>
      <c r="F54" s="200">
        <f aca="true" t="shared" si="18" ref="F54:K54">F55+F56</f>
        <v>529684</v>
      </c>
      <c r="G54" s="200">
        <f t="shared" si="18"/>
        <v>0</v>
      </c>
      <c r="H54" s="200">
        <f t="shared" si="18"/>
        <v>0</v>
      </c>
      <c r="I54" s="200">
        <f t="shared" si="18"/>
        <v>529684</v>
      </c>
      <c r="J54" s="200">
        <f t="shared" si="18"/>
        <v>529684</v>
      </c>
      <c r="K54" s="201">
        <f t="shared" si="18"/>
        <v>0</v>
      </c>
    </row>
    <row r="55" spans="1:12" ht="23.25" customHeight="1">
      <c r="A55" s="57"/>
      <c r="B55" s="430" t="s">
        <v>658</v>
      </c>
      <c r="C55" s="397"/>
      <c r="D55" s="397"/>
      <c r="E55" s="397">
        <v>2705</v>
      </c>
      <c r="F55" s="398">
        <v>473928</v>
      </c>
      <c r="G55" s="398"/>
      <c r="H55" s="398"/>
      <c r="I55" s="398">
        <f>F55+G55-H55</f>
        <v>473928</v>
      </c>
      <c r="J55" s="398">
        <f>I55</f>
        <v>473928</v>
      </c>
      <c r="K55" s="260"/>
      <c r="L55" s="354"/>
    </row>
    <row r="56" spans="1:12" ht="17.25" customHeight="1">
      <c r="A56" s="57"/>
      <c r="B56" s="430" t="s">
        <v>614</v>
      </c>
      <c r="C56" s="397"/>
      <c r="D56" s="397"/>
      <c r="E56" s="397">
        <v>2326</v>
      </c>
      <c r="F56" s="398">
        <v>55756</v>
      </c>
      <c r="G56" s="398"/>
      <c r="H56" s="398"/>
      <c r="I56" s="398">
        <f>F56+G56-H56</f>
        <v>55756</v>
      </c>
      <c r="J56" s="398">
        <f>I56</f>
        <v>55756</v>
      </c>
      <c r="K56" s="260"/>
      <c r="L56" s="354"/>
    </row>
    <row r="57" spans="1:11" ht="26.25" customHeight="1">
      <c r="A57" s="58" t="s">
        <v>375</v>
      </c>
      <c r="B57" s="55" t="s">
        <v>461</v>
      </c>
      <c r="C57" s="408">
        <v>754</v>
      </c>
      <c r="D57" s="409"/>
      <c r="E57" s="409"/>
      <c r="F57" s="402">
        <f aca="true" t="shared" si="19" ref="F57:K57">F58</f>
        <v>2733000</v>
      </c>
      <c r="G57" s="402">
        <f t="shared" si="19"/>
        <v>15000</v>
      </c>
      <c r="H57" s="402">
        <f t="shared" si="19"/>
        <v>0</v>
      </c>
      <c r="I57" s="402">
        <f t="shared" si="19"/>
        <v>2748000</v>
      </c>
      <c r="J57" s="402">
        <f t="shared" si="19"/>
        <v>2583000</v>
      </c>
      <c r="K57" s="262">
        <f t="shared" si="19"/>
        <v>165000</v>
      </c>
    </row>
    <row r="58" spans="1:11" ht="26.25" customHeight="1">
      <c r="A58" s="379" t="s">
        <v>424</v>
      </c>
      <c r="B58" s="399" t="s">
        <v>335</v>
      </c>
      <c r="C58" s="392"/>
      <c r="D58" s="392">
        <v>75411</v>
      </c>
      <c r="E58" s="394"/>
      <c r="F58" s="200">
        <f aca="true" t="shared" si="20" ref="F58:K58">SUM(F59:F62)</f>
        <v>2733000</v>
      </c>
      <c r="G58" s="200">
        <f t="shared" si="20"/>
        <v>15000</v>
      </c>
      <c r="H58" s="200">
        <f t="shared" si="20"/>
        <v>0</v>
      </c>
      <c r="I58" s="200">
        <f t="shared" si="20"/>
        <v>2748000</v>
      </c>
      <c r="J58" s="200">
        <f t="shared" si="20"/>
        <v>2583000</v>
      </c>
      <c r="K58" s="200">
        <f t="shared" si="20"/>
        <v>165000</v>
      </c>
    </row>
    <row r="59" spans="1:11" ht="15.75" customHeight="1">
      <c r="A59" s="57"/>
      <c r="B59" s="31" t="s">
        <v>426</v>
      </c>
      <c r="C59" s="410"/>
      <c r="D59" s="410"/>
      <c r="E59" s="413" t="s">
        <v>536</v>
      </c>
      <c r="F59" s="398">
        <v>1000</v>
      </c>
      <c r="G59" s="398"/>
      <c r="H59" s="398"/>
      <c r="I59" s="398">
        <f>F59+G59-H59</f>
        <v>1000</v>
      </c>
      <c r="J59" s="398">
        <f>I59</f>
        <v>1000</v>
      </c>
      <c r="K59" s="260"/>
    </row>
    <row r="60" spans="1:11" ht="14.25" customHeight="1">
      <c r="A60" s="57"/>
      <c r="B60" s="31" t="s">
        <v>438</v>
      </c>
      <c r="C60" s="410"/>
      <c r="D60" s="410"/>
      <c r="E60" s="413" t="s">
        <v>189</v>
      </c>
      <c r="F60" s="398">
        <v>2582000</v>
      </c>
      <c r="G60" s="398"/>
      <c r="H60" s="398"/>
      <c r="I60" s="398">
        <f>F60+G60-H60</f>
        <v>2582000</v>
      </c>
      <c r="J60" s="398">
        <f>I60</f>
        <v>2582000</v>
      </c>
      <c r="K60" s="260"/>
    </row>
    <row r="61" spans="1:11" ht="16.5" customHeight="1">
      <c r="A61" s="57"/>
      <c r="B61" s="31" t="s">
        <v>438</v>
      </c>
      <c r="C61" s="397"/>
      <c r="D61" s="397"/>
      <c r="E61" s="397">
        <v>6410</v>
      </c>
      <c r="F61" s="398">
        <v>150000</v>
      </c>
      <c r="G61" s="398"/>
      <c r="H61" s="398"/>
      <c r="I61" s="398">
        <f>F61+G61-H61</f>
        <v>150000</v>
      </c>
      <c r="J61" s="398"/>
      <c r="K61" s="260">
        <f>I61</f>
        <v>150000</v>
      </c>
    </row>
    <row r="62" spans="1:11" ht="16.5" customHeight="1">
      <c r="A62" s="57"/>
      <c r="B62" s="31" t="s">
        <v>439</v>
      </c>
      <c r="C62" s="397"/>
      <c r="D62" s="397"/>
      <c r="E62" s="397">
        <v>6610</v>
      </c>
      <c r="F62" s="398">
        <v>0</v>
      </c>
      <c r="G62" s="398">
        <v>15000</v>
      </c>
      <c r="H62" s="398"/>
      <c r="I62" s="398">
        <f>F62+G62-H62</f>
        <v>15000</v>
      </c>
      <c r="J62" s="398"/>
      <c r="K62" s="260">
        <f>I62</f>
        <v>15000</v>
      </c>
    </row>
    <row r="63" spans="1:11" ht="27" customHeight="1">
      <c r="A63" s="58" t="s">
        <v>420</v>
      </c>
      <c r="B63" s="408" t="s">
        <v>553</v>
      </c>
      <c r="C63" s="401" t="s">
        <v>462</v>
      </c>
      <c r="D63" s="407"/>
      <c r="E63" s="407"/>
      <c r="F63" s="402">
        <f aca="true" t="shared" si="21" ref="F63:K63">F64</f>
        <v>2698361</v>
      </c>
      <c r="G63" s="402">
        <f t="shared" si="21"/>
        <v>0</v>
      </c>
      <c r="H63" s="402">
        <f t="shared" si="21"/>
        <v>0</v>
      </c>
      <c r="I63" s="402">
        <f t="shared" si="21"/>
        <v>2698361</v>
      </c>
      <c r="J63" s="402">
        <f t="shared" si="21"/>
        <v>2698361</v>
      </c>
      <c r="K63" s="262">
        <f t="shared" si="21"/>
        <v>0</v>
      </c>
    </row>
    <row r="64" spans="1:11" ht="24.75" customHeight="1">
      <c r="A64" s="379" t="s">
        <v>424</v>
      </c>
      <c r="B64" s="392" t="s">
        <v>551</v>
      </c>
      <c r="C64" s="393"/>
      <c r="D64" s="393" t="s">
        <v>463</v>
      </c>
      <c r="E64" s="400"/>
      <c r="F64" s="200">
        <f aca="true" t="shared" si="22" ref="F64:K64">F65+F66</f>
        <v>2698361</v>
      </c>
      <c r="G64" s="200">
        <f t="shared" si="22"/>
        <v>0</v>
      </c>
      <c r="H64" s="200">
        <f t="shared" si="22"/>
        <v>0</v>
      </c>
      <c r="I64" s="200">
        <f t="shared" si="22"/>
        <v>2698361</v>
      </c>
      <c r="J64" s="200">
        <f t="shared" si="22"/>
        <v>2698361</v>
      </c>
      <c r="K64" s="201">
        <f t="shared" si="22"/>
        <v>0</v>
      </c>
    </row>
    <row r="65" spans="1:11" ht="16.5" customHeight="1">
      <c r="A65" s="57"/>
      <c r="B65" s="31" t="s">
        <v>552</v>
      </c>
      <c r="C65" s="396"/>
      <c r="D65" s="396"/>
      <c r="E65" s="396" t="s">
        <v>542</v>
      </c>
      <c r="F65" s="398">
        <v>2651103</v>
      </c>
      <c r="G65" s="398"/>
      <c r="H65" s="398"/>
      <c r="I65" s="398">
        <f>F65+G65-H65</f>
        <v>2651103</v>
      </c>
      <c r="J65" s="398">
        <f>I65</f>
        <v>2651103</v>
      </c>
      <c r="K65" s="260"/>
    </row>
    <row r="66" spans="1:11" ht="18.75" customHeight="1">
      <c r="A66" s="57"/>
      <c r="B66" s="31" t="s">
        <v>66</v>
      </c>
      <c r="C66" s="396"/>
      <c r="D66" s="396"/>
      <c r="E66" s="396" t="s">
        <v>543</v>
      </c>
      <c r="F66" s="398">
        <v>47258</v>
      </c>
      <c r="G66" s="398"/>
      <c r="H66" s="398"/>
      <c r="I66" s="398">
        <f>F66+G66-H66</f>
        <v>47258</v>
      </c>
      <c r="J66" s="398">
        <f>I66</f>
        <v>47258</v>
      </c>
      <c r="K66" s="260"/>
    </row>
    <row r="67" spans="1:11" ht="20.25" customHeight="1">
      <c r="A67" s="58" t="s">
        <v>415</v>
      </c>
      <c r="B67" s="55" t="s">
        <v>464</v>
      </c>
      <c r="C67" s="408">
        <v>758</v>
      </c>
      <c r="D67" s="409"/>
      <c r="E67" s="409"/>
      <c r="F67" s="402">
        <f aca="true" t="shared" si="23" ref="F67:K67">F68+F70+F72+F74</f>
        <v>20117313</v>
      </c>
      <c r="G67" s="402">
        <f t="shared" si="23"/>
        <v>0</v>
      </c>
      <c r="H67" s="402">
        <f t="shared" si="23"/>
        <v>0</v>
      </c>
      <c r="I67" s="402">
        <f t="shared" si="23"/>
        <v>20117313</v>
      </c>
      <c r="J67" s="402">
        <f t="shared" si="23"/>
        <v>20117313</v>
      </c>
      <c r="K67" s="262">
        <f t="shared" si="23"/>
        <v>0</v>
      </c>
    </row>
    <row r="68" spans="1:11" ht="18.75" customHeight="1">
      <c r="A68" s="379" t="s">
        <v>424</v>
      </c>
      <c r="B68" s="399" t="s">
        <v>440</v>
      </c>
      <c r="C68" s="392"/>
      <c r="D68" s="392">
        <v>75801</v>
      </c>
      <c r="E68" s="412"/>
      <c r="F68" s="200">
        <f aca="true" t="shared" si="24" ref="F68:K68">F69</f>
        <v>15842906</v>
      </c>
      <c r="G68" s="200">
        <f t="shared" si="24"/>
        <v>0</v>
      </c>
      <c r="H68" s="200">
        <f t="shared" si="24"/>
        <v>0</v>
      </c>
      <c r="I68" s="200">
        <f t="shared" si="24"/>
        <v>15842906</v>
      </c>
      <c r="J68" s="200">
        <f t="shared" si="24"/>
        <v>15842906</v>
      </c>
      <c r="K68" s="201">
        <f t="shared" si="24"/>
        <v>0</v>
      </c>
    </row>
    <row r="69" spans="1:11" ht="17.25" customHeight="1">
      <c r="A69" s="57"/>
      <c r="B69" s="31" t="s">
        <v>370</v>
      </c>
      <c r="C69" s="397"/>
      <c r="D69" s="397"/>
      <c r="E69" s="396" t="s">
        <v>545</v>
      </c>
      <c r="F69" s="398">
        <v>15842906</v>
      </c>
      <c r="G69" s="398"/>
      <c r="H69" s="398"/>
      <c r="I69" s="398">
        <f>F69+G69-H69</f>
        <v>15842906</v>
      </c>
      <c r="J69" s="398">
        <f>I69</f>
        <v>15842906</v>
      </c>
      <c r="K69" s="260"/>
    </row>
    <row r="70" spans="1:11" ht="22.5" customHeight="1">
      <c r="A70" s="379" t="s">
        <v>467</v>
      </c>
      <c r="B70" s="399" t="s">
        <v>500</v>
      </c>
      <c r="C70" s="392"/>
      <c r="D70" s="392">
        <v>75803</v>
      </c>
      <c r="E70" s="414"/>
      <c r="F70" s="200">
        <f aca="true" t="shared" si="25" ref="F70:K70">F71</f>
        <v>2489885</v>
      </c>
      <c r="G70" s="200">
        <f t="shared" si="25"/>
        <v>0</v>
      </c>
      <c r="H70" s="200">
        <f t="shared" si="25"/>
        <v>0</v>
      </c>
      <c r="I70" s="200">
        <f t="shared" si="25"/>
        <v>2489885</v>
      </c>
      <c r="J70" s="200">
        <f t="shared" si="25"/>
        <v>2489885</v>
      </c>
      <c r="K70" s="201">
        <f t="shared" si="25"/>
        <v>0</v>
      </c>
    </row>
    <row r="71" spans="1:11" ht="15.75" customHeight="1">
      <c r="A71" s="259"/>
      <c r="B71" s="31" t="s">
        <v>371</v>
      </c>
      <c r="C71" s="397"/>
      <c r="D71" s="397"/>
      <c r="E71" s="396" t="s">
        <v>545</v>
      </c>
      <c r="F71" s="398">
        <v>2489885</v>
      </c>
      <c r="G71" s="398"/>
      <c r="H71" s="398"/>
      <c r="I71" s="398">
        <f>F71+G71-H71</f>
        <v>2489885</v>
      </c>
      <c r="J71" s="398">
        <f>I71</f>
        <v>2489885</v>
      </c>
      <c r="K71" s="260"/>
    </row>
    <row r="72" spans="1:11" ht="17.25" customHeight="1">
      <c r="A72" s="379" t="s">
        <v>469</v>
      </c>
      <c r="B72" s="399" t="s">
        <v>465</v>
      </c>
      <c r="C72" s="392"/>
      <c r="D72" s="392">
        <v>75814</v>
      </c>
      <c r="E72" s="400"/>
      <c r="F72" s="200">
        <f aca="true" t="shared" si="26" ref="F72:K72">F73</f>
        <v>30000</v>
      </c>
      <c r="G72" s="200">
        <f t="shared" si="26"/>
        <v>0</v>
      </c>
      <c r="H72" s="200">
        <f t="shared" si="26"/>
        <v>0</v>
      </c>
      <c r="I72" s="200">
        <f t="shared" si="26"/>
        <v>30000</v>
      </c>
      <c r="J72" s="200">
        <f t="shared" si="26"/>
        <v>30000</v>
      </c>
      <c r="K72" s="201">
        <f t="shared" si="26"/>
        <v>0</v>
      </c>
    </row>
    <row r="73" spans="1:11" ht="15.75" customHeight="1">
      <c r="A73" s="57"/>
      <c r="B73" s="31" t="s">
        <v>426</v>
      </c>
      <c r="C73" s="397"/>
      <c r="D73" s="397"/>
      <c r="E73" s="396" t="s">
        <v>536</v>
      </c>
      <c r="F73" s="398">
        <v>30000</v>
      </c>
      <c r="G73" s="398"/>
      <c r="H73" s="398"/>
      <c r="I73" s="398">
        <f>F73+G73-H73</f>
        <v>30000</v>
      </c>
      <c r="J73" s="398">
        <f>I73</f>
        <v>30000</v>
      </c>
      <c r="K73" s="260"/>
    </row>
    <row r="74" spans="1:11" ht="23.25" customHeight="1">
      <c r="A74" s="379" t="s">
        <v>470</v>
      </c>
      <c r="B74" s="399" t="s">
        <v>579</v>
      </c>
      <c r="C74" s="392"/>
      <c r="D74" s="392">
        <v>75832</v>
      </c>
      <c r="E74" s="400"/>
      <c r="F74" s="200">
        <f aca="true" t="shared" si="27" ref="F74:K74">F75</f>
        <v>1754522</v>
      </c>
      <c r="G74" s="200">
        <f t="shared" si="27"/>
        <v>0</v>
      </c>
      <c r="H74" s="200">
        <f t="shared" si="27"/>
        <v>0</v>
      </c>
      <c r="I74" s="200">
        <f t="shared" si="27"/>
        <v>1754522</v>
      </c>
      <c r="J74" s="200">
        <f t="shared" si="27"/>
        <v>1754522</v>
      </c>
      <c r="K74" s="201">
        <f t="shared" si="27"/>
        <v>0</v>
      </c>
    </row>
    <row r="75" spans="1:11" ht="17.25" customHeight="1">
      <c r="A75" s="60"/>
      <c r="B75" s="31" t="s">
        <v>372</v>
      </c>
      <c r="C75" s="406"/>
      <c r="D75" s="406"/>
      <c r="E75" s="396" t="s">
        <v>545</v>
      </c>
      <c r="F75" s="398">
        <v>1754522</v>
      </c>
      <c r="G75" s="398"/>
      <c r="H75" s="398"/>
      <c r="I75" s="398">
        <f>F75+G75-H75</f>
        <v>1754522</v>
      </c>
      <c r="J75" s="398">
        <f>I75</f>
        <v>1754522</v>
      </c>
      <c r="K75" s="260"/>
    </row>
    <row r="76" spans="1:11" ht="18.75" customHeight="1">
      <c r="A76" s="58" t="s">
        <v>566</v>
      </c>
      <c r="B76" s="55" t="s">
        <v>466</v>
      </c>
      <c r="C76" s="401" t="s">
        <v>148</v>
      </c>
      <c r="D76" s="407"/>
      <c r="E76" s="407"/>
      <c r="F76" s="402">
        <f aca="true" t="shared" si="28" ref="F76:K76">F77+F81+F87+F89</f>
        <v>278586</v>
      </c>
      <c r="G76" s="402">
        <f t="shared" si="28"/>
        <v>2286</v>
      </c>
      <c r="H76" s="402">
        <f t="shared" si="28"/>
        <v>0</v>
      </c>
      <c r="I76" s="402">
        <f t="shared" si="28"/>
        <v>280872</v>
      </c>
      <c r="J76" s="402">
        <f t="shared" si="28"/>
        <v>280872</v>
      </c>
      <c r="K76" s="262">
        <f t="shared" si="28"/>
        <v>0</v>
      </c>
    </row>
    <row r="77" spans="1:11" ht="15.75" customHeight="1">
      <c r="A77" s="379" t="s">
        <v>424</v>
      </c>
      <c r="B77" s="399" t="s">
        <v>161</v>
      </c>
      <c r="C77" s="393"/>
      <c r="D77" s="393" t="s">
        <v>160</v>
      </c>
      <c r="E77" s="393"/>
      <c r="F77" s="200">
        <f aca="true" t="shared" si="29" ref="F77:K77">F78+F79+F80</f>
        <v>17878</v>
      </c>
      <c r="G77" s="200">
        <f t="shared" si="29"/>
        <v>0</v>
      </c>
      <c r="H77" s="200">
        <f t="shared" si="29"/>
        <v>0</v>
      </c>
      <c r="I77" s="200">
        <f t="shared" si="29"/>
        <v>17878</v>
      </c>
      <c r="J77" s="200">
        <f t="shared" si="29"/>
        <v>17878</v>
      </c>
      <c r="K77" s="201">
        <f t="shared" si="29"/>
        <v>0</v>
      </c>
    </row>
    <row r="78" spans="1:11" ht="14.25" customHeight="1">
      <c r="A78" s="57"/>
      <c r="B78" s="31" t="s">
        <v>429</v>
      </c>
      <c r="C78" s="396"/>
      <c r="D78" s="396"/>
      <c r="E78" s="396" t="s">
        <v>537</v>
      </c>
      <c r="F78" s="398">
        <v>624</v>
      </c>
      <c r="G78" s="398"/>
      <c r="H78" s="398"/>
      <c r="I78" s="398">
        <f>F78+G78-H78</f>
        <v>624</v>
      </c>
      <c r="J78" s="398">
        <f>I78</f>
        <v>624</v>
      </c>
      <c r="K78" s="260"/>
    </row>
    <row r="79" spans="1:11" ht="15.75" customHeight="1">
      <c r="A79" s="57"/>
      <c r="B79" s="31" t="s">
        <v>562</v>
      </c>
      <c r="C79" s="396"/>
      <c r="D79" s="396"/>
      <c r="E79" s="396" t="s">
        <v>538</v>
      </c>
      <c r="F79" s="398">
        <v>16810</v>
      </c>
      <c r="G79" s="398"/>
      <c r="H79" s="398"/>
      <c r="I79" s="398">
        <f>F79+G79-H79</f>
        <v>16810</v>
      </c>
      <c r="J79" s="398">
        <f>I79</f>
        <v>16810</v>
      </c>
      <c r="K79" s="260"/>
    </row>
    <row r="80" spans="1:11" ht="16.5" customHeight="1">
      <c r="A80" s="60"/>
      <c r="B80" s="31" t="s">
        <v>426</v>
      </c>
      <c r="C80" s="397"/>
      <c r="D80" s="406"/>
      <c r="E80" s="396" t="s">
        <v>536</v>
      </c>
      <c r="F80" s="398">
        <v>444</v>
      </c>
      <c r="G80" s="398"/>
      <c r="H80" s="398"/>
      <c r="I80" s="398">
        <f>F80+G80-H80</f>
        <v>444</v>
      </c>
      <c r="J80" s="398">
        <f>I80</f>
        <v>444</v>
      </c>
      <c r="K80" s="260"/>
    </row>
    <row r="81" spans="1:11" ht="20.25" customHeight="1">
      <c r="A81" s="379" t="s">
        <v>427</v>
      </c>
      <c r="B81" s="399" t="s">
        <v>182</v>
      </c>
      <c r="C81" s="392"/>
      <c r="D81" s="392">
        <v>80130</v>
      </c>
      <c r="E81" s="412"/>
      <c r="F81" s="200">
        <f aca="true" t="shared" si="30" ref="F81:K81">F82+F83+F84+F85+F86</f>
        <v>83548</v>
      </c>
      <c r="G81" s="200">
        <f t="shared" si="30"/>
        <v>2286</v>
      </c>
      <c r="H81" s="200">
        <f t="shared" si="30"/>
        <v>0</v>
      </c>
      <c r="I81" s="200">
        <f t="shared" si="30"/>
        <v>85834</v>
      </c>
      <c r="J81" s="200">
        <f t="shared" si="30"/>
        <v>85834</v>
      </c>
      <c r="K81" s="201">
        <f t="shared" si="30"/>
        <v>0</v>
      </c>
    </row>
    <row r="82" spans="1:11" ht="17.25" customHeight="1">
      <c r="A82" s="60"/>
      <c r="B82" s="31" t="s">
        <v>562</v>
      </c>
      <c r="C82" s="397"/>
      <c r="D82" s="406"/>
      <c r="E82" s="396" t="s">
        <v>538</v>
      </c>
      <c r="F82" s="398">
        <v>31510</v>
      </c>
      <c r="G82" s="398"/>
      <c r="H82" s="398"/>
      <c r="I82" s="398">
        <f>F82+G82-H82</f>
        <v>31510</v>
      </c>
      <c r="J82" s="398">
        <f>I82</f>
        <v>31510</v>
      </c>
      <c r="K82" s="260"/>
    </row>
    <row r="83" spans="1:11" ht="14.25" customHeight="1">
      <c r="A83" s="60"/>
      <c r="B83" s="31" t="s">
        <v>432</v>
      </c>
      <c r="C83" s="397"/>
      <c r="D83" s="406"/>
      <c r="E83" s="396" t="s">
        <v>539</v>
      </c>
      <c r="F83" s="398">
        <v>45348</v>
      </c>
      <c r="G83" s="398"/>
      <c r="H83" s="398"/>
      <c r="I83" s="398">
        <f>F83+G83-H83</f>
        <v>45348</v>
      </c>
      <c r="J83" s="398">
        <f>I83</f>
        <v>45348</v>
      </c>
      <c r="K83" s="260"/>
    </row>
    <row r="84" spans="1:11" ht="15" customHeight="1">
      <c r="A84" s="60"/>
      <c r="B84" s="31" t="s">
        <v>426</v>
      </c>
      <c r="C84" s="397"/>
      <c r="D84" s="406"/>
      <c r="E84" s="396" t="s">
        <v>536</v>
      </c>
      <c r="F84" s="398">
        <v>368</v>
      </c>
      <c r="G84" s="398"/>
      <c r="H84" s="398"/>
      <c r="I84" s="398">
        <f>F84+G84-H84</f>
        <v>368</v>
      </c>
      <c r="J84" s="398">
        <f>I84</f>
        <v>368</v>
      </c>
      <c r="K84" s="260"/>
    </row>
    <row r="85" spans="1:11" ht="15" customHeight="1">
      <c r="A85" s="60"/>
      <c r="B85" s="31" t="s">
        <v>460</v>
      </c>
      <c r="C85" s="397"/>
      <c r="D85" s="406"/>
      <c r="E85" s="396" t="s">
        <v>540</v>
      </c>
      <c r="F85" s="398">
        <v>6322</v>
      </c>
      <c r="G85" s="398"/>
      <c r="H85" s="398"/>
      <c r="I85" s="398">
        <f>F85+G85-H85</f>
        <v>6322</v>
      </c>
      <c r="J85" s="398">
        <f>I85</f>
        <v>6322</v>
      </c>
      <c r="K85" s="260"/>
    </row>
    <row r="86" spans="1:11" ht="21.75" customHeight="1">
      <c r="A86" s="60"/>
      <c r="B86" s="475" t="s">
        <v>658</v>
      </c>
      <c r="C86" s="397"/>
      <c r="D86" s="406"/>
      <c r="E86" s="396" t="s">
        <v>732</v>
      </c>
      <c r="F86" s="398">
        <v>0</v>
      </c>
      <c r="G86" s="398">
        <v>2286</v>
      </c>
      <c r="H86" s="398"/>
      <c r="I86" s="398">
        <f>F86+G86-H86</f>
        <v>2286</v>
      </c>
      <c r="J86" s="398">
        <f>I86</f>
        <v>2286</v>
      </c>
      <c r="K86" s="260"/>
    </row>
    <row r="87" spans="1:11" ht="16.5" customHeight="1">
      <c r="A87" s="449" t="s">
        <v>467</v>
      </c>
      <c r="B87" s="450" t="s">
        <v>696</v>
      </c>
      <c r="C87" s="412"/>
      <c r="D87" s="453">
        <v>80148</v>
      </c>
      <c r="E87" s="451"/>
      <c r="F87" s="452">
        <f aca="true" t="shared" si="31" ref="F87:K87">F88</f>
        <v>2500</v>
      </c>
      <c r="G87" s="452">
        <f t="shared" si="31"/>
        <v>0</v>
      </c>
      <c r="H87" s="452">
        <f t="shared" si="31"/>
        <v>0</v>
      </c>
      <c r="I87" s="452">
        <f t="shared" si="31"/>
        <v>2500</v>
      </c>
      <c r="J87" s="452">
        <f t="shared" si="31"/>
        <v>2500</v>
      </c>
      <c r="K87" s="476">
        <f t="shared" si="31"/>
        <v>0</v>
      </c>
    </row>
    <row r="88" spans="1:11" ht="18.75" customHeight="1">
      <c r="A88" s="60"/>
      <c r="B88" s="31" t="s">
        <v>432</v>
      </c>
      <c r="C88" s="397"/>
      <c r="D88" s="406"/>
      <c r="E88" s="396" t="s">
        <v>539</v>
      </c>
      <c r="F88" s="398">
        <v>2500</v>
      </c>
      <c r="G88" s="398"/>
      <c r="H88" s="398"/>
      <c r="I88" s="398">
        <f>F88+G88-H88</f>
        <v>2500</v>
      </c>
      <c r="J88" s="398">
        <f>I88</f>
        <v>2500</v>
      </c>
      <c r="K88" s="260"/>
    </row>
    <row r="89" spans="1:11" ht="18" customHeight="1">
      <c r="A89" s="379" t="s">
        <v>469</v>
      </c>
      <c r="B89" s="416" t="s">
        <v>102</v>
      </c>
      <c r="C89" s="415"/>
      <c r="D89" s="415">
        <v>80195</v>
      </c>
      <c r="E89" s="415"/>
      <c r="F89" s="431">
        <f aca="true" t="shared" si="32" ref="F89:K89">SUM(F90:F92)</f>
        <v>174660</v>
      </c>
      <c r="G89" s="431">
        <f t="shared" si="32"/>
        <v>0</v>
      </c>
      <c r="H89" s="431">
        <f t="shared" si="32"/>
        <v>0</v>
      </c>
      <c r="I89" s="431">
        <f t="shared" si="32"/>
        <v>174660</v>
      </c>
      <c r="J89" s="431">
        <f t="shared" si="32"/>
        <v>174660</v>
      </c>
      <c r="K89" s="432">
        <f t="shared" si="32"/>
        <v>0</v>
      </c>
    </row>
    <row r="90" spans="1:11" ht="17.25" customHeight="1">
      <c r="A90" s="60"/>
      <c r="B90" s="31" t="s">
        <v>562</v>
      </c>
      <c r="C90" s="397"/>
      <c r="D90" s="406"/>
      <c r="E90" s="396" t="s">
        <v>538</v>
      </c>
      <c r="F90" s="398">
        <v>80000</v>
      </c>
      <c r="G90" s="398"/>
      <c r="H90" s="398"/>
      <c r="I90" s="398">
        <f>F90+G90-H90</f>
        <v>80000</v>
      </c>
      <c r="J90" s="398">
        <f>I90</f>
        <v>80000</v>
      </c>
      <c r="K90" s="260"/>
    </row>
    <row r="91" spans="1:11" ht="16.5" customHeight="1">
      <c r="A91" s="60"/>
      <c r="B91" s="31" t="s">
        <v>432</v>
      </c>
      <c r="C91" s="397"/>
      <c r="D91" s="406"/>
      <c r="E91" s="396" t="s">
        <v>539</v>
      </c>
      <c r="F91" s="398">
        <v>94660</v>
      </c>
      <c r="G91" s="398"/>
      <c r="H91" s="398"/>
      <c r="I91" s="398">
        <f>F91+G91-H91</f>
        <v>94660</v>
      </c>
      <c r="J91" s="398">
        <f>I91</f>
        <v>94660</v>
      </c>
      <c r="K91" s="260"/>
    </row>
    <row r="92" spans="1:11" ht="16.5" customHeight="1">
      <c r="A92" s="60"/>
      <c r="B92" s="31" t="s">
        <v>460</v>
      </c>
      <c r="C92" s="397"/>
      <c r="D92" s="406"/>
      <c r="E92" s="396" t="s">
        <v>540</v>
      </c>
      <c r="F92" s="398">
        <v>0</v>
      </c>
      <c r="G92" s="398"/>
      <c r="H92" s="398"/>
      <c r="I92" s="398">
        <f>F92+G92-H92</f>
        <v>0</v>
      </c>
      <c r="J92" s="398">
        <f>I92</f>
        <v>0</v>
      </c>
      <c r="K92" s="260"/>
    </row>
    <row r="93" spans="1:11" s="9" customFormat="1" ht="18" customHeight="1">
      <c r="A93" s="58" t="s">
        <v>441</v>
      </c>
      <c r="B93" s="55" t="s">
        <v>468</v>
      </c>
      <c r="C93" s="408">
        <v>851</v>
      </c>
      <c r="D93" s="408"/>
      <c r="E93" s="401"/>
      <c r="F93" s="402">
        <f aca="true" t="shared" si="33" ref="F93:K93">F94+F99+F101</f>
        <v>1987669</v>
      </c>
      <c r="G93" s="402">
        <f t="shared" si="33"/>
        <v>0</v>
      </c>
      <c r="H93" s="402">
        <f t="shared" si="33"/>
        <v>0</v>
      </c>
      <c r="I93" s="402">
        <f t="shared" si="33"/>
        <v>1987669</v>
      </c>
      <c r="J93" s="402">
        <f t="shared" si="33"/>
        <v>941488</v>
      </c>
      <c r="K93" s="262">
        <f t="shared" si="33"/>
        <v>1046181</v>
      </c>
    </row>
    <row r="94" spans="1:11" ht="16.5" customHeight="1">
      <c r="A94" s="379" t="s">
        <v>424</v>
      </c>
      <c r="B94" s="399" t="s">
        <v>215</v>
      </c>
      <c r="C94" s="392"/>
      <c r="D94" s="392">
        <v>85111</v>
      </c>
      <c r="E94" s="414"/>
      <c r="F94" s="200">
        <f aca="true" t="shared" si="34" ref="F94:K94">SUM(F95:F98)</f>
        <v>950301</v>
      </c>
      <c r="G94" s="200">
        <f t="shared" si="34"/>
        <v>0</v>
      </c>
      <c r="H94" s="200">
        <f t="shared" si="34"/>
        <v>0</v>
      </c>
      <c r="I94" s="200">
        <f t="shared" si="34"/>
        <v>950301</v>
      </c>
      <c r="J94" s="200">
        <f t="shared" si="34"/>
        <v>54120</v>
      </c>
      <c r="K94" s="201">
        <f t="shared" si="34"/>
        <v>896181</v>
      </c>
    </row>
    <row r="95" spans="1:11" ht="18" customHeight="1">
      <c r="A95" s="60"/>
      <c r="B95" s="31" t="s">
        <v>562</v>
      </c>
      <c r="C95" s="397"/>
      <c r="D95" s="397"/>
      <c r="E95" s="396" t="s">
        <v>538</v>
      </c>
      <c r="F95" s="398">
        <v>54120</v>
      </c>
      <c r="G95" s="398"/>
      <c r="H95" s="398"/>
      <c r="I95" s="398">
        <f>F95+G95-H95</f>
        <v>54120</v>
      </c>
      <c r="J95" s="398">
        <f>I95</f>
        <v>54120</v>
      </c>
      <c r="K95" s="260"/>
    </row>
    <row r="96" spans="1:11" ht="17.25" customHeight="1">
      <c r="A96" s="60"/>
      <c r="B96" s="31" t="s">
        <v>563</v>
      </c>
      <c r="C96" s="397"/>
      <c r="D96" s="397"/>
      <c r="E96" s="396" t="s">
        <v>369</v>
      </c>
      <c r="F96" s="398">
        <v>474803</v>
      </c>
      <c r="G96" s="398"/>
      <c r="H96" s="398"/>
      <c r="I96" s="398">
        <f>F96+G96-H96</f>
        <v>474803</v>
      </c>
      <c r="J96" s="398"/>
      <c r="K96" s="260">
        <f>I96</f>
        <v>474803</v>
      </c>
    </row>
    <row r="97" spans="1:11" ht="23.25" customHeight="1">
      <c r="A97" s="60"/>
      <c r="B97" s="31" t="s">
        <v>688</v>
      </c>
      <c r="C97" s="397"/>
      <c r="D97" s="406"/>
      <c r="E97" s="396" t="s">
        <v>513</v>
      </c>
      <c r="F97" s="398">
        <v>101912</v>
      </c>
      <c r="G97" s="398"/>
      <c r="H97" s="398"/>
      <c r="I97" s="398">
        <f>F97+G97-H97</f>
        <v>101912</v>
      </c>
      <c r="J97" s="398"/>
      <c r="K97" s="260">
        <f>I97</f>
        <v>101912</v>
      </c>
    </row>
    <row r="98" spans="1:11" ht="19.5" customHeight="1">
      <c r="A98" s="60"/>
      <c r="B98" s="31" t="s">
        <v>439</v>
      </c>
      <c r="C98" s="397"/>
      <c r="D98" s="406"/>
      <c r="E98" s="396" t="s">
        <v>344</v>
      </c>
      <c r="F98" s="398">
        <v>319466</v>
      </c>
      <c r="G98" s="398"/>
      <c r="H98" s="398"/>
      <c r="I98" s="398">
        <f>F98+G98-H98</f>
        <v>319466</v>
      </c>
      <c r="J98" s="398"/>
      <c r="K98" s="260">
        <f>I98</f>
        <v>319466</v>
      </c>
    </row>
    <row r="99" spans="1:11" ht="24.75" customHeight="1">
      <c r="A99" s="379" t="s">
        <v>427</v>
      </c>
      <c r="B99" s="392" t="s">
        <v>660</v>
      </c>
      <c r="C99" s="415"/>
      <c r="D99" s="416">
        <v>85117</v>
      </c>
      <c r="E99" s="417"/>
      <c r="F99" s="418">
        <f aca="true" t="shared" si="35" ref="F99:K99">F100</f>
        <v>150000</v>
      </c>
      <c r="G99" s="418">
        <f t="shared" si="35"/>
        <v>0</v>
      </c>
      <c r="H99" s="418">
        <f t="shared" si="35"/>
        <v>0</v>
      </c>
      <c r="I99" s="418">
        <f t="shared" si="35"/>
        <v>150000</v>
      </c>
      <c r="J99" s="418">
        <f t="shared" si="35"/>
        <v>0</v>
      </c>
      <c r="K99" s="419">
        <f t="shared" si="35"/>
        <v>150000</v>
      </c>
    </row>
    <row r="100" spans="1:11" ht="16.5" customHeight="1">
      <c r="A100" s="60"/>
      <c r="B100" s="31" t="s">
        <v>439</v>
      </c>
      <c r="C100" s="397"/>
      <c r="D100" s="406"/>
      <c r="E100" s="396" t="s">
        <v>659</v>
      </c>
      <c r="F100" s="398">
        <v>150000</v>
      </c>
      <c r="G100" s="398"/>
      <c r="H100" s="398"/>
      <c r="I100" s="398">
        <f>F100+G100-H100</f>
        <v>150000</v>
      </c>
      <c r="J100" s="398"/>
      <c r="K100" s="260">
        <f>I100</f>
        <v>150000</v>
      </c>
    </row>
    <row r="101" spans="1:11" ht="24" customHeight="1">
      <c r="A101" s="379" t="s">
        <v>467</v>
      </c>
      <c r="B101" s="399" t="s">
        <v>475</v>
      </c>
      <c r="C101" s="392"/>
      <c r="D101" s="392">
        <v>85156</v>
      </c>
      <c r="E101" s="64"/>
      <c r="F101" s="200">
        <f aca="true" t="shared" si="36" ref="F101:K101">F102</f>
        <v>887368</v>
      </c>
      <c r="G101" s="200">
        <f t="shared" si="36"/>
        <v>0</v>
      </c>
      <c r="H101" s="200">
        <f t="shared" si="36"/>
        <v>0</v>
      </c>
      <c r="I101" s="200">
        <f t="shared" si="36"/>
        <v>887368</v>
      </c>
      <c r="J101" s="200">
        <f t="shared" si="36"/>
        <v>887368</v>
      </c>
      <c r="K101" s="201">
        <f t="shared" si="36"/>
        <v>0</v>
      </c>
    </row>
    <row r="102" spans="1:11" ht="19.5" customHeight="1">
      <c r="A102" s="57"/>
      <c r="B102" s="31" t="s">
        <v>442</v>
      </c>
      <c r="C102" s="397"/>
      <c r="D102" s="397"/>
      <c r="E102" s="397">
        <v>2110</v>
      </c>
      <c r="F102" s="398">
        <v>887368</v>
      </c>
      <c r="G102" s="398"/>
      <c r="H102" s="398"/>
      <c r="I102" s="398">
        <f>F102+G102-H102</f>
        <v>887368</v>
      </c>
      <c r="J102" s="398">
        <f>I102</f>
        <v>887368</v>
      </c>
      <c r="K102" s="260"/>
    </row>
    <row r="103" spans="1:11" ht="20.25" customHeight="1">
      <c r="A103" s="58" t="s">
        <v>443</v>
      </c>
      <c r="B103" s="55" t="s">
        <v>128</v>
      </c>
      <c r="C103" s="408">
        <v>852</v>
      </c>
      <c r="D103" s="408"/>
      <c r="E103" s="408"/>
      <c r="F103" s="402">
        <f aca="true" t="shared" si="37" ref="F103:K103">F104+F109+F113+F115+F119+F123</f>
        <v>1359521</v>
      </c>
      <c r="G103" s="402">
        <f t="shared" si="37"/>
        <v>0</v>
      </c>
      <c r="H103" s="402">
        <f t="shared" si="37"/>
        <v>0</v>
      </c>
      <c r="I103" s="402">
        <f t="shared" si="37"/>
        <v>1359521</v>
      </c>
      <c r="J103" s="402">
        <f t="shared" si="37"/>
        <v>1359521</v>
      </c>
      <c r="K103" s="262">
        <f t="shared" si="37"/>
        <v>0</v>
      </c>
    </row>
    <row r="104" spans="1:11" ht="19.5" customHeight="1">
      <c r="A104" s="379" t="s">
        <v>424</v>
      </c>
      <c r="B104" s="399" t="s">
        <v>341</v>
      </c>
      <c r="C104" s="393"/>
      <c r="D104" s="393" t="s">
        <v>129</v>
      </c>
      <c r="E104" s="414"/>
      <c r="F104" s="200">
        <f aca="true" t="shared" si="38" ref="F104:K104">SUM(F105:F108)</f>
        <v>73914</v>
      </c>
      <c r="G104" s="200">
        <f t="shared" si="38"/>
        <v>0</v>
      </c>
      <c r="H104" s="200">
        <f t="shared" si="38"/>
        <v>0</v>
      </c>
      <c r="I104" s="200">
        <f t="shared" si="38"/>
        <v>73914</v>
      </c>
      <c r="J104" s="200">
        <f t="shared" si="38"/>
        <v>73914</v>
      </c>
      <c r="K104" s="201">
        <f t="shared" si="38"/>
        <v>0</v>
      </c>
    </row>
    <row r="105" spans="1:11" ht="18" customHeight="1">
      <c r="A105" s="60"/>
      <c r="B105" s="31" t="s">
        <v>302</v>
      </c>
      <c r="C105" s="405"/>
      <c r="D105" s="405"/>
      <c r="E105" s="396" t="s">
        <v>303</v>
      </c>
      <c r="F105" s="398">
        <v>500</v>
      </c>
      <c r="G105" s="398"/>
      <c r="H105" s="398"/>
      <c r="I105" s="398">
        <f>F105+G105-H105</f>
        <v>500</v>
      </c>
      <c r="J105" s="398">
        <f>I105</f>
        <v>500</v>
      </c>
      <c r="K105" s="260"/>
    </row>
    <row r="106" spans="1:11" ht="17.25" customHeight="1">
      <c r="A106" s="60"/>
      <c r="B106" s="31" t="s">
        <v>426</v>
      </c>
      <c r="C106" s="396"/>
      <c r="D106" s="396"/>
      <c r="E106" s="396" t="s">
        <v>536</v>
      </c>
      <c r="F106" s="398">
        <v>200</v>
      </c>
      <c r="G106" s="398"/>
      <c r="H106" s="398"/>
      <c r="I106" s="398">
        <f>F106+G106-H106</f>
        <v>200</v>
      </c>
      <c r="J106" s="398">
        <f>I106</f>
        <v>200</v>
      </c>
      <c r="K106" s="260"/>
    </row>
    <row r="107" spans="1:11" ht="17.25" customHeight="1">
      <c r="A107" s="60"/>
      <c r="B107" s="31" t="s">
        <v>445</v>
      </c>
      <c r="C107" s="396"/>
      <c r="D107" s="396"/>
      <c r="E107" s="396" t="s">
        <v>726</v>
      </c>
      <c r="F107" s="398">
        <v>1500</v>
      </c>
      <c r="G107" s="398"/>
      <c r="H107" s="398"/>
      <c r="I107" s="398">
        <f>F107+G107-H107</f>
        <v>1500</v>
      </c>
      <c r="J107" s="398">
        <f>I107</f>
        <v>1500</v>
      </c>
      <c r="K107" s="260"/>
    </row>
    <row r="108" spans="1:11" ht="17.25" customHeight="1">
      <c r="A108" s="60"/>
      <c r="B108" s="31" t="s">
        <v>444</v>
      </c>
      <c r="C108" s="406"/>
      <c r="D108" s="397"/>
      <c r="E108" s="397">
        <v>2320</v>
      </c>
      <c r="F108" s="398">
        <v>71714</v>
      </c>
      <c r="G108" s="398"/>
      <c r="H108" s="398"/>
      <c r="I108" s="398">
        <f>F108+G108-H108</f>
        <v>71714</v>
      </c>
      <c r="J108" s="398">
        <f>I108</f>
        <v>71714</v>
      </c>
      <c r="K108" s="260"/>
    </row>
    <row r="109" spans="1:11" ht="21" customHeight="1">
      <c r="A109" s="379" t="s">
        <v>427</v>
      </c>
      <c r="B109" s="399" t="s">
        <v>228</v>
      </c>
      <c r="C109" s="393"/>
      <c r="D109" s="393" t="s">
        <v>130</v>
      </c>
      <c r="E109" s="414"/>
      <c r="F109" s="200">
        <f aca="true" t="shared" si="39" ref="F109:K109">F110+F111+F112</f>
        <v>882086</v>
      </c>
      <c r="G109" s="200">
        <f t="shared" si="39"/>
        <v>0</v>
      </c>
      <c r="H109" s="200">
        <f t="shared" si="39"/>
        <v>0</v>
      </c>
      <c r="I109" s="200">
        <f t="shared" si="39"/>
        <v>882086</v>
      </c>
      <c r="J109" s="200">
        <f t="shared" si="39"/>
        <v>882086</v>
      </c>
      <c r="K109" s="201">
        <f t="shared" si="39"/>
        <v>0</v>
      </c>
    </row>
    <row r="110" spans="1:11" ht="17.25" customHeight="1">
      <c r="A110" s="57"/>
      <c r="B110" s="31" t="s">
        <v>432</v>
      </c>
      <c r="C110" s="396"/>
      <c r="D110" s="396"/>
      <c r="E110" s="396" t="s">
        <v>539</v>
      </c>
      <c r="F110" s="398">
        <v>520000</v>
      </c>
      <c r="G110" s="398"/>
      <c r="H110" s="398"/>
      <c r="I110" s="398">
        <f>F110+G110-H110</f>
        <v>520000</v>
      </c>
      <c r="J110" s="398">
        <f>I110</f>
        <v>520000</v>
      </c>
      <c r="K110" s="260"/>
    </row>
    <row r="111" spans="1:11" ht="17.25" customHeight="1">
      <c r="A111" s="57"/>
      <c r="B111" s="31" t="s">
        <v>426</v>
      </c>
      <c r="C111" s="396"/>
      <c r="D111" s="396"/>
      <c r="E111" s="396" t="s">
        <v>536</v>
      </c>
      <c r="F111" s="398">
        <v>200</v>
      </c>
      <c r="G111" s="398"/>
      <c r="H111" s="398"/>
      <c r="I111" s="398">
        <f>F111+G111-H111</f>
        <v>200</v>
      </c>
      <c r="J111" s="398">
        <f>I111</f>
        <v>200</v>
      </c>
      <c r="K111" s="260"/>
    </row>
    <row r="112" spans="1:11" ht="17.25" customHeight="1">
      <c r="A112" s="57"/>
      <c r="B112" s="31" t="s">
        <v>445</v>
      </c>
      <c r="C112" s="397"/>
      <c r="D112" s="406"/>
      <c r="E112" s="397">
        <v>2130</v>
      </c>
      <c r="F112" s="398">
        <v>361886</v>
      </c>
      <c r="G112" s="398"/>
      <c r="H112" s="398"/>
      <c r="I112" s="398">
        <f>F112+G112-H112</f>
        <v>361886</v>
      </c>
      <c r="J112" s="398">
        <f>I112</f>
        <v>361886</v>
      </c>
      <c r="K112" s="260"/>
    </row>
    <row r="113" spans="1:11" ht="19.5" customHeight="1">
      <c r="A113" s="379" t="s">
        <v>467</v>
      </c>
      <c r="B113" s="399" t="s">
        <v>446</v>
      </c>
      <c r="C113" s="392"/>
      <c r="D113" s="392">
        <v>85203</v>
      </c>
      <c r="E113" s="420"/>
      <c r="F113" s="200">
        <f aca="true" t="shared" si="40" ref="F113:K113">F114</f>
        <v>309166</v>
      </c>
      <c r="G113" s="200">
        <f t="shared" si="40"/>
        <v>0</v>
      </c>
      <c r="H113" s="200">
        <f t="shared" si="40"/>
        <v>0</v>
      </c>
      <c r="I113" s="200">
        <f t="shared" si="40"/>
        <v>309166</v>
      </c>
      <c r="J113" s="200">
        <f t="shared" si="40"/>
        <v>309166</v>
      </c>
      <c r="K113" s="201">
        <f t="shared" si="40"/>
        <v>0</v>
      </c>
    </row>
    <row r="114" spans="1:11" ht="18" customHeight="1">
      <c r="A114" s="57"/>
      <c r="B114" s="31" t="s">
        <v>442</v>
      </c>
      <c r="C114" s="397"/>
      <c r="D114" s="406"/>
      <c r="E114" s="397">
        <v>2110</v>
      </c>
      <c r="F114" s="398">
        <v>309166</v>
      </c>
      <c r="G114" s="398"/>
      <c r="H114" s="398"/>
      <c r="I114" s="398">
        <f>F114+G114-H114</f>
        <v>309166</v>
      </c>
      <c r="J114" s="398">
        <f>I114</f>
        <v>309166</v>
      </c>
      <c r="K114" s="260"/>
    </row>
    <row r="115" spans="1:11" ht="16.5" customHeight="1">
      <c r="A115" s="379" t="s">
        <v>469</v>
      </c>
      <c r="B115" s="399" t="s">
        <v>342</v>
      </c>
      <c r="C115" s="393"/>
      <c r="D115" s="393" t="s">
        <v>135</v>
      </c>
      <c r="E115" s="414"/>
      <c r="F115" s="200">
        <f aca="true" t="shared" si="41" ref="F115:K115">F116+F117+F118</f>
        <v>79755</v>
      </c>
      <c r="G115" s="200">
        <f t="shared" si="41"/>
        <v>0</v>
      </c>
      <c r="H115" s="200">
        <f t="shared" si="41"/>
        <v>0</v>
      </c>
      <c r="I115" s="200">
        <f t="shared" si="41"/>
        <v>79755</v>
      </c>
      <c r="J115" s="200">
        <f t="shared" si="41"/>
        <v>79755</v>
      </c>
      <c r="K115" s="201">
        <f t="shared" si="41"/>
        <v>0</v>
      </c>
    </row>
    <row r="116" spans="1:11" ht="17.25" customHeight="1">
      <c r="A116" s="57"/>
      <c r="B116" s="31" t="s">
        <v>302</v>
      </c>
      <c r="C116" s="396"/>
      <c r="D116" s="396"/>
      <c r="E116" s="396" t="s">
        <v>303</v>
      </c>
      <c r="F116" s="398">
        <v>500</v>
      </c>
      <c r="G116" s="398"/>
      <c r="H116" s="398"/>
      <c r="I116" s="398">
        <f>F116+G116-H116</f>
        <v>500</v>
      </c>
      <c r="J116" s="398">
        <f>I116</f>
        <v>500</v>
      </c>
      <c r="K116" s="260"/>
    </row>
    <row r="117" spans="1:11" ht="17.25" customHeight="1">
      <c r="A117" s="57"/>
      <c r="B117" s="430" t="s">
        <v>586</v>
      </c>
      <c r="C117" s="396"/>
      <c r="D117" s="396"/>
      <c r="E117" s="396" t="s">
        <v>92</v>
      </c>
      <c r="F117" s="398">
        <v>32854</v>
      </c>
      <c r="G117" s="398"/>
      <c r="H117" s="398"/>
      <c r="I117" s="398">
        <f>F117+G117-H117</f>
        <v>32854</v>
      </c>
      <c r="J117" s="398">
        <f>I117</f>
        <v>32854</v>
      </c>
      <c r="K117" s="260"/>
    </row>
    <row r="118" spans="1:11" ht="17.25" customHeight="1">
      <c r="A118" s="57"/>
      <c r="B118" s="31" t="s">
        <v>444</v>
      </c>
      <c r="C118" s="396"/>
      <c r="D118" s="396"/>
      <c r="E118" s="396" t="s">
        <v>201</v>
      </c>
      <c r="F118" s="398">
        <v>46401</v>
      </c>
      <c r="G118" s="398"/>
      <c r="H118" s="398"/>
      <c r="I118" s="398">
        <f>F118+G118-H118</f>
        <v>46401</v>
      </c>
      <c r="J118" s="398">
        <f>I118</f>
        <v>46401</v>
      </c>
      <c r="K118" s="260"/>
    </row>
    <row r="119" spans="1:11" ht="18.75" customHeight="1">
      <c r="A119" s="379" t="s">
        <v>470</v>
      </c>
      <c r="B119" s="399" t="s">
        <v>368</v>
      </c>
      <c r="C119" s="393"/>
      <c r="D119" s="393" t="s">
        <v>131</v>
      </c>
      <c r="E119" s="400"/>
      <c r="F119" s="200">
        <f aca="true" t="shared" si="42" ref="F119:K119">SUM(F120:F122)</f>
        <v>11000</v>
      </c>
      <c r="G119" s="200">
        <f t="shared" si="42"/>
        <v>0</v>
      </c>
      <c r="H119" s="200">
        <f t="shared" si="42"/>
        <v>0</v>
      </c>
      <c r="I119" s="200">
        <f t="shared" si="42"/>
        <v>11000</v>
      </c>
      <c r="J119" s="200">
        <f t="shared" si="42"/>
        <v>11000</v>
      </c>
      <c r="K119" s="201">
        <f t="shared" si="42"/>
        <v>0</v>
      </c>
    </row>
    <row r="120" spans="1:11" ht="16.5" customHeight="1">
      <c r="A120" s="57"/>
      <c r="B120" s="31" t="s">
        <v>426</v>
      </c>
      <c r="C120" s="396"/>
      <c r="D120" s="396"/>
      <c r="E120" s="396" t="s">
        <v>536</v>
      </c>
      <c r="F120" s="398">
        <v>500</v>
      </c>
      <c r="G120" s="398"/>
      <c r="H120" s="398"/>
      <c r="I120" s="398">
        <f>F120+G120-H120</f>
        <v>500</v>
      </c>
      <c r="J120" s="398">
        <f>I120</f>
        <v>500</v>
      </c>
      <c r="K120" s="260"/>
    </row>
    <row r="121" spans="1:11" ht="17.25" customHeight="1">
      <c r="A121" s="57"/>
      <c r="B121" s="31" t="s">
        <v>442</v>
      </c>
      <c r="C121" s="396"/>
      <c r="D121" s="396"/>
      <c r="E121" s="396" t="s">
        <v>189</v>
      </c>
      <c r="F121" s="398">
        <v>9000</v>
      </c>
      <c r="G121" s="398"/>
      <c r="H121" s="398"/>
      <c r="I121" s="398">
        <f>F121+G121-H121</f>
        <v>9000</v>
      </c>
      <c r="J121" s="398">
        <f>I121</f>
        <v>9000</v>
      </c>
      <c r="K121" s="260"/>
    </row>
    <row r="122" spans="1:11" ht="16.5" customHeight="1">
      <c r="A122" s="57"/>
      <c r="B122" s="31" t="s">
        <v>445</v>
      </c>
      <c r="C122" s="396"/>
      <c r="D122" s="396"/>
      <c r="E122" s="396" t="s">
        <v>726</v>
      </c>
      <c r="F122" s="398">
        <v>1500</v>
      </c>
      <c r="G122" s="398"/>
      <c r="H122" s="398"/>
      <c r="I122" s="398">
        <f>F122+G122-H122</f>
        <v>1500</v>
      </c>
      <c r="J122" s="398">
        <f>I122</f>
        <v>1500</v>
      </c>
      <c r="K122" s="260"/>
    </row>
    <row r="123" spans="1:11" ht="38.25" customHeight="1">
      <c r="A123" s="379" t="s">
        <v>497</v>
      </c>
      <c r="B123" s="399" t="s">
        <v>296</v>
      </c>
      <c r="C123" s="393"/>
      <c r="D123" s="393" t="s">
        <v>294</v>
      </c>
      <c r="E123" s="414"/>
      <c r="F123" s="200">
        <f aca="true" t="shared" si="43" ref="F123:K123">F124</f>
        <v>3600</v>
      </c>
      <c r="G123" s="200">
        <f t="shared" si="43"/>
        <v>0</v>
      </c>
      <c r="H123" s="200">
        <f t="shared" si="43"/>
        <v>0</v>
      </c>
      <c r="I123" s="200">
        <f t="shared" si="43"/>
        <v>3600</v>
      </c>
      <c r="J123" s="200">
        <f t="shared" si="43"/>
        <v>3600</v>
      </c>
      <c r="K123" s="201">
        <f t="shared" si="43"/>
        <v>0</v>
      </c>
    </row>
    <row r="124" spans="1:11" ht="18" customHeight="1">
      <c r="A124" s="380"/>
      <c r="B124" s="31" t="s">
        <v>460</v>
      </c>
      <c r="C124" s="413"/>
      <c r="D124" s="413"/>
      <c r="E124" s="413" t="s">
        <v>540</v>
      </c>
      <c r="F124" s="398">
        <v>3600</v>
      </c>
      <c r="G124" s="398"/>
      <c r="H124" s="398"/>
      <c r="I124" s="398">
        <f>F124+G124-H124</f>
        <v>3600</v>
      </c>
      <c r="J124" s="398">
        <f>I124</f>
        <v>3600</v>
      </c>
      <c r="K124" s="260"/>
    </row>
    <row r="125" spans="1:12" ht="24" customHeight="1">
      <c r="A125" s="58" t="s">
        <v>447</v>
      </c>
      <c r="B125" s="55" t="s">
        <v>132</v>
      </c>
      <c r="C125" s="401" t="s">
        <v>223</v>
      </c>
      <c r="D125" s="401"/>
      <c r="E125" s="401"/>
      <c r="F125" s="402">
        <f aca="true" t="shared" si="44" ref="F125:K125">F126+F128</f>
        <v>362612</v>
      </c>
      <c r="G125" s="402">
        <f t="shared" si="44"/>
        <v>0</v>
      </c>
      <c r="H125" s="402">
        <f t="shared" si="44"/>
        <v>0</v>
      </c>
      <c r="I125" s="402">
        <f t="shared" si="44"/>
        <v>362612</v>
      </c>
      <c r="J125" s="402">
        <f t="shared" si="44"/>
        <v>362612</v>
      </c>
      <c r="K125" s="262">
        <f t="shared" si="44"/>
        <v>0</v>
      </c>
      <c r="L125" s="44"/>
    </row>
    <row r="126" spans="1:11" s="42" customFormat="1" ht="15.75" customHeight="1">
      <c r="A126" s="379" t="s">
        <v>424</v>
      </c>
      <c r="B126" s="399" t="s">
        <v>471</v>
      </c>
      <c r="C126" s="393"/>
      <c r="D126" s="393" t="s">
        <v>233</v>
      </c>
      <c r="E126" s="400"/>
      <c r="F126" s="200">
        <f aca="true" t="shared" si="45" ref="F126:K126">F127</f>
        <v>47251</v>
      </c>
      <c r="G126" s="200">
        <f t="shared" si="45"/>
        <v>0</v>
      </c>
      <c r="H126" s="200">
        <f t="shared" si="45"/>
        <v>0</v>
      </c>
      <c r="I126" s="200">
        <f t="shared" si="45"/>
        <v>47251</v>
      </c>
      <c r="J126" s="200">
        <f t="shared" si="45"/>
        <v>47251</v>
      </c>
      <c r="K126" s="201">
        <f t="shared" si="45"/>
        <v>0</v>
      </c>
    </row>
    <row r="127" spans="1:11" s="42" customFormat="1" ht="15.75" customHeight="1">
      <c r="A127" s="57"/>
      <c r="B127" s="31" t="s">
        <v>460</v>
      </c>
      <c r="C127" s="396"/>
      <c r="D127" s="396"/>
      <c r="E127" s="396" t="s">
        <v>540</v>
      </c>
      <c r="F127" s="421">
        <v>47251</v>
      </c>
      <c r="G127" s="421"/>
      <c r="H127" s="421"/>
      <c r="I127" s="421">
        <f>F127+G127-H127</f>
        <v>47251</v>
      </c>
      <c r="J127" s="421">
        <f>I127</f>
        <v>47251</v>
      </c>
      <c r="K127" s="422"/>
    </row>
    <row r="128" spans="1:11" s="9" customFormat="1" ht="17.25" customHeight="1">
      <c r="A128" s="379" t="s">
        <v>427</v>
      </c>
      <c r="B128" s="423" t="s">
        <v>259</v>
      </c>
      <c r="C128" s="393"/>
      <c r="D128" s="393" t="s">
        <v>258</v>
      </c>
      <c r="E128" s="393"/>
      <c r="F128" s="200">
        <f aca="true" t="shared" si="46" ref="F128:K128">F129+F130+F131</f>
        <v>315361</v>
      </c>
      <c r="G128" s="200">
        <f t="shared" si="46"/>
        <v>0</v>
      </c>
      <c r="H128" s="200">
        <f t="shared" si="46"/>
        <v>0</v>
      </c>
      <c r="I128" s="200">
        <f t="shared" si="46"/>
        <v>315361</v>
      </c>
      <c r="J128" s="200">
        <f t="shared" si="46"/>
        <v>315361</v>
      </c>
      <c r="K128" s="201">
        <f t="shared" si="46"/>
        <v>0</v>
      </c>
    </row>
    <row r="129" spans="1:11" s="9" customFormat="1" ht="15.75" customHeight="1">
      <c r="A129" s="380"/>
      <c r="B129" s="31" t="s">
        <v>562</v>
      </c>
      <c r="C129" s="413"/>
      <c r="D129" s="413"/>
      <c r="E129" s="413" t="s">
        <v>538</v>
      </c>
      <c r="F129" s="424">
        <v>20331</v>
      </c>
      <c r="G129" s="424"/>
      <c r="H129" s="424"/>
      <c r="I129" s="424">
        <f>F129+G129-H129</f>
        <v>20331</v>
      </c>
      <c r="J129" s="424">
        <f>I129</f>
        <v>20331</v>
      </c>
      <c r="K129" s="425"/>
    </row>
    <row r="130" spans="1:11" ht="16.5" customHeight="1">
      <c r="A130" s="57"/>
      <c r="B130" s="31" t="s">
        <v>426</v>
      </c>
      <c r="C130" s="396"/>
      <c r="D130" s="396"/>
      <c r="E130" s="396" t="s">
        <v>536</v>
      </c>
      <c r="F130" s="398">
        <v>530</v>
      </c>
      <c r="G130" s="398"/>
      <c r="H130" s="398"/>
      <c r="I130" s="424">
        <f>F130+G130-H130</f>
        <v>530</v>
      </c>
      <c r="J130" s="424">
        <f>I130</f>
        <v>530</v>
      </c>
      <c r="K130" s="260"/>
    </row>
    <row r="131" spans="1:11" s="9" customFormat="1" ht="18" customHeight="1">
      <c r="A131" s="60"/>
      <c r="B131" s="31" t="s">
        <v>343</v>
      </c>
      <c r="C131" s="397"/>
      <c r="D131" s="397"/>
      <c r="E131" s="397">
        <v>2690</v>
      </c>
      <c r="F131" s="398">
        <v>294500</v>
      </c>
      <c r="G131" s="398"/>
      <c r="H131" s="398"/>
      <c r="I131" s="424">
        <f>F131+G131-H131</f>
        <v>294500</v>
      </c>
      <c r="J131" s="424">
        <f>I131</f>
        <v>294500</v>
      </c>
      <c r="K131" s="260"/>
    </row>
    <row r="132" spans="1:11" s="9" customFormat="1" ht="16.5" customHeight="1">
      <c r="A132" s="58" t="s">
        <v>448</v>
      </c>
      <c r="B132" s="55" t="s">
        <v>472</v>
      </c>
      <c r="C132" s="401" t="s">
        <v>261</v>
      </c>
      <c r="D132" s="407"/>
      <c r="E132" s="407"/>
      <c r="F132" s="402">
        <f aca="true" t="shared" si="47" ref="F132:K132">F133+F138+F141+F146+F148</f>
        <v>186893</v>
      </c>
      <c r="G132" s="402">
        <f t="shared" si="47"/>
        <v>16800</v>
      </c>
      <c r="H132" s="402">
        <f t="shared" si="47"/>
        <v>0</v>
      </c>
      <c r="I132" s="402">
        <f t="shared" si="47"/>
        <v>203693</v>
      </c>
      <c r="J132" s="402">
        <f t="shared" si="47"/>
        <v>203693</v>
      </c>
      <c r="K132" s="402">
        <f t="shared" si="47"/>
        <v>0</v>
      </c>
    </row>
    <row r="133" spans="1:11" s="9" customFormat="1" ht="15.75" customHeight="1">
      <c r="A133" s="379" t="s">
        <v>424</v>
      </c>
      <c r="B133" s="399" t="s">
        <v>264</v>
      </c>
      <c r="C133" s="393"/>
      <c r="D133" s="393" t="s">
        <v>263</v>
      </c>
      <c r="E133" s="400"/>
      <c r="F133" s="200">
        <f aca="true" t="shared" si="48" ref="F133:K133">F134+F135+F136+F137</f>
        <v>55548</v>
      </c>
      <c r="G133" s="200">
        <f t="shared" si="48"/>
        <v>0</v>
      </c>
      <c r="H133" s="200">
        <f t="shared" si="48"/>
        <v>0</v>
      </c>
      <c r="I133" s="200">
        <f t="shared" si="48"/>
        <v>55548</v>
      </c>
      <c r="J133" s="200">
        <f t="shared" si="48"/>
        <v>55548</v>
      </c>
      <c r="K133" s="201">
        <f t="shared" si="48"/>
        <v>0</v>
      </c>
    </row>
    <row r="134" spans="1:11" ht="17.25" customHeight="1">
      <c r="A134" s="57"/>
      <c r="B134" s="31" t="s">
        <v>304</v>
      </c>
      <c r="C134" s="396"/>
      <c r="D134" s="396"/>
      <c r="E134" s="396" t="s">
        <v>303</v>
      </c>
      <c r="F134" s="398">
        <v>32848</v>
      </c>
      <c r="G134" s="398"/>
      <c r="H134" s="398"/>
      <c r="I134" s="398">
        <f>F134+G134-H134</f>
        <v>32848</v>
      </c>
      <c r="J134" s="398">
        <f>I134</f>
        <v>32848</v>
      </c>
      <c r="K134" s="260"/>
    </row>
    <row r="135" spans="1:11" ht="18" customHeight="1">
      <c r="A135" s="57"/>
      <c r="B135" s="31" t="s">
        <v>562</v>
      </c>
      <c r="C135" s="396"/>
      <c r="D135" s="396"/>
      <c r="E135" s="413" t="s">
        <v>538</v>
      </c>
      <c r="F135" s="424">
        <v>15000</v>
      </c>
      <c r="G135" s="424"/>
      <c r="H135" s="424"/>
      <c r="I135" s="398">
        <f>F135+G135-H135</f>
        <v>15000</v>
      </c>
      <c r="J135" s="398">
        <f>I135</f>
        <v>15000</v>
      </c>
      <c r="K135" s="425"/>
    </row>
    <row r="136" spans="1:11" ht="14.25" customHeight="1">
      <c r="A136" s="57"/>
      <c r="B136" s="31" t="s">
        <v>426</v>
      </c>
      <c r="C136" s="396"/>
      <c r="D136" s="396"/>
      <c r="E136" s="396" t="s">
        <v>536</v>
      </c>
      <c r="F136" s="424">
        <v>700</v>
      </c>
      <c r="G136" s="424"/>
      <c r="H136" s="424"/>
      <c r="I136" s="398">
        <f>F136+G136-H136</f>
        <v>700</v>
      </c>
      <c r="J136" s="398">
        <f>I136</f>
        <v>700</v>
      </c>
      <c r="K136" s="425"/>
    </row>
    <row r="137" spans="1:11" ht="15.75" customHeight="1">
      <c r="A137" s="57"/>
      <c r="B137" s="31" t="s">
        <v>460</v>
      </c>
      <c r="C137" s="396"/>
      <c r="D137" s="396"/>
      <c r="E137" s="396" t="s">
        <v>540</v>
      </c>
      <c r="F137" s="424">
        <v>7000</v>
      </c>
      <c r="G137" s="424"/>
      <c r="H137" s="424"/>
      <c r="I137" s="398">
        <f>F137+G137-H137</f>
        <v>7000</v>
      </c>
      <c r="J137" s="398">
        <f>I137</f>
        <v>7000</v>
      </c>
      <c r="K137" s="425"/>
    </row>
    <row r="138" spans="1:11" ht="17.25" customHeight="1">
      <c r="A138" s="379" t="s">
        <v>427</v>
      </c>
      <c r="B138" s="399" t="s">
        <v>554</v>
      </c>
      <c r="C138" s="393"/>
      <c r="D138" s="393" t="s">
        <v>265</v>
      </c>
      <c r="E138" s="400"/>
      <c r="F138" s="200">
        <f aca="true" t="shared" si="49" ref="F138:K138">F139+F140</f>
        <v>187</v>
      </c>
      <c r="G138" s="200">
        <f t="shared" si="49"/>
        <v>0</v>
      </c>
      <c r="H138" s="200">
        <f t="shared" si="49"/>
        <v>0</v>
      </c>
      <c r="I138" s="200">
        <f t="shared" si="49"/>
        <v>187</v>
      </c>
      <c r="J138" s="200">
        <f t="shared" si="49"/>
        <v>187</v>
      </c>
      <c r="K138" s="201">
        <f t="shared" si="49"/>
        <v>0</v>
      </c>
    </row>
    <row r="139" spans="1:11" ht="15.75" customHeight="1">
      <c r="A139" s="380"/>
      <c r="B139" s="31" t="s">
        <v>432</v>
      </c>
      <c r="C139" s="413"/>
      <c r="D139" s="413"/>
      <c r="E139" s="413" t="s">
        <v>539</v>
      </c>
      <c r="F139" s="424">
        <v>152</v>
      </c>
      <c r="G139" s="424"/>
      <c r="H139" s="424"/>
      <c r="I139" s="424">
        <f>F139+G139-H139</f>
        <v>152</v>
      </c>
      <c r="J139" s="424">
        <f>I139</f>
        <v>152</v>
      </c>
      <c r="K139" s="425"/>
    </row>
    <row r="140" spans="1:11" ht="16.5" customHeight="1">
      <c r="A140" s="57"/>
      <c r="B140" s="31" t="s">
        <v>426</v>
      </c>
      <c r="C140" s="396"/>
      <c r="D140" s="396"/>
      <c r="E140" s="396" t="s">
        <v>536</v>
      </c>
      <c r="F140" s="424">
        <v>35</v>
      </c>
      <c r="G140" s="424"/>
      <c r="H140" s="424"/>
      <c r="I140" s="424">
        <f>F140+G140-H140</f>
        <v>35</v>
      </c>
      <c r="J140" s="424">
        <f>I140</f>
        <v>35</v>
      </c>
      <c r="K140" s="425"/>
    </row>
    <row r="141" spans="1:11" ht="18" customHeight="1">
      <c r="A141" s="379" t="s">
        <v>467</v>
      </c>
      <c r="B141" s="399" t="s">
        <v>268</v>
      </c>
      <c r="C141" s="393"/>
      <c r="D141" s="393" t="s">
        <v>267</v>
      </c>
      <c r="E141" s="400"/>
      <c r="F141" s="200">
        <f aca="true" t="shared" si="50" ref="F141:K141">F142+F143+F144+F145</f>
        <v>86224</v>
      </c>
      <c r="G141" s="200">
        <f t="shared" si="50"/>
        <v>0</v>
      </c>
      <c r="H141" s="200">
        <f t="shared" si="50"/>
        <v>0</v>
      </c>
      <c r="I141" s="200">
        <f t="shared" si="50"/>
        <v>86224</v>
      </c>
      <c r="J141" s="200">
        <f t="shared" si="50"/>
        <v>86224</v>
      </c>
      <c r="K141" s="201">
        <f t="shared" si="50"/>
        <v>0</v>
      </c>
    </row>
    <row r="142" spans="1:11" ht="16.5" customHeight="1">
      <c r="A142" s="57"/>
      <c r="B142" s="31" t="s">
        <v>431</v>
      </c>
      <c r="C142" s="396"/>
      <c r="D142" s="396"/>
      <c r="E142" s="396" t="s">
        <v>538</v>
      </c>
      <c r="F142" s="424">
        <v>75000</v>
      </c>
      <c r="G142" s="424"/>
      <c r="H142" s="424"/>
      <c r="I142" s="424">
        <f>F142+G142-H142</f>
        <v>75000</v>
      </c>
      <c r="J142" s="424">
        <f>I142</f>
        <v>75000</v>
      </c>
      <c r="K142" s="425"/>
    </row>
    <row r="143" spans="1:11" ht="17.25" customHeight="1">
      <c r="A143" s="57"/>
      <c r="B143" s="31" t="s">
        <v>432</v>
      </c>
      <c r="C143" s="396"/>
      <c r="D143" s="396"/>
      <c r="E143" s="396" t="s">
        <v>539</v>
      </c>
      <c r="F143" s="398">
        <v>0</v>
      </c>
      <c r="G143" s="398"/>
      <c r="H143" s="398"/>
      <c r="I143" s="424">
        <f>F143+G143-H143</f>
        <v>0</v>
      </c>
      <c r="J143" s="424">
        <f>I143</f>
        <v>0</v>
      </c>
      <c r="K143" s="260"/>
    </row>
    <row r="144" spans="1:11" ht="17.25" customHeight="1">
      <c r="A144" s="57"/>
      <c r="B144" s="31" t="s">
        <v>426</v>
      </c>
      <c r="C144" s="396"/>
      <c r="D144" s="396"/>
      <c r="E144" s="396" t="s">
        <v>536</v>
      </c>
      <c r="F144" s="398">
        <v>7</v>
      </c>
      <c r="G144" s="398"/>
      <c r="H144" s="398"/>
      <c r="I144" s="424">
        <f>F144+G144-H144</f>
        <v>7</v>
      </c>
      <c r="J144" s="424">
        <f>I144</f>
        <v>7</v>
      </c>
      <c r="K144" s="260"/>
    </row>
    <row r="145" spans="1:11" ht="17.25" customHeight="1">
      <c r="A145" s="57"/>
      <c r="B145" s="31" t="s">
        <v>460</v>
      </c>
      <c r="C145" s="396"/>
      <c r="D145" s="396"/>
      <c r="E145" s="396" t="s">
        <v>540</v>
      </c>
      <c r="F145" s="398">
        <v>11217</v>
      </c>
      <c r="G145" s="398"/>
      <c r="H145" s="398"/>
      <c r="I145" s="424">
        <f>F145+G145-H145</f>
        <v>11217</v>
      </c>
      <c r="J145" s="424">
        <f>I145</f>
        <v>11217</v>
      </c>
      <c r="K145" s="260"/>
    </row>
    <row r="146" spans="1:11" ht="17.25" customHeight="1">
      <c r="A146" s="379" t="s">
        <v>469</v>
      </c>
      <c r="B146" s="568" t="s">
        <v>772</v>
      </c>
      <c r="C146" s="379"/>
      <c r="D146" s="568">
        <v>85415</v>
      </c>
      <c r="E146" s="379"/>
      <c r="F146" s="522">
        <f aca="true" t="shared" si="51" ref="F146:K146">F147</f>
        <v>0</v>
      </c>
      <c r="G146" s="522">
        <f t="shared" si="51"/>
        <v>16800</v>
      </c>
      <c r="H146" s="522">
        <f t="shared" si="51"/>
        <v>0</v>
      </c>
      <c r="I146" s="522">
        <f t="shared" si="51"/>
        <v>16800</v>
      </c>
      <c r="J146" s="522">
        <f t="shared" si="51"/>
        <v>16800</v>
      </c>
      <c r="K146" s="522">
        <f t="shared" si="51"/>
        <v>0</v>
      </c>
    </row>
    <row r="147" spans="1:11" ht="17.25" customHeight="1">
      <c r="A147" s="57"/>
      <c r="B147" s="31" t="s">
        <v>445</v>
      </c>
      <c r="C147" s="396"/>
      <c r="E147" s="396" t="s">
        <v>726</v>
      </c>
      <c r="F147" s="398">
        <v>0</v>
      </c>
      <c r="G147" s="398">
        <v>16800</v>
      </c>
      <c r="H147" s="398"/>
      <c r="I147" s="424">
        <f>F147+G147-H147</f>
        <v>16800</v>
      </c>
      <c r="J147" s="424">
        <f>I147</f>
        <v>16800</v>
      </c>
      <c r="K147" s="260"/>
    </row>
    <row r="148" spans="1:11" ht="17.25" customHeight="1">
      <c r="A148" s="379" t="s">
        <v>470</v>
      </c>
      <c r="B148" s="399" t="s">
        <v>102</v>
      </c>
      <c r="C148" s="400"/>
      <c r="D148" s="393" t="s">
        <v>273</v>
      </c>
      <c r="E148" s="400"/>
      <c r="F148" s="200">
        <f aca="true" t="shared" si="52" ref="F148:K148">F149</f>
        <v>44934</v>
      </c>
      <c r="G148" s="200">
        <f t="shared" si="52"/>
        <v>0</v>
      </c>
      <c r="H148" s="200">
        <f t="shared" si="52"/>
        <v>0</v>
      </c>
      <c r="I148" s="200">
        <f t="shared" si="52"/>
        <v>44934</v>
      </c>
      <c r="J148" s="200">
        <f t="shared" si="52"/>
        <v>44934</v>
      </c>
      <c r="K148" s="201">
        <f t="shared" si="52"/>
        <v>0</v>
      </c>
    </row>
    <row r="149" spans="1:11" ht="24" customHeight="1">
      <c r="A149" s="57"/>
      <c r="B149" s="31" t="s">
        <v>658</v>
      </c>
      <c r="C149" s="396"/>
      <c r="D149" s="396"/>
      <c r="E149" s="396" t="s">
        <v>701</v>
      </c>
      <c r="F149" s="398">
        <v>44934</v>
      </c>
      <c r="G149" s="398"/>
      <c r="H149" s="398"/>
      <c r="I149" s="424">
        <f>F149+G149-H149</f>
        <v>44934</v>
      </c>
      <c r="J149" s="424">
        <f>I149</f>
        <v>44934</v>
      </c>
      <c r="K149" s="260"/>
    </row>
    <row r="150" spans="1:11" ht="16.5" customHeight="1">
      <c r="A150" s="58" t="s">
        <v>449</v>
      </c>
      <c r="B150" s="55" t="s">
        <v>590</v>
      </c>
      <c r="C150" s="408">
        <v>900</v>
      </c>
      <c r="D150" s="408"/>
      <c r="E150" s="408"/>
      <c r="F150" s="402">
        <f aca="true" t="shared" si="53" ref="F150:K150">F151</f>
        <v>53300</v>
      </c>
      <c r="G150" s="402">
        <f t="shared" si="53"/>
        <v>0</v>
      </c>
      <c r="H150" s="402">
        <f t="shared" si="53"/>
        <v>0</v>
      </c>
      <c r="I150" s="402">
        <f t="shared" si="53"/>
        <v>53300</v>
      </c>
      <c r="J150" s="402">
        <f t="shared" si="53"/>
        <v>50000</v>
      </c>
      <c r="K150" s="262">
        <f t="shared" si="53"/>
        <v>3300</v>
      </c>
    </row>
    <row r="151" spans="1:11" s="9" customFormat="1" ht="25.5" customHeight="1">
      <c r="A151" s="379" t="s">
        <v>424</v>
      </c>
      <c r="B151" s="399" t="s">
        <v>591</v>
      </c>
      <c r="C151" s="392"/>
      <c r="D151" s="392">
        <v>90011</v>
      </c>
      <c r="E151" s="394"/>
      <c r="F151" s="200">
        <f aca="true" t="shared" si="54" ref="F151:K151">F152+F153</f>
        <v>53300</v>
      </c>
      <c r="G151" s="200">
        <f t="shared" si="54"/>
        <v>0</v>
      </c>
      <c r="H151" s="200">
        <f t="shared" si="54"/>
        <v>0</v>
      </c>
      <c r="I151" s="200">
        <f t="shared" si="54"/>
        <v>53300</v>
      </c>
      <c r="J151" s="200">
        <f t="shared" si="54"/>
        <v>50000</v>
      </c>
      <c r="K151" s="201">
        <f t="shared" si="54"/>
        <v>3300</v>
      </c>
    </row>
    <row r="152" spans="1:11" s="9" customFormat="1" ht="21.75" customHeight="1">
      <c r="A152" s="57"/>
      <c r="B152" s="31" t="s">
        <v>724</v>
      </c>
      <c r="C152" s="397"/>
      <c r="D152" s="397"/>
      <c r="E152" s="397">
        <v>2440</v>
      </c>
      <c r="F152" s="398">
        <v>50000</v>
      </c>
      <c r="G152" s="398"/>
      <c r="H152" s="398"/>
      <c r="I152" s="398">
        <f>F152+G152-H152</f>
        <v>50000</v>
      </c>
      <c r="J152" s="398">
        <f>I152</f>
        <v>50000</v>
      </c>
      <c r="K152" s="260"/>
    </row>
    <row r="153" spans="1:11" s="9" customFormat="1" ht="34.5" customHeight="1">
      <c r="A153" s="446"/>
      <c r="B153" s="31" t="s">
        <v>725</v>
      </c>
      <c r="C153" s="447"/>
      <c r="D153" s="447"/>
      <c r="E153" s="447">
        <v>6260</v>
      </c>
      <c r="F153" s="448">
        <v>3300</v>
      </c>
      <c r="G153" s="448"/>
      <c r="H153" s="448"/>
      <c r="I153" s="398">
        <f>F153+G153-H153</f>
        <v>3300</v>
      </c>
      <c r="J153" s="448"/>
      <c r="K153" s="261">
        <f>I153</f>
        <v>3300</v>
      </c>
    </row>
    <row r="154" spans="1:12" ht="18.75" customHeight="1" thickBot="1">
      <c r="A154" s="382"/>
      <c r="B154" s="426" t="s">
        <v>501</v>
      </c>
      <c r="C154" s="427"/>
      <c r="D154" s="427"/>
      <c r="E154" s="427"/>
      <c r="F154" s="428">
        <f aca="true" t="shared" si="55" ref="F154:K154">F8+F15+F18+F27+F35+F43+F57+F63+F67+F76+F93+F103+F125+F132+F150</f>
        <v>35079841</v>
      </c>
      <c r="G154" s="428">
        <f t="shared" si="55"/>
        <v>134086</v>
      </c>
      <c r="H154" s="428">
        <f t="shared" si="55"/>
        <v>229609</v>
      </c>
      <c r="I154" s="428">
        <f t="shared" si="55"/>
        <v>34984318</v>
      </c>
      <c r="J154" s="428">
        <f t="shared" si="55"/>
        <v>30522822</v>
      </c>
      <c r="K154" s="429">
        <f t="shared" si="55"/>
        <v>4461496</v>
      </c>
      <c r="L154" s="44"/>
    </row>
    <row r="155" ht="18" customHeight="1"/>
    <row r="156" spans="10:11" ht="14.25" customHeight="1">
      <c r="J156" s="643" t="s">
        <v>574</v>
      </c>
      <c r="K156" s="643"/>
    </row>
    <row r="157" spans="2:11" ht="14.25" customHeight="1">
      <c r="B157" t="s">
        <v>592</v>
      </c>
      <c r="J157" s="153"/>
      <c r="K157" s="153"/>
    </row>
    <row r="158" spans="10:12" ht="14.25" customHeight="1">
      <c r="J158" s="643" t="s">
        <v>593</v>
      </c>
      <c r="K158" s="643"/>
      <c r="L158" s="10"/>
    </row>
  </sheetData>
  <mergeCells count="10">
    <mergeCell ref="H2:K2"/>
    <mergeCell ref="J158:K158"/>
    <mergeCell ref="J156:K156"/>
    <mergeCell ref="B3:K3"/>
    <mergeCell ref="J5:K5"/>
    <mergeCell ref="I5:I6"/>
    <mergeCell ref="A5:A6"/>
    <mergeCell ref="C5:E5"/>
    <mergeCell ref="F5:F6"/>
    <mergeCell ref="G5:H5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2" r:id="rId1"/>
  <headerFooter alignWithMargins="0">
    <oddFooter>&amp;CStrona &amp;P</oddFooter>
  </headerFooter>
  <rowBreaks count="4" manualBreakCount="4">
    <brk id="37" max="10" man="1"/>
    <brk id="66" max="10" man="1"/>
    <brk id="98" max="10" man="1"/>
    <brk id="12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C2" sqref="C2:O2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4.00390625" style="0" customWidth="1"/>
    <col min="4" max="4" width="8.875" style="0" hidden="1" customWidth="1"/>
    <col min="5" max="5" width="13.375" style="0" customWidth="1"/>
    <col min="6" max="6" width="10.75390625" style="0" hidden="1" customWidth="1"/>
    <col min="7" max="10" width="10.75390625" style="0" customWidth="1"/>
    <col min="11" max="11" width="14.875" style="0" customWidth="1"/>
    <col min="12" max="14" width="0.12890625" style="0" hidden="1" customWidth="1"/>
    <col min="15" max="15" width="13.875" style="0" customWidth="1"/>
    <col min="16" max="16" width="12.75390625" style="0" customWidth="1"/>
    <col min="17" max="17" width="9.00390625" style="0" customWidth="1"/>
  </cols>
  <sheetData>
    <row r="1" spans="5:16" ht="12.75"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24"/>
    </row>
    <row r="2" spans="3:16" ht="21" customHeight="1">
      <c r="C2" s="784" t="s">
        <v>786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40"/>
    </row>
    <row r="3" spans="3:16" ht="21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6" ht="12.75"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40"/>
    </row>
    <row r="5" spans="1:16" ht="28.5" customHeight="1">
      <c r="A5" s="785" t="s">
        <v>752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525"/>
    </row>
    <row r="6" spans="1:16" ht="16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1" customHeight="1">
      <c r="A8" s="725" t="s">
        <v>512</v>
      </c>
      <c r="B8" s="723" t="s">
        <v>509</v>
      </c>
      <c r="C8" s="786" t="s">
        <v>753</v>
      </c>
      <c r="D8" s="194"/>
      <c r="E8" s="796" t="s">
        <v>510</v>
      </c>
      <c r="F8" s="797"/>
      <c r="G8" s="797"/>
      <c r="H8" s="797"/>
      <c r="I8" s="798"/>
      <c r="J8" s="794" t="s">
        <v>572</v>
      </c>
      <c r="K8" s="795"/>
      <c r="L8" s="194"/>
      <c r="M8" s="195"/>
      <c r="N8" s="195"/>
      <c r="O8" s="788" t="s">
        <v>754</v>
      </c>
      <c r="P8" s="790" t="s">
        <v>762</v>
      </c>
    </row>
    <row r="9" spans="1:16" ht="21" customHeight="1">
      <c r="A9" s="726"/>
      <c r="B9" s="724"/>
      <c r="C9" s="787"/>
      <c r="D9" s="566"/>
      <c r="E9" s="799" t="s">
        <v>281</v>
      </c>
      <c r="F9" s="567"/>
      <c r="G9" s="802" t="s">
        <v>345</v>
      </c>
      <c r="H9" s="803"/>
      <c r="I9" s="804"/>
      <c r="J9" s="799" t="s">
        <v>758</v>
      </c>
      <c r="K9" s="565" t="s">
        <v>759</v>
      </c>
      <c r="L9" s="566"/>
      <c r="M9" s="565"/>
      <c r="N9" s="565"/>
      <c r="O9" s="789"/>
      <c r="P9" s="791"/>
    </row>
    <row r="10" spans="1:16" ht="24" customHeight="1">
      <c r="A10" s="726"/>
      <c r="B10" s="724"/>
      <c r="C10" s="787"/>
      <c r="D10" s="566"/>
      <c r="E10" s="800"/>
      <c r="F10" s="567"/>
      <c r="G10" s="782" t="s">
        <v>755</v>
      </c>
      <c r="H10" s="802" t="s">
        <v>345</v>
      </c>
      <c r="I10" s="804"/>
      <c r="J10" s="800"/>
      <c r="K10" s="782" t="s">
        <v>760</v>
      </c>
      <c r="L10" s="566"/>
      <c r="M10" s="565"/>
      <c r="N10" s="565"/>
      <c r="O10" s="789"/>
      <c r="P10" s="791"/>
    </row>
    <row r="11" spans="1:16" ht="50.25" customHeight="1">
      <c r="A11" s="726"/>
      <c r="B11" s="724"/>
      <c r="C11" s="787"/>
      <c r="D11" s="566"/>
      <c r="E11" s="801"/>
      <c r="F11" s="567"/>
      <c r="G11" s="783"/>
      <c r="H11" s="524" t="s">
        <v>756</v>
      </c>
      <c r="I11" s="524" t="s">
        <v>757</v>
      </c>
      <c r="J11" s="801"/>
      <c r="K11" s="783"/>
      <c r="L11" s="566"/>
      <c r="M11" s="565"/>
      <c r="N11" s="565"/>
      <c r="O11" s="783"/>
      <c r="P11" s="792"/>
    </row>
    <row r="12" spans="1:16" ht="14.25" customHeight="1">
      <c r="A12" s="196">
        <v>1</v>
      </c>
      <c r="B12" s="193">
        <v>2</v>
      </c>
      <c r="C12" s="192">
        <v>3</v>
      </c>
      <c r="D12" s="192"/>
      <c r="E12" s="193">
        <v>4</v>
      </c>
      <c r="F12" s="193"/>
      <c r="G12" s="193"/>
      <c r="H12" s="193"/>
      <c r="I12" s="193"/>
      <c r="J12" s="193"/>
      <c r="K12" s="193">
        <v>7</v>
      </c>
      <c r="L12" s="193"/>
      <c r="M12" s="193"/>
      <c r="N12" s="193"/>
      <c r="O12" s="192">
        <v>10</v>
      </c>
      <c r="P12" s="197"/>
    </row>
    <row r="13" spans="1:16" ht="25.5">
      <c r="A13" s="198" t="s">
        <v>350</v>
      </c>
      <c r="B13" s="64" t="s">
        <v>744</v>
      </c>
      <c r="C13" s="200">
        <f>C15</f>
        <v>0</v>
      </c>
      <c r="D13" s="200">
        <f aca="true" t="shared" si="0" ref="D13:N13">D15</f>
        <v>2200</v>
      </c>
      <c r="E13" s="200">
        <f t="shared" si="0"/>
        <v>627500</v>
      </c>
      <c r="F13" s="200">
        <f t="shared" si="0"/>
        <v>99450</v>
      </c>
      <c r="G13" s="200">
        <f t="shared" si="0"/>
        <v>40000</v>
      </c>
      <c r="H13" s="200">
        <f t="shared" si="0"/>
        <v>40000</v>
      </c>
      <c r="I13" s="200">
        <f t="shared" si="0"/>
        <v>0</v>
      </c>
      <c r="J13" s="200">
        <f>J15</f>
        <v>553835</v>
      </c>
      <c r="K13" s="200">
        <f t="shared" si="0"/>
        <v>0</v>
      </c>
      <c r="L13" s="200">
        <f t="shared" si="0"/>
        <v>100550</v>
      </c>
      <c r="M13" s="200">
        <f t="shared" si="0"/>
        <v>0</v>
      </c>
      <c r="N13" s="200">
        <f t="shared" si="0"/>
        <v>0</v>
      </c>
      <c r="O13" s="200">
        <f>C13+E13-J13</f>
        <v>73665</v>
      </c>
      <c r="P13" s="201"/>
    </row>
    <row r="14" spans="1:16" ht="25.5" hidden="1">
      <c r="A14" s="26" t="s">
        <v>358</v>
      </c>
      <c r="B14" s="6" t="s">
        <v>564</v>
      </c>
      <c r="C14" s="157">
        <v>0</v>
      </c>
      <c r="D14" s="157">
        <v>5558</v>
      </c>
      <c r="E14" s="157">
        <v>0</v>
      </c>
      <c r="F14" s="157">
        <v>182220</v>
      </c>
      <c r="G14" s="157"/>
      <c r="H14" s="157"/>
      <c r="I14" s="157"/>
      <c r="J14" s="157"/>
      <c r="K14" s="157">
        <v>0</v>
      </c>
      <c r="L14" s="157">
        <v>181928</v>
      </c>
      <c r="M14" s="157"/>
      <c r="N14" s="157"/>
      <c r="O14" s="157">
        <f>C14+E14-K14</f>
        <v>0</v>
      </c>
      <c r="P14" s="202"/>
    </row>
    <row r="15" spans="1:16" ht="89.25" customHeight="1" thickBot="1">
      <c r="A15" s="27" t="s">
        <v>358</v>
      </c>
      <c r="B15" s="199" t="s">
        <v>761</v>
      </c>
      <c r="C15" s="190">
        <v>0</v>
      </c>
      <c r="D15" s="190">
        <v>2200</v>
      </c>
      <c r="E15" s="190">
        <v>627500</v>
      </c>
      <c r="F15" s="190">
        <v>99450</v>
      </c>
      <c r="G15" s="190">
        <v>40000</v>
      </c>
      <c r="H15" s="190">
        <v>40000</v>
      </c>
      <c r="I15" s="190"/>
      <c r="J15" s="190">
        <v>553835</v>
      </c>
      <c r="K15" s="190">
        <v>0</v>
      </c>
      <c r="L15" s="190">
        <v>100550</v>
      </c>
      <c r="M15" s="190"/>
      <c r="N15" s="190"/>
      <c r="O15" s="190">
        <f>C15+E15-J15</f>
        <v>73665</v>
      </c>
      <c r="P15" s="191"/>
    </row>
    <row r="18" spans="5:15" ht="12.75">
      <c r="E18" s="793" t="s">
        <v>207</v>
      </c>
      <c r="F18" s="793"/>
      <c r="G18" s="793"/>
      <c r="H18" s="793"/>
      <c r="I18" s="793"/>
      <c r="J18" s="793"/>
      <c r="K18" s="793"/>
      <c r="L18" s="793"/>
      <c r="M18" s="793"/>
      <c r="N18" s="793"/>
      <c r="O18" s="793"/>
    </row>
    <row r="19" spans="5:11" ht="12.75">
      <c r="E19" s="153"/>
      <c r="F19" s="153"/>
      <c r="G19" s="153"/>
      <c r="H19" s="153"/>
      <c r="I19" s="153"/>
      <c r="J19" s="153"/>
      <c r="K19" s="153"/>
    </row>
    <row r="20" spans="5:15" ht="12.75">
      <c r="E20" s="643" t="s">
        <v>763</v>
      </c>
      <c r="F20" s="643"/>
      <c r="G20" s="643"/>
      <c r="H20" s="643"/>
      <c r="I20" s="643"/>
      <c r="J20" s="643"/>
      <c r="K20" s="643"/>
      <c r="L20" s="643"/>
      <c r="M20" s="643"/>
      <c r="N20" s="643"/>
      <c r="O20" s="643"/>
    </row>
  </sheetData>
  <mergeCells count="19">
    <mergeCell ref="P8:P11"/>
    <mergeCell ref="E18:O18"/>
    <mergeCell ref="E20:O20"/>
    <mergeCell ref="J8:K8"/>
    <mergeCell ref="E8:I8"/>
    <mergeCell ref="E9:E11"/>
    <mergeCell ref="G9:I9"/>
    <mergeCell ref="G10:G11"/>
    <mergeCell ref="H10:I10"/>
    <mergeCell ref="J9:J11"/>
    <mergeCell ref="K10:K11"/>
    <mergeCell ref="E1:O1"/>
    <mergeCell ref="C2:O2"/>
    <mergeCell ref="A5:O5"/>
    <mergeCell ref="C4:O4"/>
    <mergeCell ref="A8:A11"/>
    <mergeCell ref="B8:B11"/>
    <mergeCell ref="C8:C11"/>
    <mergeCell ref="O8:O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E2" sqref="E2:F2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2" customHeight="1">
      <c r="E1" s="52"/>
      <c r="F1" s="52"/>
    </row>
    <row r="2" spans="5:6" ht="17.25" customHeight="1">
      <c r="E2" s="805" t="s">
        <v>787</v>
      </c>
      <c r="F2" s="805"/>
    </row>
    <row r="3" spans="5:6" ht="27.75" customHeight="1">
      <c r="E3" s="52"/>
      <c r="F3" s="52"/>
    </row>
    <row r="4" spans="1:6" ht="63" customHeight="1" thickBot="1">
      <c r="A4" s="806" t="s">
        <v>774</v>
      </c>
      <c r="B4" s="806"/>
      <c r="C4" s="806"/>
      <c r="D4" s="806"/>
      <c r="E4" s="806"/>
      <c r="F4" s="806"/>
    </row>
    <row r="5" spans="1:6" ht="24.75" customHeight="1" thickBot="1">
      <c r="A5" s="334" t="s">
        <v>348</v>
      </c>
      <c r="B5" s="335" t="s">
        <v>308</v>
      </c>
      <c r="C5" s="336" t="s">
        <v>309</v>
      </c>
      <c r="D5" s="335" t="s">
        <v>577</v>
      </c>
      <c r="E5" s="335" t="s">
        <v>548</v>
      </c>
      <c r="F5" s="337" t="s">
        <v>549</v>
      </c>
    </row>
    <row r="6" spans="1:6" ht="10.5" customHeight="1" thickBot="1">
      <c r="A6" s="329">
        <v>1</v>
      </c>
      <c r="B6" s="330">
        <v>2</v>
      </c>
      <c r="C6" s="330">
        <v>3</v>
      </c>
      <c r="D6" s="330">
        <v>4</v>
      </c>
      <c r="E6" s="330">
        <v>5</v>
      </c>
      <c r="F6" s="331">
        <v>6</v>
      </c>
    </row>
    <row r="7" spans="1:7" ht="21.75" customHeight="1">
      <c r="A7" s="338" t="s">
        <v>358</v>
      </c>
      <c r="B7" s="339">
        <v>801</v>
      </c>
      <c r="C7" s="339"/>
      <c r="D7" s="339"/>
      <c r="E7" s="340" t="s">
        <v>466</v>
      </c>
      <c r="F7" s="341">
        <f>F8</f>
        <v>40000</v>
      </c>
      <c r="G7" s="25"/>
    </row>
    <row r="8" spans="1:6" ht="20.25" customHeight="1">
      <c r="A8" s="254" t="s">
        <v>24</v>
      </c>
      <c r="B8" s="32"/>
      <c r="C8" s="32">
        <v>80197</v>
      </c>
      <c r="D8" s="32"/>
      <c r="E8" s="257" t="s">
        <v>748</v>
      </c>
      <c r="F8" s="333">
        <f>F9</f>
        <v>40000</v>
      </c>
    </row>
    <row r="9" spans="1:6" ht="27" customHeight="1" thickBot="1">
      <c r="A9" s="254" t="s">
        <v>25</v>
      </c>
      <c r="B9" s="32"/>
      <c r="C9" s="32"/>
      <c r="D9" s="32">
        <v>2420</v>
      </c>
      <c r="E9" s="257" t="s">
        <v>747</v>
      </c>
      <c r="F9" s="333">
        <v>40000</v>
      </c>
    </row>
    <row r="10" spans="1:6" ht="24" customHeight="1" thickBot="1">
      <c r="A10" s="96"/>
      <c r="B10" s="255">
        <v>801</v>
      </c>
      <c r="C10" s="256"/>
      <c r="D10" s="256"/>
      <c r="E10" s="97" t="s">
        <v>5</v>
      </c>
      <c r="F10" s="98">
        <f>F7</f>
        <v>40000</v>
      </c>
    </row>
    <row r="11" spans="1:6" ht="12.75">
      <c r="A11" s="18"/>
      <c r="B11" s="18"/>
      <c r="C11" s="18"/>
      <c r="D11" s="18"/>
      <c r="E11" s="18"/>
      <c r="F11" s="70"/>
    </row>
    <row r="12" spans="1:6" ht="12.75">
      <c r="A12" s="18"/>
      <c r="B12" s="18"/>
      <c r="C12" s="18"/>
      <c r="D12" s="18"/>
      <c r="E12" s="435" t="s">
        <v>574</v>
      </c>
      <c r="F12" s="70"/>
    </row>
    <row r="13" spans="1:6" ht="16.5" customHeight="1">
      <c r="A13" s="18"/>
      <c r="B13" s="18"/>
      <c r="C13" s="18"/>
      <c r="D13" s="18"/>
      <c r="E13" s="30"/>
      <c r="F13" s="70"/>
    </row>
    <row r="14" spans="1:6" ht="12" customHeight="1">
      <c r="A14" s="18"/>
      <c r="B14" s="18"/>
      <c r="C14" s="18"/>
      <c r="D14" s="18"/>
      <c r="E14" s="48" t="s">
        <v>712</v>
      </c>
      <c r="F14" s="70"/>
    </row>
    <row r="15" spans="1:6" ht="12.75">
      <c r="A15" s="18"/>
      <c r="B15" s="18"/>
      <c r="C15" s="18"/>
      <c r="D15" s="18"/>
      <c r="E15" s="18"/>
      <c r="F15" s="70"/>
    </row>
    <row r="16" spans="1:6" ht="12.75">
      <c r="A16" s="18"/>
      <c r="B16" s="18"/>
      <c r="C16" s="18"/>
      <c r="D16" s="18"/>
      <c r="E16" s="18"/>
      <c r="F16" s="70"/>
    </row>
    <row r="17" spans="1:6" ht="12.75">
      <c r="A17" s="18"/>
      <c r="B17" s="18"/>
      <c r="C17" s="18"/>
      <c r="D17" s="18"/>
      <c r="E17" s="18"/>
      <c r="F17" s="70"/>
    </row>
    <row r="18" spans="1:6" ht="12.75">
      <c r="A18" s="18"/>
      <c r="B18" s="18"/>
      <c r="C18" s="18"/>
      <c r="D18" s="18"/>
      <c r="E18" s="18"/>
      <c r="F18" s="70"/>
    </row>
    <row r="19" spans="1:6" ht="12.75">
      <c r="A19" s="18"/>
      <c r="B19" s="18"/>
      <c r="C19" s="18"/>
      <c r="D19" s="18"/>
      <c r="E19" s="18"/>
      <c r="F19" s="70"/>
    </row>
    <row r="20" spans="1:6" ht="12.75">
      <c r="A20" s="18"/>
      <c r="B20" s="18"/>
      <c r="C20" s="18"/>
      <c r="D20" s="18"/>
      <c r="E20" s="18"/>
      <c r="F20" s="70"/>
    </row>
    <row r="21" spans="1:6" ht="12.75">
      <c r="A21" s="18"/>
      <c r="B21" s="18"/>
      <c r="C21" s="18"/>
      <c r="D21" s="18"/>
      <c r="E21" s="18"/>
      <c r="F21" s="70"/>
    </row>
    <row r="22" spans="1:6" ht="12.75">
      <c r="A22" s="18"/>
      <c r="B22" s="18"/>
      <c r="C22" s="18"/>
      <c r="D22" s="18"/>
      <c r="E22" s="18"/>
      <c r="F22" s="70"/>
    </row>
    <row r="23" spans="1:6" ht="12.75">
      <c r="A23" s="18"/>
      <c r="B23" s="18"/>
      <c r="C23" s="18"/>
      <c r="D23" s="18"/>
      <c r="E23" s="18"/>
      <c r="F23" s="70"/>
    </row>
    <row r="24" spans="1:6" ht="12.75">
      <c r="A24" s="18"/>
      <c r="B24" s="18"/>
      <c r="C24" s="18"/>
      <c r="D24" s="18"/>
      <c r="E24" s="18"/>
      <c r="F24" s="18"/>
    </row>
  </sheetData>
  <mergeCells count="2">
    <mergeCell ref="E2:F2"/>
    <mergeCell ref="A4:F4"/>
  </mergeCells>
  <printOptions/>
  <pageMargins left="0.5905511811023623" right="0.3937007874015748" top="0.984251968503937" bottom="0.1968503937007874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2">
      <selection activeCell="L2" sqref="L2:S2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07"/>
      <c r="J1" s="807"/>
      <c r="K1" s="807"/>
      <c r="L1" s="807"/>
      <c r="M1" s="807"/>
      <c r="N1" s="152"/>
      <c r="O1" s="152"/>
      <c r="P1" s="152"/>
      <c r="Q1" s="152"/>
      <c r="R1" s="152"/>
    </row>
    <row r="2" spans="5:19" ht="12.75">
      <c r="E2" s="153"/>
      <c r="L2" s="815" t="s">
        <v>788</v>
      </c>
      <c r="M2" s="815"/>
      <c r="N2" s="815"/>
      <c r="O2" s="815"/>
      <c r="P2" s="815"/>
      <c r="Q2" s="815"/>
      <c r="R2" s="815"/>
      <c r="S2" s="815"/>
    </row>
    <row r="3" spans="9:18" ht="12.75"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8:18" ht="12.75">
      <c r="H4" s="1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ht="18">
      <c r="A5" s="816" t="s">
        <v>655</v>
      </c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</row>
    <row r="6" spans="1:18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9" ht="12.75" customHeight="1" thickBot="1">
      <c r="A7" s="3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N7" s="82"/>
      <c r="O7" s="82"/>
      <c r="P7" s="82"/>
      <c r="Q7" s="82" t="s">
        <v>412</v>
      </c>
      <c r="R7" s="82"/>
      <c r="S7" s="30"/>
    </row>
    <row r="8" spans="1:19" ht="21" customHeight="1">
      <c r="A8" s="809" t="s">
        <v>321</v>
      </c>
      <c r="B8" s="809" t="s">
        <v>667</v>
      </c>
      <c r="C8" s="811" t="s">
        <v>729</v>
      </c>
      <c r="D8" s="813" t="s">
        <v>519</v>
      </c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4"/>
      <c r="S8" s="30"/>
    </row>
    <row r="9" spans="1:19" ht="49.5" customHeight="1" thickBot="1">
      <c r="A9" s="810"/>
      <c r="B9" s="810"/>
      <c r="C9" s="812"/>
      <c r="D9" s="283">
        <v>2008</v>
      </c>
      <c r="E9" s="283">
        <v>2009</v>
      </c>
      <c r="F9" s="283">
        <v>2010</v>
      </c>
      <c r="G9" s="283">
        <v>2011</v>
      </c>
      <c r="H9" s="283">
        <v>2012</v>
      </c>
      <c r="I9" s="283">
        <v>2013</v>
      </c>
      <c r="J9" s="283">
        <v>2014</v>
      </c>
      <c r="K9" s="283">
        <v>2015</v>
      </c>
      <c r="L9" s="283">
        <v>2016</v>
      </c>
      <c r="M9" s="283">
        <v>2017</v>
      </c>
      <c r="N9" s="284">
        <v>2018</v>
      </c>
      <c r="O9" s="284">
        <v>2019</v>
      </c>
      <c r="P9" s="284">
        <v>2020</v>
      </c>
      <c r="Q9" s="284">
        <v>2021</v>
      </c>
      <c r="R9" s="285">
        <v>2022</v>
      </c>
      <c r="S9" s="30"/>
    </row>
    <row r="10" spans="1:19" ht="12.75" customHeight="1" thickBot="1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286">
        <v>13</v>
      </c>
      <c r="N10" s="287">
        <v>14</v>
      </c>
      <c r="O10" s="287">
        <v>15</v>
      </c>
      <c r="P10" s="287">
        <v>16</v>
      </c>
      <c r="Q10" s="287">
        <v>17</v>
      </c>
      <c r="R10" s="288">
        <v>18</v>
      </c>
      <c r="S10" s="30"/>
    </row>
    <row r="11" spans="1:19" ht="19.5" customHeight="1">
      <c r="A11" s="88" t="s">
        <v>358</v>
      </c>
      <c r="B11" s="275" t="s">
        <v>520</v>
      </c>
      <c r="C11" s="272">
        <v>0</v>
      </c>
      <c r="D11" s="272">
        <f>'Z4'!E20</f>
        <v>3800000</v>
      </c>
      <c r="E11" s="272">
        <v>6800000</v>
      </c>
      <c r="F11" s="272">
        <v>6800000</v>
      </c>
      <c r="G11" s="272">
        <v>6800000</v>
      </c>
      <c r="H11" s="272">
        <v>6800000</v>
      </c>
      <c r="I11" s="272">
        <v>6120000</v>
      </c>
      <c r="J11" s="272">
        <v>5440000</v>
      </c>
      <c r="K11" s="272">
        <v>4760000</v>
      </c>
      <c r="L11" s="272">
        <v>4080000</v>
      </c>
      <c r="M11" s="272">
        <v>3400000</v>
      </c>
      <c r="N11" s="272">
        <v>2720000</v>
      </c>
      <c r="O11" s="273">
        <v>2040000</v>
      </c>
      <c r="P11" s="272">
        <v>1360000</v>
      </c>
      <c r="Q11" s="272">
        <v>680000</v>
      </c>
      <c r="R11" s="274">
        <v>0</v>
      </c>
      <c r="S11" s="30"/>
    </row>
    <row r="12" spans="1:19" ht="19.5" customHeight="1">
      <c r="A12" s="89" t="s">
        <v>359</v>
      </c>
      <c r="B12" s="276" t="s">
        <v>521</v>
      </c>
      <c r="C12" s="270">
        <v>11288862</v>
      </c>
      <c r="D12" s="270">
        <v>7798561</v>
      </c>
      <c r="E12" s="270">
        <v>3842157</v>
      </c>
      <c r="F12" s="270">
        <v>3189481</v>
      </c>
      <c r="G12" s="270">
        <v>2426177</v>
      </c>
      <c r="H12" s="270">
        <v>1662823</v>
      </c>
      <c r="I12" s="270">
        <v>1016419</v>
      </c>
      <c r="J12" s="270">
        <v>420000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0</v>
      </c>
      <c r="Q12" s="270">
        <v>0</v>
      </c>
      <c r="R12" s="271">
        <v>0</v>
      </c>
      <c r="S12" s="30"/>
    </row>
    <row r="13" spans="1:19" ht="19.5" customHeight="1">
      <c r="A13" s="89" t="s">
        <v>361</v>
      </c>
      <c r="B13" s="276" t="s">
        <v>522</v>
      </c>
      <c r="C13" s="270">
        <v>91400</v>
      </c>
      <c r="D13" s="270">
        <v>43400</v>
      </c>
      <c r="E13" s="270">
        <v>31400</v>
      </c>
      <c r="F13" s="270">
        <v>19400</v>
      </c>
      <c r="G13" s="270">
        <v>7400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1">
        <v>0</v>
      </c>
      <c r="S13" s="30"/>
    </row>
    <row r="14" spans="1:19" ht="19.5" customHeight="1">
      <c r="A14" s="89" t="s">
        <v>363</v>
      </c>
      <c r="B14" s="276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271">
        <v>0</v>
      </c>
      <c r="S14" s="30"/>
    </row>
    <row r="15" spans="1:19" ht="19.5" customHeight="1">
      <c r="A15" s="88" t="s">
        <v>365</v>
      </c>
      <c r="B15" s="277" t="s">
        <v>524</v>
      </c>
      <c r="C15" s="270">
        <f>C16+C17</f>
        <v>0</v>
      </c>
      <c r="D15" s="270">
        <f aca="true" t="shared" si="0" ref="D15:M15">D16+D17</f>
        <v>0</v>
      </c>
      <c r="E15" s="270">
        <f t="shared" si="0"/>
        <v>0</v>
      </c>
      <c r="F15" s="270">
        <f t="shared" si="0"/>
        <v>0</v>
      </c>
      <c r="G15" s="270">
        <f t="shared" si="0"/>
        <v>0</v>
      </c>
      <c r="H15" s="270">
        <f t="shared" si="0"/>
        <v>0</v>
      </c>
      <c r="I15" s="270">
        <f t="shared" si="0"/>
        <v>0</v>
      </c>
      <c r="J15" s="270">
        <f t="shared" si="0"/>
        <v>0</v>
      </c>
      <c r="K15" s="270">
        <f t="shared" si="0"/>
        <v>0</v>
      </c>
      <c r="L15" s="270">
        <f t="shared" si="0"/>
        <v>0</v>
      </c>
      <c r="M15" s="270">
        <f t="shared" si="0"/>
        <v>0</v>
      </c>
      <c r="N15" s="270">
        <v>0</v>
      </c>
      <c r="O15" s="270">
        <v>0</v>
      </c>
      <c r="P15" s="270">
        <v>0</v>
      </c>
      <c r="Q15" s="270">
        <v>0</v>
      </c>
      <c r="R15" s="271">
        <v>0</v>
      </c>
      <c r="S15" s="30"/>
    </row>
    <row r="16" spans="1:19" ht="19.5" customHeight="1">
      <c r="A16" s="88"/>
      <c r="B16" s="277" t="s">
        <v>525</v>
      </c>
      <c r="C16" s="270">
        <v>0</v>
      </c>
      <c r="D16" s="270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0">
        <v>0</v>
      </c>
      <c r="N16" s="270">
        <v>0</v>
      </c>
      <c r="O16" s="270">
        <v>0</v>
      </c>
      <c r="P16" s="270">
        <v>0</v>
      </c>
      <c r="Q16" s="270">
        <v>0</v>
      </c>
      <c r="R16" s="271">
        <v>0</v>
      </c>
      <c r="S16" s="30"/>
    </row>
    <row r="17" spans="1:19" ht="19.5" customHeight="1">
      <c r="A17" s="88"/>
      <c r="B17" s="276" t="s">
        <v>526</v>
      </c>
      <c r="C17" s="270">
        <f>C18+C19+C20+C21</f>
        <v>0</v>
      </c>
      <c r="D17" s="270">
        <f aca="true" t="shared" si="1" ref="D17:M17">D18+D19+D20+D21</f>
        <v>0</v>
      </c>
      <c r="E17" s="270">
        <f t="shared" si="1"/>
        <v>0</v>
      </c>
      <c r="F17" s="270">
        <f t="shared" si="1"/>
        <v>0</v>
      </c>
      <c r="G17" s="270">
        <f t="shared" si="1"/>
        <v>0</v>
      </c>
      <c r="H17" s="270">
        <f t="shared" si="1"/>
        <v>0</v>
      </c>
      <c r="I17" s="270">
        <f t="shared" si="1"/>
        <v>0</v>
      </c>
      <c r="J17" s="270">
        <f t="shared" si="1"/>
        <v>0</v>
      </c>
      <c r="K17" s="270">
        <f t="shared" si="1"/>
        <v>0</v>
      </c>
      <c r="L17" s="270">
        <f t="shared" si="1"/>
        <v>0</v>
      </c>
      <c r="M17" s="270">
        <f t="shared" si="1"/>
        <v>0</v>
      </c>
      <c r="N17" s="270">
        <v>0</v>
      </c>
      <c r="O17" s="270">
        <v>0</v>
      </c>
      <c r="P17" s="270">
        <v>0</v>
      </c>
      <c r="Q17" s="270">
        <v>0</v>
      </c>
      <c r="R17" s="271">
        <v>0</v>
      </c>
      <c r="S17" s="30"/>
    </row>
    <row r="18" spans="1:19" ht="19.5" customHeight="1">
      <c r="A18" s="88"/>
      <c r="B18" s="278" t="s">
        <v>385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270">
        <v>0</v>
      </c>
      <c r="K18" s="270">
        <v>0</v>
      </c>
      <c r="L18" s="270">
        <v>0</v>
      </c>
      <c r="M18" s="270">
        <v>0</v>
      </c>
      <c r="N18" s="270">
        <v>0</v>
      </c>
      <c r="O18" s="270">
        <v>0</v>
      </c>
      <c r="P18" s="270">
        <v>0</v>
      </c>
      <c r="Q18" s="270">
        <v>0</v>
      </c>
      <c r="R18" s="271">
        <v>0</v>
      </c>
      <c r="S18" s="30"/>
    </row>
    <row r="19" spans="1:19" ht="19.5" customHeight="1">
      <c r="A19" s="88"/>
      <c r="B19" s="278" t="s">
        <v>386</v>
      </c>
      <c r="C19" s="270">
        <v>0</v>
      </c>
      <c r="D19" s="270">
        <v>0</v>
      </c>
      <c r="E19" s="270">
        <v>0</v>
      </c>
      <c r="F19" s="270">
        <v>0</v>
      </c>
      <c r="G19" s="270">
        <v>0</v>
      </c>
      <c r="H19" s="270">
        <v>0</v>
      </c>
      <c r="I19" s="270">
        <v>0</v>
      </c>
      <c r="J19" s="270">
        <v>0</v>
      </c>
      <c r="K19" s="270">
        <v>0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70">
        <v>0</v>
      </c>
      <c r="R19" s="271">
        <v>0</v>
      </c>
      <c r="S19" s="30"/>
    </row>
    <row r="20" spans="1:19" ht="30.75" customHeight="1">
      <c r="A20" s="88"/>
      <c r="B20" s="279" t="s">
        <v>527</v>
      </c>
      <c r="C20" s="270"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  <c r="M20" s="270">
        <f>'Z10a'!M29</f>
        <v>0</v>
      </c>
      <c r="N20" s="270">
        <v>0</v>
      </c>
      <c r="O20" s="270">
        <v>0</v>
      </c>
      <c r="P20" s="270">
        <v>0</v>
      </c>
      <c r="Q20" s="270">
        <v>0</v>
      </c>
      <c r="R20" s="271">
        <v>0</v>
      </c>
      <c r="S20" s="30"/>
    </row>
    <row r="21" spans="1:19" ht="19.5" customHeight="1">
      <c r="A21" s="90"/>
      <c r="B21" s="278" t="s">
        <v>528</v>
      </c>
      <c r="C21" s="270">
        <v>0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0</v>
      </c>
      <c r="Q21" s="270">
        <v>0</v>
      </c>
      <c r="R21" s="271">
        <v>0</v>
      </c>
      <c r="S21" s="30"/>
    </row>
    <row r="22" spans="1:19" ht="19.5" customHeight="1">
      <c r="A22" s="91" t="s">
        <v>387</v>
      </c>
      <c r="B22" s="280" t="s">
        <v>389</v>
      </c>
      <c r="C22" s="270">
        <f>'Z10a'!C8</f>
        <v>38515411</v>
      </c>
      <c r="D22" s="270">
        <f>'Z10a'!D8</f>
        <v>34984318</v>
      </c>
      <c r="E22" s="270">
        <f>'Z10a'!E8</f>
        <v>32325460</v>
      </c>
      <c r="F22" s="270">
        <f>'Z10a'!F8</f>
        <v>29600000</v>
      </c>
      <c r="G22" s="270">
        <f>'Z10a'!G8</f>
        <v>29200000</v>
      </c>
      <c r="H22" s="270">
        <f>'Z10a'!H8</f>
        <v>29400000</v>
      </c>
      <c r="I22" s="270">
        <f>'Z10a'!I8</f>
        <v>29500000</v>
      </c>
      <c r="J22" s="270">
        <f>'Z10a'!J8</f>
        <v>29600000</v>
      </c>
      <c r="K22" s="270">
        <f>'Z10a'!K8</f>
        <v>29700000</v>
      </c>
      <c r="L22" s="270">
        <f>'Z10a'!L8</f>
        <v>30000000</v>
      </c>
      <c r="M22" s="270">
        <f>'Z10a'!M8</f>
        <v>30100000</v>
      </c>
      <c r="N22" s="270">
        <f>'Z10a'!N8</f>
        <v>33415000</v>
      </c>
      <c r="O22" s="270">
        <f>'Z10a'!O8</f>
        <v>33510000</v>
      </c>
      <c r="P22" s="270">
        <f>'Z10a'!P8</f>
        <v>33520000</v>
      </c>
      <c r="Q22" s="270">
        <f>'Z10a'!Q8</f>
        <v>33565000</v>
      </c>
      <c r="R22" s="271">
        <f>'Z10a'!R8</f>
        <v>33615000</v>
      </c>
      <c r="S22" s="30"/>
    </row>
    <row r="23" spans="1:19" ht="27.75" customHeight="1">
      <c r="A23" s="89" t="s">
        <v>388</v>
      </c>
      <c r="B23" s="277" t="s">
        <v>529</v>
      </c>
      <c r="C23" s="270">
        <f>C11+C12+C13+C14+C15</f>
        <v>11380262</v>
      </c>
      <c r="D23" s="270">
        <f aca="true" t="shared" si="2" ref="D23:R23">D11+D12+D13+D14+D15</f>
        <v>11641961</v>
      </c>
      <c r="E23" s="270">
        <f t="shared" si="2"/>
        <v>10673557</v>
      </c>
      <c r="F23" s="270">
        <f t="shared" si="2"/>
        <v>10008881</v>
      </c>
      <c r="G23" s="270">
        <f t="shared" si="2"/>
        <v>9233577</v>
      </c>
      <c r="H23" s="270">
        <f t="shared" si="2"/>
        <v>8462823</v>
      </c>
      <c r="I23" s="270">
        <f t="shared" si="2"/>
        <v>7136419</v>
      </c>
      <c r="J23" s="270">
        <f t="shared" si="2"/>
        <v>5860000</v>
      </c>
      <c r="K23" s="270">
        <f t="shared" si="2"/>
        <v>4760000</v>
      </c>
      <c r="L23" s="270">
        <f t="shared" si="2"/>
        <v>4080000</v>
      </c>
      <c r="M23" s="270">
        <f t="shared" si="2"/>
        <v>3400000</v>
      </c>
      <c r="N23" s="270">
        <f t="shared" si="2"/>
        <v>2720000</v>
      </c>
      <c r="O23" s="270">
        <f t="shared" si="2"/>
        <v>2040000</v>
      </c>
      <c r="P23" s="270">
        <f t="shared" si="2"/>
        <v>1360000</v>
      </c>
      <c r="Q23" s="270">
        <f t="shared" si="2"/>
        <v>680000</v>
      </c>
      <c r="R23" s="271">
        <f t="shared" si="2"/>
        <v>0</v>
      </c>
      <c r="S23" s="30"/>
    </row>
    <row r="24" spans="1:19" ht="24.75" customHeight="1" thickBot="1">
      <c r="A24" s="92" t="s">
        <v>375</v>
      </c>
      <c r="B24" s="281" t="s">
        <v>530</v>
      </c>
      <c r="C24" s="282">
        <f>C23/C22</f>
        <v>0.29547294717950695</v>
      </c>
      <c r="D24" s="282">
        <f aca="true" t="shared" si="3" ref="D24:R24">D23/D22</f>
        <v>0.33277656005756634</v>
      </c>
      <c r="E24" s="282">
        <f t="shared" si="3"/>
        <v>0.3301904133769481</v>
      </c>
      <c r="F24" s="282">
        <f t="shared" si="3"/>
        <v>0.3381378716216216</v>
      </c>
      <c r="G24" s="282">
        <f t="shared" si="3"/>
        <v>0.3162183904109589</v>
      </c>
      <c r="H24" s="282">
        <f t="shared" si="3"/>
        <v>0.2878511224489796</v>
      </c>
      <c r="I24" s="282">
        <f t="shared" si="3"/>
        <v>0.24191250847457627</v>
      </c>
      <c r="J24" s="282">
        <f t="shared" si="3"/>
        <v>0.19797297297297298</v>
      </c>
      <c r="K24" s="282">
        <f t="shared" si="3"/>
        <v>0.16026936026936026</v>
      </c>
      <c r="L24" s="282">
        <f t="shared" si="3"/>
        <v>0.136</v>
      </c>
      <c r="M24" s="282">
        <f t="shared" si="3"/>
        <v>0.11295681063122924</v>
      </c>
      <c r="N24" s="282">
        <f t="shared" si="3"/>
        <v>0.08140056860691307</v>
      </c>
      <c r="O24" s="282">
        <f t="shared" si="3"/>
        <v>0.06087735004476276</v>
      </c>
      <c r="P24" s="282">
        <f t="shared" si="3"/>
        <v>0.0405727923627685</v>
      </c>
      <c r="Q24" s="282">
        <f t="shared" si="3"/>
        <v>0.020259198569938925</v>
      </c>
      <c r="R24" s="282">
        <f t="shared" si="3"/>
        <v>0</v>
      </c>
      <c r="S24" s="30"/>
    </row>
    <row r="25" spans="1:19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30"/>
    </row>
    <row r="26" spans="1:19" ht="12.75">
      <c r="A26" s="86"/>
      <c r="B26" s="86"/>
      <c r="C26" s="86"/>
      <c r="D26" s="86"/>
      <c r="E26" s="86"/>
      <c r="F26" s="86"/>
      <c r="M26" s="86"/>
      <c r="N26" s="808" t="s">
        <v>574</v>
      </c>
      <c r="O26" s="808"/>
      <c r="P26" s="808"/>
      <c r="Q26" s="808"/>
      <c r="R26" s="808"/>
      <c r="S26" s="808"/>
    </row>
    <row r="27" spans="1:19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30"/>
    </row>
    <row r="28" spans="1:19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M28" s="86"/>
      <c r="N28" s="86" t="s">
        <v>668</v>
      </c>
      <c r="O28" s="86"/>
      <c r="R28" s="86"/>
      <c r="S28" s="30"/>
    </row>
    <row r="29" spans="1:19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30"/>
    </row>
    <row r="30" spans="1:19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30"/>
    </row>
    <row r="31" spans="1:19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30"/>
    </row>
    <row r="32" spans="1:1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B1">
      <selection activeCell="L1" sqref="L1:R1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12.3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9" width="10.00390625" style="0" customWidth="1"/>
  </cols>
  <sheetData>
    <row r="1" spans="12:19" ht="12.75" customHeight="1">
      <c r="L1" s="675" t="s">
        <v>789</v>
      </c>
      <c r="M1" s="675"/>
      <c r="N1" s="675"/>
      <c r="O1" s="675"/>
      <c r="P1" s="675"/>
      <c r="Q1" s="675"/>
      <c r="R1" s="675"/>
      <c r="S1" s="48"/>
    </row>
    <row r="2" spans="15:17" ht="12" customHeight="1">
      <c r="O2" s="675"/>
      <c r="P2" s="675"/>
      <c r="Q2" s="675"/>
    </row>
    <row r="3" spans="1:19" ht="12.75">
      <c r="A3" s="820" t="s">
        <v>477</v>
      </c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474"/>
    </row>
    <row r="4" ht="18" customHeight="1" thickBot="1"/>
    <row r="5" spans="1:19" ht="20.25" customHeight="1">
      <c r="A5" s="826" t="s">
        <v>321</v>
      </c>
      <c r="B5" s="818" t="s">
        <v>509</v>
      </c>
      <c r="C5" s="824" t="s">
        <v>739</v>
      </c>
      <c r="D5" s="824" t="s">
        <v>648</v>
      </c>
      <c r="E5" s="821" t="s">
        <v>478</v>
      </c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3"/>
    </row>
    <row r="6" spans="1:19" ht="35.25" customHeight="1">
      <c r="A6" s="827"/>
      <c r="B6" s="819"/>
      <c r="C6" s="825"/>
      <c r="D6" s="825"/>
      <c r="E6" s="513">
        <v>2009</v>
      </c>
      <c r="F6" s="511">
        <v>2010</v>
      </c>
      <c r="G6" s="511">
        <v>2011</v>
      </c>
      <c r="H6" s="511">
        <v>2012</v>
      </c>
      <c r="I6" s="511">
        <v>2013</v>
      </c>
      <c r="J6" s="511">
        <v>2014</v>
      </c>
      <c r="K6" s="511">
        <v>2015</v>
      </c>
      <c r="L6" s="511">
        <v>2016</v>
      </c>
      <c r="M6" s="511">
        <v>2017</v>
      </c>
      <c r="N6" s="511">
        <v>2018</v>
      </c>
      <c r="O6" s="511">
        <v>2019</v>
      </c>
      <c r="P6" s="511">
        <v>2020</v>
      </c>
      <c r="Q6" s="511">
        <v>2021</v>
      </c>
      <c r="R6" s="511">
        <v>2022</v>
      </c>
      <c r="S6" s="512">
        <v>2023</v>
      </c>
    </row>
    <row r="7" spans="1:19" ht="11.25" customHeight="1">
      <c r="A7" s="504">
        <v>1</v>
      </c>
      <c r="B7" s="498">
        <v>2</v>
      </c>
      <c r="C7" s="499">
        <v>3</v>
      </c>
      <c r="D7" s="499">
        <v>4</v>
      </c>
      <c r="E7" s="499">
        <v>5</v>
      </c>
      <c r="F7" s="498">
        <v>6</v>
      </c>
      <c r="G7" s="498">
        <v>7</v>
      </c>
      <c r="H7" s="498">
        <v>8</v>
      </c>
      <c r="I7" s="498">
        <v>9</v>
      </c>
      <c r="J7" s="498">
        <v>10</v>
      </c>
      <c r="K7" s="498">
        <v>11</v>
      </c>
      <c r="L7" s="498">
        <v>12</v>
      </c>
      <c r="M7" s="498">
        <v>13</v>
      </c>
      <c r="N7" s="498">
        <v>14</v>
      </c>
      <c r="O7" s="498">
        <v>15</v>
      </c>
      <c r="P7" s="498">
        <v>16</v>
      </c>
      <c r="Q7" s="498">
        <v>17</v>
      </c>
      <c r="R7" s="498">
        <v>18</v>
      </c>
      <c r="S7" s="505">
        <v>19</v>
      </c>
    </row>
    <row r="8" spans="1:19" ht="21.75" customHeight="1">
      <c r="A8" s="506" t="s">
        <v>350</v>
      </c>
      <c r="B8" s="500" t="s">
        <v>479</v>
      </c>
      <c r="C8" s="175">
        <f>C9+C13+C14+C15</f>
        <v>38515411</v>
      </c>
      <c r="D8" s="175">
        <f aca="true" t="shared" si="0" ref="D8:R8">D9+D13+D14+D15</f>
        <v>34984318</v>
      </c>
      <c r="E8" s="175">
        <f t="shared" si="0"/>
        <v>32325460</v>
      </c>
      <c r="F8" s="175">
        <f t="shared" si="0"/>
        <v>29600000</v>
      </c>
      <c r="G8" s="175">
        <f t="shared" si="0"/>
        <v>29200000</v>
      </c>
      <c r="H8" s="175">
        <f t="shared" si="0"/>
        <v>29400000</v>
      </c>
      <c r="I8" s="175">
        <f t="shared" si="0"/>
        <v>29500000</v>
      </c>
      <c r="J8" s="175">
        <f t="shared" si="0"/>
        <v>29600000</v>
      </c>
      <c r="K8" s="175">
        <f t="shared" si="0"/>
        <v>29700000</v>
      </c>
      <c r="L8" s="175">
        <f t="shared" si="0"/>
        <v>30000000</v>
      </c>
      <c r="M8" s="175">
        <f t="shared" si="0"/>
        <v>30100000</v>
      </c>
      <c r="N8" s="175">
        <f t="shared" si="0"/>
        <v>33415000</v>
      </c>
      <c r="O8" s="175">
        <f t="shared" si="0"/>
        <v>33510000</v>
      </c>
      <c r="P8" s="175">
        <f t="shared" si="0"/>
        <v>33520000</v>
      </c>
      <c r="Q8" s="175">
        <f t="shared" si="0"/>
        <v>33565000</v>
      </c>
      <c r="R8" s="175">
        <f t="shared" si="0"/>
        <v>33615000</v>
      </c>
      <c r="S8" s="463"/>
    </row>
    <row r="9" spans="1:19" ht="12.75">
      <c r="A9" s="26" t="s">
        <v>322</v>
      </c>
      <c r="B9" s="32" t="s">
        <v>323</v>
      </c>
      <c r="C9" s="83">
        <f>C10+C11+C12</f>
        <v>6331467</v>
      </c>
      <c r="D9" s="83">
        <f aca="true" t="shared" si="1" ref="D9:R9">D10+D11+D12</f>
        <v>6681895</v>
      </c>
      <c r="E9" s="83">
        <f t="shared" si="1"/>
        <v>5999204</v>
      </c>
      <c r="F9" s="83">
        <f t="shared" si="1"/>
        <v>4692000</v>
      </c>
      <c r="G9" s="83">
        <f t="shared" si="1"/>
        <v>4600000</v>
      </c>
      <c r="H9" s="83">
        <f t="shared" si="1"/>
        <v>4708000</v>
      </c>
      <c r="I9" s="83">
        <f t="shared" si="1"/>
        <v>4716000</v>
      </c>
      <c r="J9" s="83">
        <f t="shared" si="1"/>
        <v>4674000</v>
      </c>
      <c r="K9" s="83">
        <f t="shared" si="1"/>
        <v>4633000</v>
      </c>
      <c r="L9" s="83">
        <f t="shared" si="1"/>
        <v>4600000</v>
      </c>
      <c r="M9" s="83">
        <f t="shared" si="1"/>
        <v>4650000</v>
      </c>
      <c r="N9" s="83">
        <f t="shared" si="1"/>
        <v>7865000</v>
      </c>
      <c r="O9" s="83">
        <f t="shared" si="1"/>
        <v>7830000</v>
      </c>
      <c r="P9" s="83">
        <f t="shared" si="1"/>
        <v>7830000</v>
      </c>
      <c r="Q9" s="83">
        <f t="shared" si="1"/>
        <v>7765000</v>
      </c>
      <c r="R9" s="83">
        <f t="shared" si="1"/>
        <v>7865000</v>
      </c>
      <c r="S9" s="84"/>
    </row>
    <row r="10" spans="1:19" ht="12.75">
      <c r="A10" s="26" t="s">
        <v>358</v>
      </c>
      <c r="B10" s="32" t="s">
        <v>531</v>
      </c>
      <c r="C10" s="83">
        <v>2206889</v>
      </c>
      <c r="D10" s="83">
        <v>1832834</v>
      </c>
      <c r="E10" s="83">
        <v>1521204</v>
      </c>
      <c r="F10" s="83">
        <v>1592000</v>
      </c>
      <c r="G10" s="83">
        <v>1600000</v>
      </c>
      <c r="H10" s="83">
        <v>1608000</v>
      </c>
      <c r="I10" s="83">
        <v>1616000</v>
      </c>
      <c r="J10" s="83">
        <v>1624000</v>
      </c>
      <c r="K10" s="83">
        <v>1633000</v>
      </c>
      <c r="L10" s="83">
        <v>1650000</v>
      </c>
      <c r="M10" s="83">
        <v>1650000</v>
      </c>
      <c r="N10" s="83">
        <v>1665000</v>
      </c>
      <c r="O10" s="83">
        <v>1680000</v>
      </c>
      <c r="P10" s="83">
        <v>1630000</v>
      </c>
      <c r="Q10" s="83">
        <v>1665000</v>
      </c>
      <c r="R10" s="83">
        <v>1715000</v>
      </c>
      <c r="S10" s="84"/>
    </row>
    <row r="11" spans="1:19" ht="12.75">
      <c r="A11" s="26" t="s">
        <v>359</v>
      </c>
      <c r="B11" s="32" t="s">
        <v>532</v>
      </c>
      <c r="C11" s="83">
        <v>1651948</v>
      </c>
      <c r="D11" s="83">
        <f>'Z 1'!I31</f>
        <v>2150700</v>
      </c>
      <c r="E11" s="83">
        <v>1750000</v>
      </c>
      <c r="F11" s="83">
        <v>900000</v>
      </c>
      <c r="G11" s="83">
        <v>700000</v>
      </c>
      <c r="H11" s="83">
        <v>700000</v>
      </c>
      <c r="I11" s="83">
        <v>600000</v>
      </c>
      <c r="J11" s="83">
        <v>550000</v>
      </c>
      <c r="K11" s="83">
        <v>400000</v>
      </c>
      <c r="L11" s="83">
        <v>350000</v>
      </c>
      <c r="M11" s="83">
        <v>350000</v>
      </c>
      <c r="N11" s="83">
        <v>3500000</v>
      </c>
      <c r="O11" s="83">
        <v>3400000</v>
      </c>
      <c r="P11" s="83">
        <v>3400000</v>
      </c>
      <c r="Q11" s="83">
        <v>3300000</v>
      </c>
      <c r="R11" s="83">
        <v>3300000</v>
      </c>
      <c r="S11" s="84"/>
    </row>
    <row r="12" spans="1:19" ht="12.75">
      <c r="A12" s="26" t="s">
        <v>361</v>
      </c>
      <c r="B12" s="32" t="s">
        <v>533</v>
      </c>
      <c r="C12" s="83">
        <v>2472630</v>
      </c>
      <c r="D12" s="83">
        <f>'Z 1'!I64</f>
        <v>2698361</v>
      </c>
      <c r="E12" s="83">
        <v>2728000</v>
      </c>
      <c r="F12" s="83">
        <v>2200000</v>
      </c>
      <c r="G12" s="83">
        <v>2300000</v>
      </c>
      <c r="H12" s="83">
        <v>2400000</v>
      </c>
      <c r="I12" s="83">
        <v>2500000</v>
      </c>
      <c r="J12" s="83">
        <v>2500000</v>
      </c>
      <c r="K12" s="83">
        <v>2600000</v>
      </c>
      <c r="L12" s="83">
        <v>2600000</v>
      </c>
      <c r="M12" s="83">
        <v>2650000</v>
      </c>
      <c r="N12" s="83">
        <v>2700000</v>
      </c>
      <c r="O12" s="83">
        <v>2750000</v>
      </c>
      <c r="P12" s="83">
        <v>2800000</v>
      </c>
      <c r="Q12" s="83">
        <v>2800000</v>
      </c>
      <c r="R12" s="83">
        <v>2850000</v>
      </c>
      <c r="S12" s="84"/>
    </row>
    <row r="13" spans="1:19" ht="12.75">
      <c r="A13" s="26" t="s">
        <v>324</v>
      </c>
      <c r="B13" s="32" t="s">
        <v>325</v>
      </c>
      <c r="C13" s="83">
        <v>18645090</v>
      </c>
      <c r="D13" s="83">
        <f>'Z 1'!I68++'Z 1'!I70+'Z 1'!I74</f>
        <v>20087313</v>
      </c>
      <c r="E13" s="83">
        <v>19611000</v>
      </c>
      <c r="F13" s="83">
        <v>18200000</v>
      </c>
      <c r="G13" s="83">
        <v>18100000</v>
      </c>
      <c r="H13" s="83">
        <v>18200000</v>
      </c>
      <c r="I13" s="83">
        <v>18300000</v>
      </c>
      <c r="J13" s="83">
        <v>18400000</v>
      </c>
      <c r="K13" s="83">
        <v>18500000</v>
      </c>
      <c r="L13" s="83">
        <v>18600000</v>
      </c>
      <c r="M13" s="83">
        <v>18600000</v>
      </c>
      <c r="N13" s="83">
        <v>18650000</v>
      </c>
      <c r="O13" s="83">
        <v>18700000</v>
      </c>
      <c r="P13" s="83">
        <v>18700000</v>
      </c>
      <c r="Q13" s="83">
        <v>18800000</v>
      </c>
      <c r="R13" s="83">
        <v>18800000</v>
      </c>
      <c r="S13" s="84"/>
    </row>
    <row r="14" spans="1:19" ht="12.75">
      <c r="A14" s="26" t="s">
        <v>326</v>
      </c>
      <c r="B14" s="31" t="s">
        <v>480</v>
      </c>
      <c r="C14" s="83">
        <v>8338277</v>
      </c>
      <c r="D14" s="83">
        <v>5837771</v>
      </c>
      <c r="E14" s="83">
        <v>6169182</v>
      </c>
      <c r="F14" s="83">
        <v>6708000</v>
      </c>
      <c r="G14" s="83">
        <v>6500000</v>
      </c>
      <c r="H14" s="83">
        <v>6492000</v>
      </c>
      <c r="I14" s="83">
        <v>6484000</v>
      </c>
      <c r="J14" s="83">
        <v>6526000</v>
      </c>
      <c r="K14" s="83">
        <v>6567000</v>
      </c>
      <c r="L14" s="83">
        <v>6800000</v>
      </c>
      <c r="M14" s="83">
        <v>6850000</v>
      </c>
      <c r="N14" s="83">
        <v>6900000</v>
      </c>
      <c r="O14" s="83">
        <v>6980000</v>
      </c>
      <c r="P14" s="83">
        <v>6990000</v>
      </c>
      <c r="Q14" s="83">
        <v>7000000</v>
      </c>
      <c r="R14" s="83">
        <v>6950000</v>
      </c>
      <c r="S14" s="84"/>
    </row>
    <row r="15" spans="1:19" ht="12.75">
      <c r="A15" s="26" t="s">
        <v>535</v>
      </c>
      <c r="B15" s="31" t="s">
        <v>728</v>
      </c>
      <c r="C15" s="83">
        <v>5200577</v>
      </c>
      <c r="D15" s="83">
        <v>2377339</v>
      </c>
      <c r="E15" s="83">
        <v>546074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1:19" ht="24" customHeight="1">
      <c r="A16" s="507" t="s">
        <v>352</v>
      </c>
      <c r="B16" s="501" t="s">
        <v>328</v>
      </c>
      <c r="C16" s="93">
        <v>38446219</v>
      </c>
      <c r="D16" s="93">
        <f>'Z 2 '!G637</f>
        <v>35451608</v>
      </c>
      <c r="E16" s="93">
        <v>31903524</v>
      </c>
      <c r="F16" s="93">
        <v>28096000</v>
      </c>
      <c r="G16" s="93">
        <v>27950000</v>
      </c>
      <c r="H16" s="93">
        <v>28142000</v>
      </c>
      <c r="I16" s="93">
        <v>28252000</v>
      </c>
      <c r="J16" s="93">
        <v>28475000</v>
      </c>
      <c r="K16" s="93">
        <v>28512000</v>
      </c>
      <c r="L16" s="93">
        <v>28800000</v>
      </c>
      <c r="M16" s="93">
        <v>28850000</v>
      </c>
      <c r="N16" s="93">
        <v>28950000</v>
      </c>
      <c r="O16" s="93">
        <v>29050000</v>
      </c>
      <c r="P16" s="93">
        <v>29250000</v>
      </c>
      <c r="Q16" s="93">
        <v>29350000</v>
      </c>
      <c r="R16" s="93">
        <v>29550000</v>
      </c>
      <c r="S16" s="94"/>
    </row>
    <row r="17" spans="1:19" ht="23.25" customHeight="1">
      <c r="A17" s="507" t="s">
        <v>714</v>
      </c>
      <c r="B17" s="502" t="s">
        <v>720</v>
      </c>
      <c r="C17" s="93">
        <f>C18+C19</f>
        <v>0</v>
      </c>
      <c r="D17" s="93">
        <f aca="true" t="shared" si="2" ref="D17:R17">D18+D19</f>
        <v>4233850</v>
      </c>
      <c r="E17" s="93">
        <f t="shared" si="2"/>
        <v>3000000</v>
      </c>
      <c r="F17" s="93">
        <f t="shared" si="2"/>
        <v>0</v>
      </c>
      <c r="G17" s="93">
        <f t="shared" si="2"/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93">
        <f t="shared" si="2"/>
        <v>0</v>
      </c>
      <c r="N17" s="93">
        <f t="shared" si="2"/>
        <v>0</v>
      </c>
      <c r="O17" s="93">
        <f t="shared" si="2"/>
        <v>0</v>
      </c>
      <c r="P17" s="93">
        <f t="shared" si="2"/>
        <v>0</v>
      </c>
      <c r="Q17" s="93">
        <f t="shared" si="2"/>
        <v>0</v>
      </c>
      <c r="R17" s="93">
        <f t="shared" si="2"/>
        <v>0</v>
      </c>
      <c r="S17" s="94"/>
    </row>
    <row r="18" spans="1:19" ht="16.5" customHeight="1">
      <c r="A18" s="508" t="s">
        <v>358</v>
      </c>
      <c r="B18" s="56" t="s">
        <v>417</v>
      </c>
      <c r="C18" s="203"/>
      <c r="D18" s="203">
        <f>'Z4'!E14</f>
        <v>433850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445"/>
    </row>
    <row r="19" spans="1:19" ht="17.25" customHeight="1">
      <c r="A19" s="508" t="s">
        <v>359</v>
      </c>
      <c r="B19" s="56" t="s">
        <v>721</v>
      </c>
      <c r="C19" s="203"/>
      <c r="D19" s="203">
        <f>'Z4'!E20</f>
        <v>3800000</v>
      </c>
      <c r="E19" s="203">
        <v>3000000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445"/>
    </row>
    <row r="20" spans="1:19" ht="18" customHeight="1">
      <c r="A20" s="507" t="s">
        <v>377</v>
      </c>
      <c r="B20" s="501" t="s">
        <v>7</v>
      </c>
      <c r="C20" s="93">
        <f>C21+C25+C30</f>
        <v>2505592</v>
      </c>
      <c r="D20" s="93">
        <f aca="true" t="shared" si="3" ref="D20:R20">D21+D25+D30</f>
        <v>4532521</v>
      </c>
      <c r="E20" s="93">
        <f t="shared" si="3"/>
        <v>4671074</v>
      </c>
      <c r="F20" s="93">
        <f t="shared" si="3"/>
        <v>1458076</v>
      </c>
      <c r="G20" s="93">
        <f t="shared" si="3"/>
        <v>1465204</v>
      </c>
      <c r="H20" s="93">
        <f t="shared" si="3"/>
        <v>1432254</v>
      </c>
      <c r="I20" s="93">
        <f t="shared" si="3"/>
        <v>1882404</v>
      </c>
      <c r="J20" s="93">
        <f t="shared" si="3"/>
        <v>1696419</v>
      </c>
      <c r="K20" s="93">
        <f t="shared" si="3"/>
        <v>1480000</v>
      </c>
      <c r="L20" s="93">
        <f t="shared" si="3"/>
        <v>1030000</v>
      </c>
      <c r="M20" s="93">
        <f t="shared" si="3"/>
        <v>990000</v>
      </c>
      <c r="N20" s="93">
        <f t="shared" si="3"/>
        <v>970000</v>
      </c>
      <c r="O20" s="93">
        <f t="shared" si="3"/>
        <v>940000</v>
      </c>
      <c r="P20" s="93">
        <f t="shared" si="3"/>
        <v>910000</v>
      </c>
      <c r="Q20" s="93">
        <f t="shared" si="3"/>
        <v>880000</v>
      </c>
      <c r="R20" s="93">
        <f t="shared" si="3"/>
        <v>830000</v>
      </c>
      <c r="S20" s="94"/>
    </row>
    <row r="21" spans="1:19" ht="22.5" customHeight="1">
      <c r="A21" s="26" t="s">
        <v>322</v>
      </c>
      <c r="B21" s="31" t="s">
        <v>534</v>
      </c>
      <c r="C21" s="83">
        <f aca="true" t="shared" si="4" ref="C21:R21">C22+C23+C24</f>
        <v>1793424</v>
      </c>
      <c r="D21" s="83">
        <f t="shared" si="4"/>
        <v>3700591</v>
      </c>
      <c r="E21" s="83">
        <f t="shared" si="4"/>
        <v>4528774</v>
      </c>
      <c r="F21" s="83">
        <f t="shared" si="4"/>
        <v>1325676</v>
      </c>
      <c r="G21" s="83">
        <f t="shared" si="4"/>
        <v>1326404</v>
      </c>
      <c r="H21" s="83">
        <f t="shared" si="4"/>
        <v>1303804</v>
      </c>
      <c r="I21" s="83">
        <f t="shared" si="4"/>
        <v>1202404</v>
      </c>
      <c r="J21" s="83">
        <f t="shared" si="4"/>
        <v>1016419</v>
      </c>
      <c r="K21" s="83">
        <f t="shared" si="4"/>
        <v>800000</v>
      </c>
      <c r="L21" s="83">
        <f t="shared" si="4"/>
        <v>350000</v>
      </c>
      <c r="M21" s="83">
        <f t="shared" si="4"/>
        <v>310000</v>
      </c>
      <c r="N21" s="83">
        <f t="shared" si="4"/>
        <v>290000</v>
      </c>
      <c r="O21" s="83">
        <f t="shared" si="4"/>
        <v>260000</v>
      </c>
      <c r="P21" s="83">
        <f t="shared" si="4"/>
        <v>230000</v>
      </c>
      <c r="Q21" s="83">
        <f t="shared" si="4"/>
        <v>200000</v>
      </c>
      <c r="R21" s="83">
        <f t="shared" si="4"/>
        <v>150000</v>
      </c>
      <c r="S21" s="84"/>
    </row>
    <row r="22" spans="1:19" ht="12.75">
      <c r="A22" s="26" t="s">
        <v>358</v>
      </c>
      <c r="B22" s="31" t="s">
        <v>488</v>
      </c>
      <c r="C22" s="83">
        <v>1267094</v>
      </c>
      <c r="D22" s="83">
        <f>'Z4'!E23+'Z4'!E24+'Z4'!E26</f>
        <v>3195821</v>
      </c>
      <c r="E22" s="83">
        <v>3868404</v>
      </c>
      <c r="F22" s="83">
        <v>564676</v>
      </c>
      <c r="G22" s="83">
        <v>658404</v>
      </c>
      <c r="H22" s="83">
        <v>653804</v>
      </c>
      <c r="I22" s="83">
        <v>646404</v>
      </c>
      <c r="J22" s="83">
        <v>596419</v>
      </c>
      <c r="K22" s="83">
        <v>420000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85"/>
    </row>
    <row r="23" spans="1:19" ht="56.25">
      <c r="A23" s="26" t="s">
        <v>359</v>
      </c>
      <c r="B23" s="31" t="s">
        <v>481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/>
      <c r="O23" s="83">
        <v>0</v>
      </c>
      <c r="P23" s="83">
        <v>0</v>
      </c>
      <c r="Q23" s="83">
        <v>0</v>
      </c>
      <c r="R23" s="83">
        <v>0</v>
      </c>
      <c r="S23" s="84"/>
    </row>
    <row r="24" spans="1:19" ht="15" customHeight="1">
      <c r="A24" s="26" t="s">
        <v>361</v>
      </c>
      <c r="B24" s="31" t="s">
        <v>329</v>
      </c>
      <c r="C24" s="83">
        <v>526330</v>
      </c>
      <c r="D24" s="83">
        <f>'Z 2 '!D219</f>
        <v>504770</v>
      </c>
      <c r="E24" s="83">
        <v>660370</v>
      </c>
      <c r="F24" s="83">
        <v>761000</v>
      </c>
      <c r="G24" s="83">
        <v>668000</v>
      </c>
      <c r="H24" s="83">
        <v>650000</v>
      </c>
      <c r="I24" s="83">
        <v>556000</v>
      </c>
      <c r="J24" s="83">
        <v>420000</v>
      </c>
      <c r="K24" s="83">
        <v>380000</v>
      </c>
      <c r="L24" s="32">
        <v>350000</v>
      </c>
      <c r="M24" s="32">
        <v>310000</v>
      </c>
      <c r="N24" s="32">
        <v>290000</v>
      </c>
      <c r="O24" s="32">
        <v>260000</v>
      </c>
      <c r="P24" s="32">
        <v>230000</v>
      </c>
      <c r="Q24" s="32">
        <v>200000</v>
      </c>
      <c r="R24" s="32">
        <v>150000</v>
      </c>
      <c r="S24" s="85"/>
    </row>
    <row r="25" spans="1:19" ht="22.5">
      <c r="A25" s="26" t="s">
        <v>324</v>
      </c>
      <c r="B25" s="31" t="s">
        <v>487</v>
      </c>
      <c r="C25" s="83">
        <f>C26+C27+C28</f>
        <v>712168</v>
      </c>
      <c r="D25" s="83">
        <f aca="true" t="shared" si="5" ref="D25:R25">D26+D27+D28</f>
        <v>831930</v>
      </c>
      <c r="E25" s="83">
        <f t="shared" si="5"/>
        <v>142300</v>
      </c>
      <c r="F25" s="83">
        <f t="shared" si="5"/>
        <v>132400</v>
      </c>
      <c r="G25" s="83">
        <f t="shared" si="5"/>
        <v>138800</v>
      </c>
      <c r="H25" s="83">
        <f t="shared" si="5"/>
        <v>128450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83">
        <f t="shared" si="5"/>
        <v>0</v>
      </c>
      <c r="O25" s="83">
        <f t="shared" si="5"/>
        <v>0</v>
      </c>
      <c r="P25" s="83">
        <f t="shared" si="5"/>
        <v>0</v>
      </c>
      <c r="Q25" s="83">
        <f t="shared" si="5"/>
        <v>0</v>
      </c>
      <c r="R25" s="83">
        <f t="shared" si="5"/>
        <v>0</v>
      </c>
      <c r="S25" s="84"/>
    </row>
    <row r="26" spans="1:19" ht="15" customHeight="1">
      <c r="A26" s="26" t="s">
        <v>358</v>
      </c>
      <c r="B26" s="32" t="s">
        <v>488</v>
      </c>
      <c r="C26" s="32"/>
      <c r="D26" s="32">
        <v>0</v>
      </c>
      <c r="E26" s="83">
        <v>100000</v>
      </c>
      <c r="F26" s="83">
        <v>100000</v>
      </c>
      <c r="G26" s="83">
        <v>116900</v>
      </c>
      <c r="H26" s="83">
        <v>116950</v>
      </c>
      <c r="I26" s="83">
        <v>0</v>
      </c>
      <c r="J26" s="83">
        <v>0</v>
      </c>
      <c r="K26" s="83">
        <v>0</v>
      </c>
      <c r="L26" s="8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85"/>
    </row>
    <row r="27" spans="1:19" ht="57" customHeight="1">
      <c r="A27" s="26" t="s">
        <v>359</v>
      </c>
      <c r="B27" s="31" t="s">
        <v>481</v>
      </c>
      <c r="C27" s="83">
        <v>712168</v>
      </c>
      <c r="D27" s="83">
        <f>'Z4'!E27</f>
        <v>776330</v>
      </c>
      <c r="E27" s="5"/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85"/>
    </row>
    <row r="28" spans="1:19" ht="15.75" customHeight="1">
      <c r="A28" s="26" t="s">
        <v>361</v>
      </c>
      <c r="B28" s="32" t="s">
        <v>329</v>
      </c>
      <c r="C28" s="83">
        <v>0</v>
      </c>
      <c r="D28" s="83">
        <f>'Z 2 '!D218</f>
        <v>55600</v>
      </c>
      <c r="E28" s="83">
        <v>42300</v>
      </c>
      <c r="F28" s="83">
        <v>32400</v>
      </c>
      <c r="G28" s="83">
        <v>21900</v>
      </c>
      <c r="H28" s="83">
        <v>11500</v>
      </c>
      <c r="I28" s="83">
        <v>0</v>
      </c>
      <c r="J28" s="83">
        <v>0</v>
      </c>
      <c r="K28" s="83">
        <v>0</v>
      </c>
      <c r="L28" s="83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85"/>
    </row>
    <row r="29" spans="1:19" ht="15.75" customHeight="1">
      <c r="A29" s="26" t="s">
        <v>326</v>
      </c>
      <c r="B29" s="32" t="s">
        <v>489</v>
      </c>
      <c r="C29" s="32">
        <v>0</v>
      </c>
      <c r="D29" s="83">
        <f>'Z 2 '!G221</f>
        <v>372371</v>
      </c>
      <c r="E29" s="83">
        <v>191985</v>
      </c>
      <c r="F29" s="83">
        <v>214251</v>
      </c>
      <c r="G29" s="83">
        <v>280968</v>
      </c>
      <c r="H29" s="83">
        <v>1099598</v>
      </c>
      <c r="I29" s="83">
        <v>105398</v>
      </c>
      <c r="J29" s="83">
        <v>102446</v>
      </c>
      <c r="K29" s="83">
        <v>36982</v>
      </c>
      <c r="L29" s="503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85"/>
    </row>
    <row r="30" spans="1:19" ht="18.75" customHeight="1">
      <c r="A30" s="26" t="s">
        <v>535</v>
      </c>
      <c r="B30" s="31" t="s">
        <v>382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680000</v>
      </c>
      <c r="J30" s="83">
        <v>680000</v>
      </c>
      <c r="K30" s="83">
        <v>680000</v>
      </c>
      <c r="L30" s="83">
        <v>680000</v>
      </c>
      <c r="M30" s="83">
        <v>680000</v>
      </c>
      <c r="N30" s="83">
        <v>680000</v>
      </c>
      <c r="O30" s="83">
        <v>680000</v>
      </c>
      <c r="P30" s="83">
        <v>680000</v>
      </c>
      <c r="Q30" s="83">
        <v>680000</v>
      </c>
      <c r="R30" s="83">
        <v>680000</v>
      </c>
      <c r="S30" s="84"/>
    </row>
    <row r="31" spans="1:19" ht="21" customHeight="1">
      <c r="A31" s="507" t="s">
        <v>384</v>
      </c>
      <c r="B31" s="501" t="s">
        <v>330</v>
      </c>
      <c r="C31" s="93">
        <f>C8-C16</f>
        <v>69192</v>
      </c>
      <c r="D31" s="93">
        <f aca="true" t="shared" si="6" ref="D31:R31">D8-D16</f>
        <v>-467290</v>
      </c>
      <c r="E31" s="93">
        <f t="shared" si="6"/>
        <v>421936</v>
      </c>
      <c r="F31" s="93">
        <f t="shared" si="6"/>
        <v>1504000</v>
      </c>
      <c r="G31" s="93">
        <f t="shared" si="6"/>
        <v>1250000</v>
      </c>
      <c r="H31" s="93">
        <f t="shared" si="6"/>
        <v>1258000</v>
      </c>
      <c r="I31" s="93">
        <f t="shared" si="6"/>
        <v>1248000</v>
      </c>
      <c r="J31" s="93">
        <f t="shared" si="6"/>
        <v>1125000</v>
      </c>
      <c r="K31" s="93">
        <f t="shared" si="6"/>
        <v>1188000</v>
      </c>
      <c r="L31" s="93">
        <f t="shared" si="6"/>
        <v>1200000</v>
      </c>
      <c r="M31" s="93">
        <f t="shared" si="6"/>
        <v>1250000</v>
      </c>
      <c r="N31" s="93">
        <f t="shared" si="6"/>
        <v>4465000</v>
      </c>
      <c r="O31" s="93">
        <f t="shared" si="6"/>
        <v>4460000</v>
      </c>
      <c r="P31" s="93">
        <f t="shared" si="6"/>
        <v>4270000</v>
      </c>
      <c r="Q31" s="93">
        <f t="shared" si="6"/>
        <v>4215000</v>
      </c>
      <c r="R31" s="93">
        <f t="shared" si="6"/>
        <v>4065000</v>
      </c>
      <c r="S31" s="94"/>
    </row>
    <row r="32" spans="1:19" ht="21" customHeight="1">
      <c r="A32" s="507" t="s">
        <v>715</v>
      </c>
      <c r="B32" s="501" t="s">
        <v>482</v>
      </c>
      <c r="C32" s="93">
        <f>'Z10'!C23</f>
        <v>11380262</v>
      </c>
      <c r="D32" s="93">
        <f>'Z10'!D23</f>
        <v>11641961</v>
      </c>
      <c r="E32" s="93">
        <f>'Z10'!E23</f>
        <v>10673557</v>
      </c>
      <c r="F32" s="93">
        <f>'Z10'!F23</f>
        <v>10008881</v>
      </c>
      <c r="G32" s="93">
        <f>'Z10'!G23</f>
        <v>9233577</v>
      </c>
      <c r="H32" s="93">
        <f>'Z10'!H23</f>
        <v>8462823</v>
      </c>
      <c r="I32" s="93">
        <f>'Z10'!I23</f>
        <v>7136419</v>
      </c>
      <c r="J32" s="93">
        <f>'Z10'!J23</f>
        <v>5860000</v>
      </c>
      <c r="K32" s="93">
        <f>'Z10'!K23</f>
        <v>4760000</v>
      </c>
      <c r="L32" s="93">
        <f>'Z10'!L23</f>
        <v>4080000</v>
      </c>
      <c r="M32" s="93">
        <f>'Z10'!M23</f>
        <v>3400000</v>
      </c>
      <c r="N32" s="93">
        <f>'Z10'!N23</f>
        <v>2720000</v>
      </c>
      <c r="O32" s="93">
        <f>'Z10'!O23</f>
        <v>2040000</v>
      </c>
      <c r="P32" s="93">
        <f>'Z10'!P23</f>
        <v>1360000</v>
      </c>
      <c r="Q32" s="93">
        <f>'Z10'!Q23</f>
        <v>680000</v>
      </c>
      <c r="R32" s="93">
        <f>'Z10'!R23</f>
        <v>0</v>
      </c>
      <c r="S32" s="94"/>
    </row>
    <row r="33" spans="1:19" ht="24.75" customHeight="1">
      <c r="A33" s="507" t="s">
        <v>716</v>
      </c>
      <c r="B33" s="501" t="s">
        <v>483</v>
      </c>
      <c r="C33" s="95">
        <f aca="true" t="shared" si="7" ref="C33:R33">C32/C8</f>
        <v>0.29547294717950695</v>
      </c>
      <c r="D33" s="95">
        <f t="shared" si="7"/>
        <v>0.33277656005756634</v>
      </c>
      <c r="E33" s="95">
        <f t="shared" si="7"/>
        <v>0.3301904133769481</v>
      </c>
      <c r="F33" s="95">
        <f t="shared" si="7"/>
        <v>0.3381378716216216</v>
      </c>
      <c r="G33" s="95">
        <f t="shared" si="7"/>
        <v>0.3162183904109589</v>
      </c>
      <c r="H33" s="95">
        <f t="shared" si="7"/>
        <v>0.2878511224489796</v>
      </c>
      <c r="I33" s="95">
        <f t="shared" si="7"/>
        <v>0.24191250847457627</v>
      </c>
      <c r="J33" s="95">
        <f t="shared" si="7"/>
        <v>0.19797297297297298</v>
      </c>
      <c r="K33" s="95">
        <f t="shared" si="7"/>
        <v>0.16026936026936026</v>
      </c>
      <c r="L33" s="95">
        <f t="shared" si="7"/>
        <v>0.136</v>
      </c>
      <c r="M33" s="95">
        <f t="shared" si="7"/>
        <v>0.11295681063122924</v>
      </c>
      <c r="N33" s="95">
        <f t="shared" si="7"/>
        <v>0.08140056860691307</v>
      </c>
      <c r="O33" s="95">
        <f t="shared" si="7"/>
        <v>0.06087735004476276</v>
      </c>
      <c r="P33" s="95">
        <f t="shared" si="7"/>
        <v>0.0405727923627685</v>
      </c>
      <c r="Q33" s="95">
        <f t="shared" si="7"/>
        <v>0.020259198569938925</v>
      </c>
      <c r="R33" s="95">
        <f t="shared" si="7"/>
        <v>0</v>
      </c>
      <c r="S33" s="289"/>
    </row>
    <row r="34" spans="1:19" ht="22.5">
      <c r="A34" s="507" t="s">
        <v>717</v>
      </c>
      <c r="B34" s="502" t="s">
        <v>484</v>
      </c>
      <c r="C34" s="95">
        <f>C20/C8</f>
        <v>0.06505427139281987</v>
      </c>
      <c r="D34" s="95">
        <f>D20/D8</f>
        <v>0.12955864967840733</v>
      </c>
      <c r="E34" s="95">
        <f aca="true" t="shared" si="8" ref="E34:R34">E20/E8</f>
        <v>0.14450139301961984</v>
      </c>
      <c r="F34" s="95">
        <f t="shared" si="8"/>
        <v>0.049259324324324325</v>
      </c>
      <c r="G34" s="95">
        <f t="shared" si="8"/>
        <v>0.05017821917808219</v>
      </c>
      <c r="H34" s="95">
        <f t="shared" si="8"/>
        <v>0.04871612244897959</v>
      </c>
      <c r="I34" s="95">
        <f t="shared" si="8"/>
        <v>0.06381030508474576</v>
      </c>
      <c r="J34" s="95">
        <f t="shared" si="8"/>
        <v>0.0573114527027027</v>
      </c>
      <c r="K34" s="95">
        <f t="shared" si="8"/>
        <v>0.04983164983164983</v>
      </c>
      <c r="L34" s="95">
        <f t="shared" si="8"/>
        <v>0.034333333333333334</v>
      </c>
      <c r="M34" s="95">
        <f t="shared" si="8"/>
        <v>0.03289036544850498</v>
      </c>
      <c r="N34" s="95">
        <f t="shared" si="8"/>
        <v>0.029028879245847673</v>
      </c>
      <c r="O34" s="95">
        <f t="shared" si="8"/>
        <v>0.028051327961802448</v>
      </c>
      <c r="P34" s="95">
        <f t="shared" si="8"/>
        <v>0.027147971360381863</v>
      </c>
      <c r="Q34" s="95">
        <f t="shared" si="8"/>
        <v>0.026217786384626844</v>
      </c>
      <c r="R34" s="95">
        <f t="shared" si="8"/>
        <v>0.024691358024691357</v>
      </c>
      <c r="S34" s="289"/>
    </row>
    <row r="35" spans="1:19" ht="22.5">
      <c r="A35" s="507" t="s">
        <v>718</v>
      </c>
      <c r="B35" s="502" t="s">
        <v>485</v>
      </c>
      <c r="C35" s="95">
        <f>(C32-C27)/C8</f>
        <v>0.2769824785200916</v>
      </c>
      <c r="D35" s="95">
        <f aca="true" t="shared" si="9" ref="D35:R35">(D32-D27)/D8</f>
        <v>0.31058576016831313</v>
      </c>
      <c r="E35" s="95">
        <f t="shared" si="9"/>
        <v>0.3301904133769481</v>
      </c>
      <c r="F35" s="95">
        <f t="shared" si="9"/>
        <v>0.3381378716216216</v>
      </c>
      <c r="G35" s="95">
        <f t="shared" si="9"/>
        <v>0.3162183904109589</v>
      </c>
      <c r="H35" s="95">
        <f t="shared" si="9"/>
        <v>0.2878511224489796</v>
      </c>
      <c r="I35" s="95">
        <f t="shared" si="9"/>
        <v>0.24191250847457627</v>
      </c>
      <c r="J35" s="95">
        <f t="shared" si="9"/>
        <v>0.19797297297297298</v>
      </c>
      <c r="K35" s="95">
        <f t="shared" si="9"/>
        <v>0.16026936026936026</v>
      </c>
      <c r="L35" s="95">
        <f t="shared" si="9"/>
        <v>0.136</v>
      </c>
      <c r="M35" s="95">
        <f t="shared" si="9"/>
        <v>0.11295681063122924</v>
      </c>
      <c r="N35" s="95">
        <f t="shared" si="9"/>
        <v>0.08140056860691307</v>
      </c>
      <c r="O35" s="95">
        <f t="shared" si="9"/>
        <v>0.06087735004476276</v>
      </c>
      <c r="P35" s="95">
        <f t="shared" si="9"/>
        <v>0.0405727923627685</v>
      </c>
      <c r="Q35" s="95">
        <f t="shared" si="9"/>
        <v>0.020259198569938925</v>
      </c>
      <c r="R35" s="95">
        <f t="shared" si="9"/>
        <v>0</v>
      </c>
      <c r="S35" s="289"/>
    </row>
    <row r="36" spans="1:19" ht="34.5" thickBot="1">
      <c r="A36" s="509" t="s">
        <v>719</v>
      </c>
      <c r="B36" s="510" t="s">
        <v>486</v>
      </c>
      <c r="C36" s="294">
        <f>C21/C8</f>
        <v>0.04656380273340456</v>
      </c>
      <c r="D36" s="294">
        <f aca="true" t="shared" si="10" ref="D36:R36">D21/D8</f>
        <v>0.10577856627075023</v>
      </c>
      <c r="E36" s="294">
        <f t="shared" si="10"/>
        <v>0.1400992901570465</v>
      </c>
      <c r="F36" s="294">
        <f t="shared" si="10"/>
        <v>0.04478635135135135</v>
      </c>
      <c r="G36" s="294">
        <f t="shared" si="10"/>
        <v>0.04542479452054794</v>
      </c>
      <c r="H36" s="294">
        <f t="shared" si="10"/>
        <v>0.04434707482993197</v>
      </c>
      <c r="I36" s="294">
        <f t="shared" si="10"/>
        <v>0.04075945762711864</v>
      </c>
      <c r="J36" s="294">
        <f t="shared" si="10"/>
        <v>0.03433847972972973</v>
      </c>
      <c r="K36" s="294">
        <f t="shared" si="10"/>
        <v>0.026936026936026935</v>
      </c>
      <c r="L36" s="294">
        <f t="shared" si="10"/>
        <v>0.011666666666666667</v>
      </c>
      <c r="M36" s="294">
        <f t="shared" si="10"/>
        <v>0.010299003322259137</v>
      </c>
      <c r="N36" s="294">
        <f t="shared" si="10"/>
        <v>0.008678737094119407</v>
      </c>
      <c r="O36" s="294">
        <f t="shared" si="10"/>
        <v>0.007758877946881528</v>
      </c>
      <c r="P36" s="294">
        <f t="shared" si="10"/>
        <v>0.006861575178997614</v>
      </c>
      <c r="Q36" s="294">
        <f t="shared" si="10"/>
        <v>0.005958587814687919</v>
      </c>
      <c r="R36" s="294">
        <f t="shared" si="10"/>
        <v>0.004462293618920125</v>
      </c>
      <c r="S36" s="332"/>
    </row>
    <row r="37" spans="1:19" ht="15.75" customHeight="1">
      <c r="A37" s="19"/>
      <c r="B37" s="263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</row>
    <row r="38" spans="9:19" ht="13.5" customHeight="1">
      <c r="I38" s="10"/>
      <c r="N38" s="817" t="s">
        <v>574</v>
      </c>
      <c r="O38" s="817"/>
      <c r="P38" s="817"/>
      <c r="Q38" s="817"/>
      <c r="R38" s="269"/>
      <c r="S38" s="269"/>
    </row>
    <row r="40" spans="15:16" ht="12.75">
      <c r="O40" s="643" t="s">
        <v>593</v>
      </c>
      <c r="P40" s="643"/>
    </row>
  </sheetData>
  <mergeCells count="10">
    <mergeCell ref="O40:P40"/>
    <mergeCell ref="C5:C6"/>
    <mergeCell ref="D5:D6"/>
    <mergeCell ref="A5:A6"/>
    <mergeCell ref="O2:Q2"/>
    <mergeCell ref="N38:Q38"/>
    <mergeCell ref="L1:R1"/>
    <mergeCell ref="B5:B6"/>
    <mergeCell ref="A3:R3"/>
    <mergeCell ref="E5:S5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86"/>
  <sheetViews>
    <sheetView zoomScaleSheetLayoutView="75" workbookViewId="0" topLeftCell="A1">
      <selection activeCell="K1" sqref="K1:N1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7.87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22.5" customHeight="1">
      <c r="D1" s="383"/>
      <c r="E1" s="383"/>
      <c r="F1" s="383"/>
      <c r="G1" s="383"/>
      <c r="H1" s="383"/>
      <c r="I1" s="381"/>
      <c r="J1" s="381"/>
      <c r="K1" s="630" t="s">
        <v>778</v>
      </c>
      <c r="L1" s="630"/>
      <c r="M1" s="630"/>
      <c r="N1" s="630"/>
    </row>
    <row r="2" spans="2:18" ht="21.75" customHeight="1" thickBot="1">
      <c r="B2" s="633" t="s">
        <v>595</v>
      </c>
      <c r="C2" s="633"/>
      <c r="D2" s="633"/>
      <c r="E2" s="633"/>
      <c r="F2" s="633"/>
      <c r="G2" s="633"/>
      <c r="H2" s="633"/>
      <c r="I2" s="633"/>
      <c r="J2" s="633"/>
      <c r="K2" s="633"/>
      <c r="L2" s="632"/>
      <c r="M2" s="632"/>
      <c r="N2" s="632"/>
      <c r="O2" s="632"/>
      <c r="P2" s="632"/>
      <c r="Q2" s="632"/>
      <c r="R2" s="632"/>
    </row>
    <row r="3" spans="1:87" ht="18" customHeight="1">
      <c r="A3" s="623" t="s">
        <v>576</v>
      </c>
      <c r="B3" s="628" t="s">
        <v>577</v>
      </c>
      <c r="C3" s="649" t="s">
        <v>306</v>
      </c>
      <c r="D3" s="649" t="s">
        <v>612</v>
      </c>
      <c r="E3" s="649" t="s">
        <v>690</v>
      </c>
      <c r="F3" s="649"/>
      <c r="G3" s="649" t="s">
        <v>689</v>
      </c>
      <c r="H3" s="649" t="s">
        <v>282</v>
      </c>
      <c r="I3" s="649"/>
      <c r="J3" s="649"/>
      <c r="K3" s="649"/>
      <c r="L3" s="649"/>
      <c r="M3" s="649"/>
      <c r="N3" s="650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</row>
    <row r="4" spans="1:87" ht="14.25" customHeight="1">
      <c r="A4" s="624"/>
      <c r="B4" s="629"/>
      <c r="C4" s="652"/>
      <c r="D4" s="652"/>
      <c r="E4" s="652"/>
      <c r="F4" s="652"/>
      <c r="G4" s="652"/>
      <c r="H4" s="652" t="s">
        <v>511</v>
      </c>
      <c r="I4" s="652" t="s">
        <v>345</v>
      </c>
      <c r="J4" s="652"/>
      <c r="K4" s="652"/>
      <c r="L4" s="652"/>
      <c r="M4" s="652"/>
      <c r="N4" s="634" t="s">
        <v>556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</row>
    <row r="5" spans="1:87" ht="13.5" customHeight="1">
      <c r="A5" s="624"/>
      <c r="B5" s="629"/>
      <c r="C5" s="652"/>
      <c r="D5" s="652"/>
      <c r="E5" s="652" t="s">
        <v>691</v>
      </c>
      <c r="F5" s="652" t="s">
        <v>692</v>
      </c>
      <c r="G5" s="652"/>
      <c r="H5" s="652"/>
      <c r="I5" s="651" t="s">
        <v>168</v>
      </c>
      <c r="J5" s="651" t="s">
        <v>167</v>
      </c>
      <c r="K5" s="651" t="s">
        <v>327</v>
      </c>
      <c r="L5" s="651" t="s">
        <v>166</v>
      </c>
      <c r="M5" s="651" t="s">
        <v>286</v>
      </c>
      <c r="N5" s="63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</row>
    <row r="6" spans="1:87" ht="14.25" customHeight="1">
      <c r="A6" s="624"/>
      <c r="B6" s="629"/>
      <c r="C6" s="652"/>
      <c r="D6" s="652"/>
      <c r="E6" s="652"/>
      <c r="F6" s="652"/>
      <c r="G6" s="652"/>
      <c r="H6" s="652"/>
      <c r="I6" s="651"/>
      <c r="J6" s="651"/>
      <c r="K6" s="651"/>
      <c r="L6" s="651"/>
      <c r="M6" s="651"/>
      <c r="N6" s="63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</row>
    <row r="7" spans="1:87" ht="12" customHeight="1">
      <c r="A7" s="125">
        <v>1</v>
      </c>
      <c r="B7" s="455">
        <v>2</v>
      </c>
      <c r="C7" s="105">
        <v>3</v>
      </c>
      <c r="D7" s="105">
        <v>4</v>
      </c>
      <c r="E7" s="105"/>
      <c r="F7" s="105"/>
      <c r="G7" s="105"/>
      <c r="H7" s="105">
        <v>6</v>
      </c>
      <c r="I7" s="105">
        <v>7</v>
      </c>
      <c r="J7" s="105">
        <v>8</v>
      </c>
      <c r="K7" s="105">
        <v>9</v>
      </c>
      <c r="L7" s="105">
        <v>10</v>
      </c>
      <c r="M7" s="105">
        <v>11</v>
      </c>
      <c r="N7" s="461">
        <v>12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</row>
    <row r="8" spans="1:87" ht="18" customHeight="1">
      <c r="A8" s="113" t="s">
        <v>578</v>
      </c>
      <c r="B8" s="114"/>
      <c r="C8" s="51" t="s">
        <v>580</v>
      </c>
      <c r="D8" s="169">
        <f aca="true" t="shared" si="0" ref="D8:N8">D9+D11</f>
        <v>46700</v>
      </c>
      <c r="E8" s="169">
        <f t="shared" si="0"/>
        <v>0</v>
      </c>
      <c r="F8" s="169">
        <f t="shared" si="0"/>
        <v>0</v>
      </c>
      <c r="G8" s="169">
        <f t="shared" si="0"/>
        <v>46700</v>
      </c>
      <c r="H8" s="169">
        <f t="shared" si="0"/>
        <v>46700</v>
      </c>
      <c r="I8" s="169">
        <f t="shared" si="0"/>
        <v>0</v>
      </c>
      <c r="J8" s="169">
        <f t="shared" si="0"/>
        <v>0</v>
      </c>
      <c r="K8" s="169">
        <f t="shared" si="0"/>
        <v>1700</v>
      </c>
      <c r="L8" s="169">
        <f t="shared" si="0"/>
        <v>0</v>
      </c>
      <c r="M8" s="169">
        <f t="shared" si="0"/>
        <v>0</v>
      </c>
      <c r="N8" s="170">
        <f t="shared" si="0"/>
        <v>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87" ht="23.25" customHeight="1">
      <c r="A9" s="110" t="s">
        <v>55</v>
      </c>
      <c r="B9" s="111"/>
      <c r="C9" s="66" t="s">
        <v>414</v>
      </c>
      <c r="D9" s="165">
        <f>D10</f>
        <v>45000</v>
      </c>
      <c r="E9" s="165">
        <f aca="true" t="shared" si="1" ref="E9:N9">E10</f>
        <v>0</v>
      </c>
      <c r="F9" s="165">
        <f t="shared" si="1"/>
        <v>0</v>
      </c>
      <c r="G9" s="165">
        <f t="shared" si="1"/>
        <v>45000</v>
      </c>
      <c r="H9" s="165">
        <f t="shared" si="1"/>
        <v>45000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165">
        <f t="shared" si="1"/>
        <v>0</v>
      </c>
      <c r="M9" s="165">
        <f t="shared" si="1"/>
        <v>0</v>
      </c>
      <c r="N9" s="166">
        <f t="shared" si="1"/>
        <v>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</row>
    <row r="10" spans="1:87" ht="15.75" customHeight="1">
      <c r="A10" s="112"/>
      <c r="B10" s="35" t="s">
        <v>47</v>
      </c>
      <c r="C10" s="31" t="s">
        <v>122</v>
      </c>
      <c r="D10" s="171">
        <v>45000</v>
      </c>
      <c r="E10" s="171"/>
      <c r="F10" s="171"/>
      <c r="G10" s="171">
        <f>D10+E10-F10</f>
        <v>45000</v>
      </c>
      <c r="H10" s="171">
        <f>G10</f>
        <v>45000</v>
      </c>
      <c r="I10" s="83"/>
      <c r="J10" s="167">
        <v>0</v>
      </c>
      <c r="K10" s="168">
        <v>0</v>
      </c>
      <c r="L10" s="171"/>
      <c r="M10" s="171"/>
      <c r="N10" s="293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1:87" ht="15.75" customHeight="1">
      <c r="A11" s="110" t="s">
        <v>428</v>
      </c>
      <c r="B11" s="111"/>
      <c r="C11" s="66" t="s">
        <v>102</v>
      </c>
      <c r="D11" s="165">
        <f>D12</f>
        <v>1700</v>
      </c>
      <c r="E11" s="165">
        <f aca="true" t="shared" si="2" ref="E11:N11">E12</f>
        <v>0</v>
      </c>
      <c r="F11" s="165">
        <f t="shared" si="2"/>
        <v>0</v>
      </c>
      <c r="G11" s="165">
        <f t="shared" si="2"/>
        <v>1700</v>
      </c>
      <c r="H11" s="165">
        <f t="shared" si="2"/>
        <v>1700</v>
      </c>
      <c r="I11" s="165">
        <f t="shared" si="2"/>
        <v>0</v>
      </c>
      <c r="J11" s="165">
        <f t="shared" si="2"/>
        <v>0</v>
      </c>
      <c r="K11" s="165">
        <f t="shared" si="2"/>
        <v>1700</v>
      </c>
      <c r="L11" s="165">
        <f t="shared" si="2"/>
        <v>0</v>
      </c>
      <c r="M11" s="165">
        <f t="shared" si="2"/>
        <v>0</v>
      </c>
      <c r="N11" s="166">
        <f t="shared" si="2"/>
        <v>0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14" s="44" customFormat="1" ht="24" customHeight="1">
      <c r="A12" s="112"/>
      <c r="B12" s="35" t="s">
        <v>92</v>
      </c>
      <c r="C12" s="31" t="s">
        <v>237</v>
      </c>
      <c r="D12" s="171">
        <v>1700</v>
      </c>
      <c r="E12" s="171"/>
      <c r="F12" s="171"/>
      <c r="G12" s="171">
        <f>D12+E12-F12</f>
        <v>1700</v>
      </c>
      <c r="H12" s="171">
        <f>G12</f>
        <v>1700</v>
      </c>
      <c r="I12" s="83">
        <v>0</v>
      </c>
      <c r="J12" s="167">
        <v>0</v>
      </c>
      <c r="K12" s="167">
        <f>H12</f>
        <v>1700</v>
      </c>
      <c r="L12" s="171"/>
      <c r="M12" s="171"/>
      <c r="N12" s="293"/>
    </row>
    <row r="13" spans="1:14" s="44" customFormat="1" ht="17.25" customHeight="1">
      <c r="A13" s="113" t="s">
        <v>56</v>
      </c>
      <c r="B13" s="114"/>
      <c r="C13" s="51" t="s">
        <v>57</v>
      </c>
      <c r="D13" s="169">
        <f>D14+D16</f>
        <v>159925</v>
      </c>
      <c r="E13" s="169">
        <f aca="true" t="shared" si="3" ref="E13:N13">E14+E16</f>
        <v>0</v>
      </c>
      <c r="F13" s="169">
        <f t="shared" si="3"/>
        <v>0</v>
      </c>
      <c r="G13" s="169">
        <f t="shared" si="3"/>
        <v>159925</v>
      </c>
      <c r="H13" s="169">
        <f t="shared" si="3"/>
        <v>159925</v>
      </c>
      <c r="I13" s="169">
        <f t="shared" si="3"/>
        <v>0</v>
      </c>
      <c r="J13" s="169">
        <f t="shared" si="3"/>
        <v>0</v>
      </c>
      <c r="K13" s="169">
        <f t="shared" si="3"/>
        <v>0</v>
      </c>
      <c r="L13" s="169">
        <f t="shared" si="3"/>
        <v>0</v>
      </c>
      <c r="M13" s="169">
        <f t="shared" si="3"/>
        <v>0</v>
      </c>
      <c r="N13" s="170">
        <f t="shared" si="3"/>
        <v>0</v>
      </c>
    </row>
    <row r="14" spans="1:14" s="44" customFormat="1" ht="18" customHeight="1">
      <c r="A14" s="115" t="s">
        <v>517</v>
      </c>
      <c r="B14" s="116"/>
      <c r="C14" s="434" t="s">
        <v>516</v>
      </c>
      <c r="D14" s="165">
        <f>D15</f>
        <v>142700</v>
      </c>
      <c r="E14" s="165">
        <f aca="true" t="shared" si="4" ref="E14:N14">E15</f>
        <v>0</v>
      </c>
      <c r="F14" s="165">
        <f t="shared" si="4"/>
        <v>0</v>
      </c>
      <c r="G14" s="165">
        <f t="shared" si="4"/>
        <v>142700</v>
      </c>
      <c r="H14" s="165">
        <f t="shared" si="4"/>
        <v>142700</v>
      </c>
      <c r="I14" s="165">
        <f t="shared" si="4"/>
        <v>0</v>
      </c>
      <c r="J14" s="165">
        <f t="shared" si="4"/>
        <v>0</v>
      </c>
      <c r="K14" s="165">
        <f t="shared" si="4"/>
        <v>0</v>
      </c>
      <c r="L14" s="165">
        <f t="shared" si="4"/>
        <v>0</v>
      </c>
      <c r="M14" s="165">
        <f t="shared" si="4"/>
        <v>0</v>
      </c>
      <c r="N14" s="166">
        <f t="shared" si="4"/>
        <v>0</v>
      </c>
    </row>
    <row r="15" spans="1:14" s="44" customFormat="1" ht="16.5" customHeight="1">
      <c r="A15" s="117"/>
      <c r="B15" s="32">
        <v>3030</v>
      </c>
      <c r="C15" s="32" t="s">
        <v>95</v>
      </c>
      <c r="D15" s="171">
        <v>142700</v>
      </c>
      <c r="E15" s="171"/>
      <c r="F15" s="171"/>
      <c r="G15" s="171">
        <f>D15+E15-F15</f>
        <v>142700</v>
      </c>
      <c r="H15" s="171">
        <f>G15</f>
        <v>142700</v>
      </c>
      <c r="I15" s="83">
        <v>0</v>
      </c>
      <c r="J15" s="167">
        <v>0</v>
      </c>
      <c r="K15" s="168">
        <v>0</v>
      </c>
      <c r="L15" s="171"/>
      <c r="M15" s="171"/>
      <c r="N15" s="293"/>
    </row>
    <row r="16" spans="1:14" s="44" customFormat="1" ht="16.5" customHeight="1">
      <c r="A16" s="115" t="s">
        <v>58</v>
      </c>
      <c r="B16" s="116"/>
      <c r="C16" s="434" t="s">
        <v>59</v>
      </c>
      <c r="D16" s="165">
        <f>D18+D17</f>
        <v>17225</v>
      </c>
      <c r="E16" s="165">
        <f aca="true" t="shared" si="5" ref="E16:N16">E18+E17</f>
        <v>0</v>
      </c>
      <c r="F16" s="165">
        <f t="shared" si="5"/>
        <v>0</v>
      </c>
      <c r="G16" s="165">
        <f t="shared" si="5"/>
        <v>17225</v>
      </c>
      <c r="H16" s="165">
        <f t="shared" si="5"/>
        <v>17225</v>
      </c>
      <c r="I16" s="165">
        <f t="shared" si="5"/>
        <v>0</v>
      </c>
      <c r="J16" s="165">
        <f t="shared" si="5"/>
        <v>0</v>
      </c>
      <c r="K16" s="165">
        <f t="shared" si="5"/>
        <v>0</v>
      </c>
      <c r="L16" s="165">
        <f t="shared" si="5"/>
        <v>0</v>
      </c>
      <c r="M16" s="165">
        <f t="shared" si="5"/>
        <v>0</v>
      </c>
      <c r="N16" s="166">
        <f t="shared" si="5"/>
        <v>0</v>
      </c>
    </row>
    <row r="17" spans="1:14" s="44" customFormat="1" ht="16.5" customHeight="1">
      <c r="A17" s="118"/>
      <c r="B17" s="35" t="s">
        <v>41</v>
      </c>
      <c r="C17" s="32" t="s">
        <v>42</v>
      </c>
      <c r="D17" s="171">
        <v>600</v>
      </c>
      <c r="E17" s="171"/>
      <c r="F17" s="171"/>
      <c r="G17" s="171">
        <f>D17+E17-F17</f>
        <v>600</v>
      </c>
      <c r="H17" s="171">
        <f>G17</f>
        <v>600</v>
      </c>
      <c r="I17" s="83">
        <v>0</v>
      </c>
      <c r="J17" s="83"/>
      <c r="K17" s="171">
        <v>0</v>
      </c>
      <c r="L17" s="171"/>
      <c r="M17" s="171"/>
      <c r="N17" s="293"/>
    </row>
    <row r="18" spans="1:14" s="44" customFormat="1" ht="16.5" customHeight="1">
      <c r="A18" s="117"/>
      <c r="B18" s="35" t="s">
        <v>47</v>
      </c>
      <c r="C18" s="32" t="s">
        <v>122</v>
      </c>
      <c r="D18" s="171">
        <v>16625</v>
      </c>
      <c r="E18" s="171"/>
      <c r="F18" s="171"/>
      <c r="G18" s="171">
        <f>D18+E18-F18</f>
        <v>16625</v>
      </c>
      <c r="H18" s="171">
        <f>G18</f>
        <v>16625</v>
      </c>
      <c r="I18" s="83">
        <v>0</v>
      </c>
      <c r="J18" s="167"/>
      <c r="K18" s="168">
        <v>0</v>
      </c>
      <c r="L18" s="171"/>
      <c r="M18" s="171"/>
      <c r="N18" s="293"/>
    </row>
    <row r="19" spans="1:14" s="44" customFormat="1" ht="17.25" customHeight="1">
      <c r="A19" s="113" t="s">
        <v>60</v>
      </c>
      <c r="B19" s="114"/>
      <c r="C19" s="51" t="s">
        <v>61</v>
      </c>
      <c r="D19" s="169">
        <f aca="true" t="shared" si="6" ref="D19:N19">D20</f>
        <v>2930913</v>
      </c>
      <c r="E19" s="169">
        <f t="shared" si="6"/>
        <v>9253</v>
      </c>
      <c r="F19" s="169">
        <f t="shared" si="6"/>
        <v>438862</v>
      </c>
      <c r="G19" s="169">
        <f t="shared" si="6"/>
        <v>2501304</v>
      </c>
      <c r="H19" s="169">
        <f t="shared" si="6"/>
        <v>1864551</v>
      </c>
      <c r="I19" s="169">
        <f t="shared" si="6"/>
        <v>463531</v>
      </c>
      <c r="J19" s="169">
        <f t="shared" si="6"/>
        <v>81142</v>
      </c>
      <c r="K19" s="169">
        <f t="shared" si="6"/>
        <v>0</v>
      </c>
      <c r="L19" s="169">
        <f t="shared" si="6"/>
        <v>0</v>
      </c>
      <c r="M19" s="169">
        <f t="shared" si="6"/>
        <v>0</v>
      </c>
      <c r="N19" s="170">
        <f t="shared" si="6"/>
        <v>636753</v>
      </c>
    </row>
    <row r="20" spans="1:14" s="44" customFormat="1" ht="19.5" customHeight="1">
      <c r="A20" s="115" t="s">
        <v>62</v>
      </c>
      <c r="B20" s="116"/>
      <c r="C20" s="434" t="s">
        <v>63</v>
      </c>
      <c r="D20" s="165">
        <f aca="true" t="shared" si="7" ref="D20:N20">SUM(D21:D43)</f>
        <v>2930913</v>
      </c>
      <c r="E20" s="165">
        <f t="shared" si="7"/>
        <v>9253</v>
      </c>
      <c r="F20" s="165">
        <f t="shared" si="7"/>
        <v>438862</v>
      </c>
      <c r="G20" s="165">
        <f t="shared" si="7"/>
        <v>2501304</v>
      </c>
      <c r="H20" s="165">
        <f t="shared" si="7"/>
        <v>1864551</v>
      </c>
      <c r="I20" s="165">
        <f t="shared" si="7"/>
        <v>463531</v>
      </c>
      <c r="J20" s="165">
        <f t="shared" si="7"/>
        <v>81142</v>
      </c>
      <c r="K20" s="165">
        <f t="shared" si="7"/>
        <v>0</v>
      </c>
      <c r="L20" s="165">
        <f t="shared" si="7"/>
        <v>0</v>
      </c>
      <c r="M20" s="165">
        <f t="shared" si="7"/>
        <v>0</v>
      </c>
      <c r="N20" s="166">
        <f t="shared" si="7"/>
        <v>636753</v>
      </c>
    </row>
    <row r="21" spans="1:14" s="71" customFormat="1" ht="15.75" customHeight="1">
      <c r="A21" s="112"/>
      <c r="B21" s="35" t="s">
        <v>581</v>
      </c>
      <c r="C21" s="65" t="s">
        <v>502</v>
      </c>
      <c r="D21" s="355">
        <v>5000</v>
      </c>
      <c r="E21" s="355"/>
      <c r="F21" s="355"/>
      <c r="G21" s="355">
        <f>D21+E21-F21</f>
        <v>5000</v>
      </c>
      <c r="H21" s="171">
        <f>G21</f>
        <v>5000</v>
      </c>
      <c r="I21" s="172">
        <v>0</v>
      </c>
      <c r="J21" s="167"/>
      <c r="K21" s="168">
        <v>0</v>
      </c>
      <c r="L21" s="171"/>
      <c r="M21" s="171"/>
      <c r="N21" s="293"/>
    </row>
    <row r="22" spans="1:14" s="44" customFormat="1" ht="15" customHeight="1">
      <c r="A22" s="112"/>
      <c r="B22" s="35" t="s">
        <v>33</v>
      </c>
      <c r="C22" s="31" t="s">
        <v>710</v>
      </c>
      <c r="D22" s="171">
        <v>431860</v>
      </c>
      <c r="E22" s="171"/>
      <c r="F22" s="171"/>
      <c r="G22" s="355">
        <f aca="true" t="shared" si="8" ref="G22:G43">D22+E22-F22</f>
        <v>431860</v>
      </c>
      <c r="H22" s="171">
        <f aca="true" t="shared" si="9" ref="H22:H42">G22</f>
        <v>431860</v>
      </c>
      <c r="I22" s="83">
        <f>H22</f>
        <v>431860</v>
      </c>
      <c r="J22" s="167"/>
      <c r="K22" s="168">
        <v>0</v>
      </c>
      <c r="L22" s="171"/>
      <c r="M22" s="171"/>
      <c r="N22" s="293"/>
    </row>
    <row r="23" spans="1:14" s="44" customFormat="1" ht="15.75" customHeight="1">
      <c r="A23" s="112"/>
      <c r="B23" s="35" t="s">
        <v>37</v>
      </c>
      <c r="C23" s="31" t="s">
        <v>38</v>
      </c>
      <c r="D23" s="171">
        <v>30800</v>
      </c>
      <c r="E23" s="171"/>
      <c r="F23" s="171">
        <v>329</v>
      </c>
      <c r="G23" s="355">
        <f t="shared" si="8"/>
        <v>30471</v>
      </c>
      <c r="H23" s="171">
        <f t="shared" si="9"/>
        <v>30471</v>
      </c>
      <c r="I23" s="83">
        <f>H23</f>
        <v>30471</v>
      </c>
      <c r="J23" s="167"/>
      <c r="K23" s="168">
        <v>0</v>
      </c>
      <c r="L23" s="171"/>
      <c r="M23" s="171"/>
      <c r="N23" s="293"/>
    </row>
    <row r="24" spans="1:14" s="44" customFormat="1" ht="15" customHeight="1">
      <c r="A24" s="112"/>
      <c r="B24" s="121" t="s">
        <v>64</v>
      </c>
      <c r="C24" s="31" t="s">
        <v>65</v>
      </c>
      <c r="D24" s="171">
        <v>69862</v>
      </c>
      <c r="E24" s="171"/>
      <c r="F24" s="171"/>
      <c r="G24" s="355">
        <f t="shared" si="8"/>
        <v>69862</v>
      </c>
      <c r="H24" s="171">
        <f t="shared" si="9"/>
        <v>69862</v>
      </c>
      <c r="I24" s="83">
        <v>0</v>
      </c>
      <c r="J24" s="167">
        <f>H24</f>
        <v>69862</v>
      </c>
      <c r="K24" s="168">
        <v>0</v>
      </c>
      <c r="L24" s="171"/>
      <c r="M24" s="171"/>
      <c r="N24" s="293"/>
    </row>
    <row r="25" spans="1:14" s="44" customFormat="1" ht="14.25" customHeight="1">
      <c r="A25" s="112"/>
      <c r="B25" s="121" t="s">
        <v>39</v>
      </c>
      <c r="C25" s="31" t="s">
        <v>40</v>
      </c>
      <c r="D25" s="171">
        <v>11280</v>
      </c>
      <c r="E25" s="171"/>
      <c r="F25" s="171"/>
      <c r="G25" s="355">
        <f t="shared" si="8"/>
        <v>11280</v>
      </c>
      <c r="H25" s="171">
        <f t="shared" si="9"/>
        <v>11280</v>
      </c>
      <c r="I25" s="83">
        <v>0</v>
      </c>
      <c r="J25" s="167">
        <f>H25</f>
        <v>11280</v>
      </c>
      <c r="K25" s="168">
        <v>0</v>
      </c>
      <c r="L25" s="171"/>
      <c r="M25" s="171"/>
      <c r="N25" s="293"/>
    </row>
    <row r="26" spans="1:14" s="44" customFormat="1" ht="14.25" customHeight="1">
      <c r="A26" s="112"/>
      <c r="B26" s="121" t="s">
        <v>504</v>
      </c>
      <c r="C26" s="31" t="s">
        <v>505</v>
      </c>
      <c r="D26" s="171">
        <v>0</v>
      </c>
      <c r="E26" s="171">
        <v>1200</v>
      </c>
      <c r="F26" s="171"/>
      <c r="G26" s="355">
        <f t="shared" si="8"/>
        <v>1200</v>
      </c>
      <c r="H26" s="171">
        <f t="shared" si="9"/>
        <v>1200</v>
      </c>
      <c r="I26" s="83">
        <f>H26</f>
        <v>1200</v>
      </c>
      <c r="J26" s="167"/>
      <c r="K26" s="168"/>
      <c r="L26" s="171"/>
      <c r="M26" s="171"/>
      <c r="N26" s="293"/>
    </row>
    <row r="27" spans="1:14" s="44" customFormat="1" ht="12.75" customHeight="1">
      <c r="A27" s="112"/>
      <c r="B27" s="35" t="s">
        <v>41</v>
      </c>
      <c r="C27" s="31" t="s">
        <v>42</v>
      </c>
      <c r="D27" s="171">
        <v>448000</v>
      </c>
      <c r="E27" s="171"/>
      <c r="F27" s="171">
        <v>7456</v>
      </c>
      <c r="G27" s="355">
        <f t="shared" si="8"/>
        <v>440544</v>
      </c>
      <c r="H27" s="171">
        <f t="shared" si="9"/>
        <v>440544</v>
      </c>
      <c r="I27" s="83">
        <v>0</v>
      </c>
      <c r="J27" s="167"/>
      <c r="K27" s="168">
        <v>0</v>
      </c>
      <c r="L27" s="171"/>
      <c r="M27" s="171"/>
      <c r="N27" s="293"/>
    </row>
    <row r="28" spans="1:14" s="44" customFormat="1" ht="13.5" customHeight="1">
      <c r="A28" s="112"/>
      <c r="B28" s="35" t="s">
        <v>43</v>
      </c>
      <c r="C28" s="31" t="s">
        <v>120</v>
      </c>
      <c r="D28" s="171">
        <v>38500</v>
      </c>
      <c r="E28" s="171"/>
      <c r="F28" s="171"/>
      <c r="G28" s="355">
        <f t="shared" si="8"/>
        <v>38500</v>
      </c>
      <c r="H28" s="171">
        <f t="shared" si="9"/>
        <v>38500</v>
      </c>
      <c r="I28" s="83">
        <v>0</v>
      </c>
      <c r="J28" s="167"/>
      <c r="K28" s="168">
        <v>0</v>
      </c>
      <c r="L28" s="171"/>
      <c r="M28" s="171"/>
      <c r="N28" s="293"/>
    </row>
    <row r="29" spans="1:14" s="44" customFormat="1" ht="13.5" customHeight="1">
      <c r="A29" s="112"/>
      <c r="B29" s="35" t="s">
        <v>45</v>
      </c>
      <c r="C29" s="31" t="s">
        <v>121</v>
      </c>
      <c r="D29" s="171">
        <v>180000</v>
      </c>
      <c r="E29" s="171"/>
      <c r="F29" s="171"/>
      <c r="G29" s="355">
        <f t="shared" si="8"/>
        <v>180000</v>
      </c>
      <c r="H29" s="171">
        <f t="shared" si="9"/>
        <v>180000</v>
      </c>
      <c r="I29" s="83">
        <v>0</v>
      </c>
      <c r="J29" s="167"/>
      <c r="K29" s="168">
        <v>0</v>
      </c>
      <c r="L29" s="171"/>
      <c r="M29" s="171"/>
      <c r="N29" s="293"/>
    </row>
    <row r="30" spans="1:14" s="44" customFormat="1" ht="13.5" customHeight="1">
      <c r="A30" s="112"/>
      <c r="B30" s="35" t="s">
        <v>106</v>
      </c>
      <c r="C30" s="31" t="s">
        <v>107</v>
      </c>
      <c r="D30" s="171">
        <v>500</v>
      </c>
      <c r="E30" s="171">
        <v>50</v>
      </c>
      <c r="F30" s="171"/>
      <c r="G30" s="355">
        <f t="shared" si="8"/>
        <v>550</v>
      </c>
      <c r="H30" s="171">
        <f t="shared" si="9"/>
        <v>550</v>
      </c>
      <c r="I30" s="83">
        <v>0</v>
      </c>
      <c r="J30" s="167"/>
      <c r="K30" s="168"/>
      <c r="L30" s="171"/>
      <c r="M30" s="171"/>
      <c r="N30" s="293"/>
    </row>
    <row r="31" spans="1:14" s="44" customFormat="1" ht="14.25" customHeight="1">
      <c r="A31" s="112"/>
      <c r="B31" s="35" t="s">
        <v>47</v>
      </c>
      <c r="C31" s="31" t="s">
        <v>122</v>
      </c>
      <c r="D31" s="171">
        <v>602000</v>
      </c>
      <c r="E31" s="171"/>
      <c r="F31" s="171">
        <v>1468</v>
      </c>
      <c r="G31" s="355">
        <f t="shared" si="8"/>
        <v>600532</v>
      </c>
      <c r="H31" s="171">
        <f t="shared" si="9"/>
        <v>600532</v>
      </c>
      <c r="I31" s="83">
        <v>0</v>
      </c>
      <c r="J31" s="167"/>
      <c r="K31" s="168">
        <v>0</v>
      </c>
      <c r="L31" s="171"/>
      <c r="M31" s="171"/>
      <c r="N31" s="293"/>
    </row>
    <row r="32" spans="1:14" s="44" customFormat="1" ht="14.25" customHeight="1">
      <c r="A32" s="112"/>
      <c r="B32" s="35" t="s">
        <v>506</v>
      </c>
      <c r="C32" s="31" t="s">
        <v>507</v>
      </c>
      <c r="D32" s="171">
        <v>3500</v>
      </c>
      <c r="E32" s="171"/>
      <c r="F32" s="171"/>
      <c r="G32" s="355">
        <f t="shared" si="8"/>
        <v>3500</v>
      </c>
      <c r="H32" s="171">
        <f t="shared" si="9"/>
        <v>3500</v>
      </c>
      <c r="I32" s="83">
        <v>0</v>
      </c>
      <c r="J32" s="167"/>
      <c r="K32" s="168">
        <v>0</v>
      </c>
      <c r="L32" s="171"/>
      <c r="M32" s="171"/>
      <c r="N32" s="293"/>
    </row>
    <row r="33" spans="1:14" s="44" customFormat="1" ht="14.25" customHeight="1">
      <c r="A33" s="112"/>
      <c r="B33" s="35" t="s">
        <v>250</v>
      </c>
      <c r="C33" s="31" t="s">
        <v>252</v>
      </c>
      <c r="D33" s="171">
        <v>5700</v>
      </c>
      <c r="E33" s="171"/>
      <c r="F33" s="171"/>
      <c r="G33" s="355">
        <f t="shared" si="8"/>
        <v>5700</v>
      </c>
      <c r="H33" s="171">
        <f t="shared" si="9"/>
        <v>5700</v>
      </c>
      <c r="I33" s="83">
        <v>0</v>
      </c>
      <c r="J33" s="167"/>
      <c r="K33" s="168"/>
      <c r="L33" s="171"/>
      <c r="M33" s="171"/>
      <c r="N33" s="293"/>
    </row>
    <row r="34" spans="1:14" s="44" customFormat="1" ht="14.25" customHeight="1">
      <c r="A34" s="112"/>
      <c r="B34" s="35" t="s">
        <v>242</v>
      </c>
      <c r="C34" s="31" t="s">
        <v>246</v>
      </c>
      <c r="D34" s="171">
        <v>4300</v>
      </c>
      <c r="E34" s="171"/>
      <c r="F34" s="171"/>
      <c r="G34" s="355">
        <f t="shared" si="8"/>
        <v>4300</v>
      </c>
      <c r="H34" s="171">
        <f t="shared" si="9"/>
        <v>4300</v>
      </c>
      <c r="I34" s="83">
        <v>0</v>
      </c>
      <c r="J34" s="167"/>
      <c r="K34" s="168"/>
      <c r="L34" s="171"/>
      <c r="M34" s="171"/>
      <c r="N34" s="293"/>
    </row>
    <row r="35" spans="1:14" s="44" customFormat="1" ht="14.25" customHeight="1">
      <c r="A35" s="112"/>
      <c r="B35" s="35" t="s">
        <v>49</v>
      </c>
      <c r="C35" s="31" t="s">
        <v>50</v>
      </c>
      <c r="D35" s="171">
        <v>1300</v>
      </c>
      <c r="E35" s="171"/>
      <c r="F35" s="171"/>
      <c r="G35" s="355">
        <f t="shared" si="8"/>
        <v>1300</v>
      </c>
      <c r="H35" s="171">
        <f t="shared" si="9"/>
        <v>1300</v>
      </c>
      <c r="I35" s="83">
        <v>0</v>
      </c>
      <c r="J35" s="167"/>
      <c r="K35" s="168">
        <v>0</v>
      </c>
      <c r="L35" s="171"/>
      <c r="M35" s="171"/>
      <c r="N35" s="293"/>
    </row>
    <row r="36" spans="1:14" s="44" customFormat="1" ht="13.5" customHeight="1">
      <c r="A36" s="112"/>
      <c r="B36" s="35" t="s">
        <v>53</v>
      </c>
      <c r="C36" s="31" t="s">
        <v>54</v>
      </c>
      <c r="D36" s="171">
        <v>11520</v>
      </c>
      <c r="E36" s="171">
        <v>3557</v>
      </c>
      <c r="F36" s="171"/>
      <c r="G36" s="355">
        <f t="shared" si="8"/>
        <v>15077</v>
      </c>
      <c r="H36" s="171">
        <f t="shared" si="9"/>
        <v>15077</v>
      </c>
      <c r="I36" s="83">
        <v>0</v>
      </c>
      <c r="J36" s="167"/>
      <c r="K36" s="168">
        <v>0</v>
      </c>
      <c r="L36" s="171"/>
      <c r="M36" s="171"/>
      <c r="N36" s="293"/>
    </row>
    <row r="37" spans="1:14" s="44" customFormat="1" ht="16.5" customHeight="1">
      <c r="A37" s="112"/>
      <c r="B37" s="35" t="s">
        <v>69</v>
      </c>
      <c r="C37" s="31" t="s">
        <v>70</v>
      </c>
      <c r="D37" s="171">
        <v>9500</v>
      </c>
      <c r="E37" s="171">
        <v>2978</v>
      </c>
      <c r="F37" s="171"/>
      <c r="G37" s="355">
        <f t="shared" si="8"/>
        <v>12478</v>
      </c>
      <c r="H37" s="171">
        <f t="shared" si="9"/>
        <v>12478</v>
      </c>
      <c r="I37" s="83">
        <v>0</v>
      </c>
      <c r="J37" s="167"/>
      <c r="K37" s="168">
        <v>0</v>
      </c>
      <c r="L37" s="171"/>
      <c r="M37" s="171"/>
      <c r="N37" s="293"/>
    </row>
    <row r="38" spans="1:14" s="44" customFormat="1" ht="16.5" customHeight="1">
      <c r="A38" s="112"/>
      <c r="B38" s="35" t="s">
        <v>253</v>
      </c>
      <c r="C38" s="31" t="s">
        <v>254</v>
      </c>
      <c r="D38" s="171">
        <v>829</v>
      </c>
      <c r="E38" s="171"/>
      <c r="F38" s="171"/>
      <c r="G38" s="355">
        <f t="shared" si="8"/>
        <v>829</v>
      </c>
      <c r="H38" s="171">
        <f t="shared" si="9"/>
        <v>829</v>
      </c>
      <c r="I38" s="83">
        <v>0</v>
      </c>
      <c r="J38" s="167"/>
      <c r="K38" s="168"/>
      <c r="L38" s="171"/>
      <c r="M38" s="171"/>
      <c r="N38" s="293"/>
    </row>
    <row r="39" spans="1:14" s="44" customFormat="1" ht="16.5" customHeight="1">
      <c r="A39" s="112"/>
      <c r="B39" s="35" t="s">
        <v>775</v>
      </c>
      <c r="C39" s="31" t="s">
        <v>776</v>
      </c>
      <c r="D39" s="171">
        <v>0</v>
      </c>
      <c r="E39" s="171">
        <v>1468</v>
      </c>
      <c r="F39" s="171"/>
      <c r="G39" s="355">
        <f t="shared" si="8"/>
        <v>1468</v>
      </c>
      <c r="H39" s="171">
        <f t="shared" si="9"/>
        <v>1468</v>
      </c>
      <c r="I39" s="83"/>
      <c r="J39" s="167"/>
      <c r="K39" s="168"/>
      <c r="L39" s="171"/>
      <c r="M39" s="171"/>
      <c r="N39" s="293"/>
    </row>
    <row r="40" spans="1:14" s="44" customFormat="1" ht="15.75" customHeight="1">
      <c r="A40" s="112"/>
      <c r="B40" s="35" t="s">
        <v>243</v>
      </c>
      <c r="C40" s="31" t="s">
        <v>733</v>
      </c>
      <c r="D40" s="171">
        <v>3600</v>
      </c>
      <c r="E40" s="171"/>
      <c r="F40" s="171"/>
      <c r="G40" s="355">
        <f t="shared" si="8"/>
        <v>3600</v>
      </c>
      <c r="H40" s="171">
        <f t="shared" si="9"/>
        <v>3600</v>
      </c>
      <c r="I40" s="83">
        <v>0</v>
      </c>
      <c r="J40" s="167"/>
      <c r="K40" s="168"/>
      <c r="L40" s="171"/>
      <c r="M40" s="171"/>
      <c r="N40" s="293"/>
    </row>
    <row r="41" spans="1:14" s="44" customFormat="1" ht="16.5" customHeight="1">
      <c r="A41" s="112"/>
      <c r="B41" s="35" t="s">
        <v>244</v>
      </c>
      <c r="C41" s="31" t="s">
        <v>248</v>
      </c>
      <c r="D41" s="171">
        <v>1500</v>
      </c>
      <c r="E41" s="171"/>
      <c r="F41" s="171"/>
      <c r="G41" s="355">
        <f t="shared" si="8"/>
        <v>1500</v>
      </c>
      <c r="H41" s="171">
        <f t="shared" si="9"/>
        <v>1500</v>
      </c>
      <c r="I41" s="83">
        <v>0</v>
      </c>
      <c r="J41" s="167"/>
      <c r="K41" s="168"/>
      <c r="L41" s="171"/>
      <c r="M41" s="171"/>
      <c r="N41" s="293"/>
    </row>
    <row r="42" spans="1:14" s="44" customFormat="1" ht="16.5" customHeight="1">
      <c r="A42" s="112"/>
      <c r="B42" s="35" t="s">
        <v>245</v>
      </c>
      <c r="C42" s="31" t="s">
        <v>249</v>
      </c>
      <c r="D42" s="171">
        <v>5000</v>
      </c>
      <c r="E42" s="171"/>
      <c r="F42" s="171"/>
      <c r="G42" s="355">
        <f t="shared" si="8"/>
        <v>5000</v>
      </c>
      <c r="H42" s="171">
        <f t="shared" si="9"/>
        <v>5000</v>
      </c>
      <c r="I42" s="83">
        <v>0</v>
      </c>
      <c r="J42" s="167"/>
      <c r="K42" s="168"/>
      <c r="L42" s="171"/>
      <c r="M42" s="171"/>
      <c r="N42" s="293"/>
    </row>
    <row r="43" spans="1:14" s="44" customFormat="1" ht="17.25" customHeight="1">
      <c r="A43" s="112"/>
      <c r="B43" s="35" t="s">
        <v>71</v>
      </c>
      <c r="C43" s="31" t="s">
        <v>72</v>
      </c>
      <c r="D43" s="171">
        <v>1066362</v>
      </c>
      <c r="E43" s="171"/>
      <c r="F43" s="171">
        <v>429609</v>
      </c>
      <c r="G43" s="355">
        <f t="shared" si="8"/>
        <v>636753</v>
      </c>
      <c r="H43" s="171"/>
      <c r="I43" s="83">
        <v>0</v>
      </c>
      <c r="J43" s="167"/>
      <c r="K43" s="168">
        <v>0</v>
      </c>
      <c r="L43" s="171"/>
      <c r="M43" s="171"/>
      <c r="N43" s="462">
        <f>G43</f>
        <v>636753</v>
      </c>
    </row>
    <row r="44" spans="1:14" s="44" customFormat="1" ht="38.25" customHeight="1">
      <c r="A44" s="113" t="s">
        <v>74</v>
      </c>
      <c r="B44" s="122"/>
      <c r="C44" s="55" t="s">
        <v>702</v>
      </c>
      <c r="D44" s="169">
        <f>D45</f>
        <v>352853</v>
      </c>
      <c r="E44" s="169">
        <f aca="true" t="shared" si="10" ref="E44:N44">E45</f>
        <v>3718</v>
      </c>
      <c r="F44" s="169">
        <f t="shared" si="10"/>
        <v>3718</v>
      </c>
      <c r="G44" s="169">
        <f t="shared" si="10"/>
        <v>352853</v>
      </c>
      <c r="H44" s="169">
        <f t="shared" si="10"/>
        <v>352853</v>
      </c>
      <c r="I44" s="169">
        <f t="shared" si="10"/>
        <v>10000</v>
      </c>
      <c r="J44" s="169">
        <f t="shared" si="10"/>
        <v>0</v>
      </c>
      <c r="K44" s="169">
        <f t="shared" si="10"/>
        <v>0</v>
      </c>
      <c r="L44" s="169">
        <f t="shared" si="10"/>
        <v>0</v>
      </c>
      <c r="M44" s="169">
        <f t="shared" si="10"/>
        <v>0</v>
      </c>
      <c r="N44" s="170">
        <f t="shared" si="10"/>
        <v>0</v>
      </c>
    </row>
    <row r="45" spans="1:14" s="44" customFormat="1" ht="24" customHeight="1">
      <c r="A45" s="115" t="s">
        <v>75</v>
      </c>
      <c r="B45" s="116"/>
      <c r="C45" s="66" t="s">
        <v>76</v>
      </c>
      <c r="D45" s="165">
        <f>SUM(D46:D53)</f>
        <v>352853</v>
      </c>
      <c r="E45" s="165">
        <f aca="true" t="shared" si="11" ref="E45:N45">SUM(E46:E53)</f>
        <v>3718</v>
      </c>
      <c r="F45" s="165">
        <f t="shared" si="11"/>
        <v>3718</v>
      </c>
      <c r="G45" s="165">
        <f t="shared" si="11"/>
        <v>352853</v>
      </c>
      <c r="H45" s="165">
        <f t="shared" si="11"/>
        <v>352853</v>
      </c>
      <c r="I45" s="165">
        <f t="shared" si="11"/>
        <v>10000</v>
      </c>
      <c r="J45" s="165">
        <f t="shared" si="11"/>
        <v>0</v>
      </c>
      <c r="K45" s="165">
        <f t="shared" si="11"/>
        <v>0</v>
      </c>
      <c r="L45" s="165">
        <f t="shared" si="11"/>
        <v>0</v>
      </c>
      <c r="M45" s="165">
        <f t="shared" si="11"/>
        <v>0</v>
      </c>
      <c r="N45" s="166">
        <f t="shared" si="11"/>
        <v>0</v>
      </c>
    </row>
    <row r="46" spans="1:14" s="44" customFormat="1" ht="17.25" customHeight="1">
      <c r="A46" s="119"/>
      <c r="B46" s="120" t="s">
        <v>504</v>
      </c>
      <c r="C46" s="31" t="s">
        <v>505</v>
      </c>
      <c r="D46" s="177">
        <v>10000</v>
      </c>
      <c r="E46" s="177"/>
      <c r="F46" s="177"/>
      <c r="G46" s="177">
        <f>D46+E46-F46</f>
        <v>10000</v>
      </c>
      <c r="H46" s="177">
        <f>G46</f>
        <v>10000</v>
      </c>
      <c r="I46" s="177">
        <f>H46</f>
        <v>10000</v>
      </c>
      <c r="J46" s="175"/>
      <c r="K46" s="175"/>
      <c r="L46" s="175"/>
      <c r="M46" s="175"/>
      <c r="N46" s="463"/>
    </row>
    <row r="47" spans="1:14" s="44" customFormat="1" ht="17.25" customHeight="1">
      <c r="A47" s="119"/>
      <c r="B47" s="120" t="s">
        <v>41</v>
      </c>
      <c r="C47" s="31" t="s">
        <v>42</v>
      </c>
      <c r="D47" s="177">
        <v>3000</v>
      </c>
      <c r="E47" s="177"/>
      <c r="F47" s="177"/>
      <c r="G47" s="177">
        <f aca="true" t="shared" si="12" ref="G47:G53">D47+E47-F47</f>
        <v>3000</v>
      </c>
      <c r="H47" s="177">
        <f aca="true" t="shared" si="13" ref="H47:H53">G47</f>
        <v>3000</v>
      </c>
      <c r="I47" s="175"/>
      <c r="J47" s="175"/>
      <c r="K47" s="175"/>
      <c r="L47" s="175"/>
      <c r="M47" s="175"/>
      <c r="N47" s="463"/>
    </row>
    <row r="48" spans="1:14" s="44" customFormat="1" ht="16.5" customHeight="1">
      <c r="A48" s="118"/>
      <c r="B48" s="35" t="s">
        <v>43</v>
      </c>
      <c r="C48" s="31" t="s">
        <v>120</v>
      </c>
      <c r="D48" s="171">
        <v>3000</v>
      </c>
      <c r="E48" s="171"/>
      <c r="F48" s="171"/>
      <c r="G48" s="177">
        <f t="shared" si="12"/>
        <v>3000</v>
      </c>
      <c r="H48" s="177">
        <f t="shared" si="13"/>
        <v>3000</v>
      </c>
      <c r="I48" s="83"/>
      <c r="J48" s="83"/>
      <c r="K48" s="168">
        <v>0</v>
      </c>
      <c r="L48" s="171"/>
      <c r="M48" s="171"/>
      <c r="N48" s="293"/>
    </row>
    <row r="49" spans="1:14" s="44" customFormat="1" ht="17.25" customHeight="1">
      <c r="A49" s="117"/>
      <c r="B49" s="35" t="s">
        <v>47</v>
      </c>
      <c r="C49" s="31" t="s">
        <v>122</v>
      </c>
      <c r="D49" s="171">
        <v>154545</v>
      </c>
      <c r="E49" s="171">
        <v>121</v>
      </c>
      <c r="F49" s="171"/>
      <c r="G49" s="177">
        <f t="shared" si="12"/>
        <v>154666</v>
      </c>
      <c r="H49" s="177">
        <f t="shared" si="13"/>
        <v>154666</v>
      </c>
      <c r="I49" s="83"/>
      <c r="J49" s="83"/>
      <c r="K49" s="168">
        <v>0</v>
      </c>
      <c r="L49" s="171"/>
      <c r="M49" s="171"/>
      <c r="N49" s="293"/>
    </row>
    <row r="50" spans="1:14" s="44" customFormat="1" ht="17.25" customHeight="1">
      <c r="A50" s="117"/>
      <c r="B50" s="35" t="s">
        <v>51</v>
      </c>
      <c r="C50" s="31" t="s">
        <v>52</v>
      </c>
      <c r="D50" s="171">
        <v>73323</v>
      </c>
      <c r="E50" s="171"/>
      <c r="F50" s="171">
        <v>3597</v>
      </c>
      <c r="G50" s="177">
        <f t="shared" si="12"/>
        <v>69726</v>
      </c>
      <c r="H50" s="177">
        <f t="shared" si="13"/>
        <v>69726</v>
      </c>
      <c r="I50" s="83"/>
      <c r="J50" s="83"/>
      <c r="K50" s="168">
        <v>0</v>
      </c>
      <c r="L50" s="171"/>
      <c r="M50" s="171"/>
      <c r="N50" s="293"/>
    </row>
    <row r="51" spans="1:14" s="44" customFormat="1" ht="17.25" customHeight="1">
      <c r="A51" s="117"/>
      <c r="B51" s="35" t="s">
        <v>69</v>
      </c>
      <c r="C51" s="31" t="s">
        <v>70</v>
      </c>
      <c r="D51" s="171">
        <v>18185</v>
      </c>
      <c r="E51" s="171">
        <v>3597</v>
      </c>
      <c r="F51" s="171"/>
      <c r="G51" s="177">
        <f t="shared" si="12"/>
        <v>21782</v>
      </c>
      <c r="H51" s="177">
        <f t="shared" si="13"/>
        <v>21782</v>
      </c>
      <c r="I51" s="83"/>
      <c r="J51" s="83"/>
      <c r="K51" s="168"/>
      <c r="L51" s="171"/>
      <c r="M51" s="171"/>
      <c r="N51" s="293"/>
    </row>
    <row r="52" spans="1:14" s="44" customFormat="1" ht="17.25" customHeight="1">
      <c r="A52" s="117"/>
      <c r="B52" s="35" t="s">
        <v>105</v>
      </c>
      <c r="C52" s="31" t="s">
        <v>109</v>
      </c>
      <c r="D52" s="171">
        <v>4800</v>
      </c>
      <c r="E52" s="171"/>
      <c r="F52" s="171">
        <v>121</v>
      </c>
      <c r="G52" s="177">
        <f t="shared" si="12"/>
        <v>4679</v>
      </c>
      <c r="H52" s="177">
        <f t="shared" si="13"/>
        <v>4679</v>
      </c>
      <c r="I52" s="83"/>
      <c r="J52" s="83"/>
      <c r="K52" s="168">
        <v>0</v>
      </c>
      <c r="L52" s="171"/>
      <c r="M52" s="171"/>
      <c r="N52" s="293"/>
    </row>
    <row r="53" spans="1:14" s="44" customFormat="1" ht="17.25" customHeight="1">
      <c r="A53" s="117"/>
      <c r="B53" s="35" t="s">
        <v>125</v>
      </c>
      <c r="C53" s="31" t="s">
        <v>398</v>
      </c>
      <c r="D53" s="171">
        <v>86000</v>
      </c>
      <c r="E53" s="171"/>
      <c r="F53" s="171"/>
      <c r="G53" s="177">
        <f t="shared" si="12"/>
        <v>86000</v>
      </c>
      <c r="H53" s="177">
        <f t="shared" si="13"/>
        <v>86000</v>
      </c>
      <c r="I53" s="83"/>
      <c r="J53" s="83"/>
      <c r="K53" s="168">
        <v>0</v>
      </c>
      <c r="L53" s="171"/>
      <c r="M53" s="171"/>
      <c r="N53" s="293"/>
    </row>
    <row r="54" spans="1:14" s="44" customFormat="1" ht="27.75" customHeight="1">
      <c r="A54" s="113" t="s">
        <v>78</v>
      </c>
      <c r="B54" s="122"/>
      <c r="C54" s="55" t="s">
        <v>79</v>
      </c>
      <c r="D54" s="169">
        <f>D55+D57+D59</f>
        <v>287627</v>
      </c>
      <c r="E54" s="169">
        <f aca="true" t="shared" si="14" ref="E54:N54">E55+E57+E59</f>
        <v>450</v>
      </c>
      <c r="F54" s="169">
        <f t="shared" si="14"/>
        <v>450</v>
      </c>
      <c r="G54" s="169">
        <f t="shared" si="14"/>
        <v>287627</v>
      </c>
      <c r="H54" s="169">
        <f t="shared" si="14"/>
        <v>287627</v>
      </c>
      <c r="I54" s="169">
        <f t="shared" si="14"/>
        <v>181944</v>
      </c>
      <c r="J54" s="169">
        <f t="shared" si="14"/>
        <v>33780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70">
        <f t="shared" si="14"/>
        <v>0</v>
      </c>
    </row>
    <row r="55" spans="1:14" s="44" customFormat="1" ht="27.75" customHeight="1">
      <c r="A55" s="115" t="s">
        <v>80</v>
      </c>
      <c r="B55" s="111"/>
      <c r="C55" s="66" t="s">
        <v>705</v>
      </c>
      <c r="D55" s="165">
        <f>D56</f>
        <v>30000</v>
      </c>
      <c r="E55" s="165">
        <f aca="true" t="shared" si="15" ref="E55:N55">E56</f>
        <v>0</v>
      </c>
      <c r="F55" s="165">
        <f t="shared" si="15"/>
        <v>0</v>
      </c>
      <c r="G55" s="165">
        <f t="shared" si="15"/>
        <v>30000</v>
      </c>
      <c r="H55" s="165">
        <f t="shared" si="15"/>
        <v>30000</v>
      </c>
      <c r="I55" s="165">
        <f t="shared" si="15"/>
        <v>0</v>
      </c>
      <c r="J55" s="165">
        <f t="shared" si="15"/>
        <v>0</v>
      </c>
      <c r="K55" s="165">
        <f t="shared" si="15"/>
        <v>0</v>
      </c>
      <c r="L55" s="165">
        <f t="shared" si="15"/>
        <v>0</v>
      </c>
      <c r="M55" s="165">
        <f t="shared" si="15"/>
        <v>0</v>
      </c>
      <c r="N55" s="166">
        <f t="shared" si="15"/>
        <v>0</v>
      </c>
    </row>
    <row r="56" spans="1:14" s="44" customFormat="1" ht="16.5" customHeight="1">
      <c r="A56" s="117"/>
      <c r="B56" s="35" t="s">
        <v>47</v>
      </c>
      <c r="C56" s="31" t="s">
        <v>122</v>
      </c>
      <c r="D56" s="171">
        <v>30000</v>
      </c>
      <c r="E56" s="171"/>
      <c r="F56" s="171"/>
      <c r="G56" s="171">
        <f>D56+E56-F56</f>
        <v>30000</v>
      </c>
      <c r="H56" s="177">
        <f>G56</f>
        <v>30000</v>
      </c>
      <c r="I56" s="83"/>
      <c r="J56" s="167">
        <v>0</v>
      </c>
      <c r="K56" s="167">
        <v>0</v>
      </c>
      <c r="L56" s="171"/>
      <c r="M56" s="171"/>
      <c r="N56" s="293"/>
    </row>
    <row r="57" spans="1:14" s="44" customFormat="1" ht="25.5" customHeight="1">
      <c r="A57" s="115" t="s">
        <v>82</v>
      </c>
      <c r="B57" s="111"/>
      <c r="C57" s="66" t="s">
        <v>573</v>
      </c>
      <c r="D57" s="165">
        <f>D58</f>
        <v>19000</v>
      </c>
      <c r="E57" s="165">
        <f aca="true" t="shared" si="16" ref="E57:N57">E58</f>
        <v>0</v>
      </c>
      <c r="F57" s="165">
        <f t="shared" si="16"/>
        <v>0</v>
      </c>
      <c r="G57" s="165">
        <f t="shared" si="16"/>
        <v>19000</v>
      </c>
      <c r="H57" s="165">
        <f t="shared" si="16"/>
        <v>19000</v>
      </c>
      <c r="I57" s="165">
        <f t="shared" si="16"/>
        <v>0</v>
      </c>
      <c r="J57" s="165">
        <f t="shared" si="16"/>
        <v>0</v>
      </c>
      <c r="K57" s="165">
        <f t="shared" si="16"/>
        <v>0</v>
      </c>
      <c r="L57" s="165">
        <f t="shared" si="16"/>
        <v>0</v>
      </c>
      <c r="M57" s="165">
        <f t="shared" si="16"/>
        <v>0</v>
      </c>
      <c r="N57" s="166">
        <f t="shared" si="16"/>
        <v>0</v>
      </c>
    </row>
    <row r="58" spans="1:14" s="44" customFormat="1" ht="16.5" customHeight="1">
      <c r="A58" s="117"/>
      <c r="B58" s="35" t="s">
        <v>47</v>
      </c>
      <c r="C58" s="31" t="s">
        <v>122</v>
      </c>
      <c r="D58" s="171">
        <v>19000</v>
      </c>
      <c r="E58" s="171"/>
      <c r="F58" s="171"/>
      <c r="G58" s="171">
        <f>D58+E58-F58</f>
        <v>19000</v>
      </c>
      <c r="H58" s="171">
        <f>G58</f>
        <v>19000</v>
      </c>
      <c r="I58" s="83"/>
      <c r="J58" s="167">
        <v>0</v>
      </c>
      <c r="K58" s="168">
        <v>0</v>
      </c>
      <c r="L58" s="171"/>
      <c r="M58" s="171"/>
      <c r="N58" s="293"/>
    </row>
    <row r="59" spans="1:14" s="44" customFormat="1" ht="15.75" customHeight="1">
      <c r="A59" s="115" t="s">
        <v>84</v>
      </c>
      <c r="B59" s="111"/>
      <c r="C59" s="66" t="s">
        <v>85</v>
      </c>
      <c r="D59" s="165">
        <f>SUM(D60:D79)</f>
        <v>238627</v>
      </c>
      <c r="E59" s="165">
        <f aca="true" t="shared" si="17" ref="E59:N59">SUM(E60:E79)</f>
        <v>450</v>
      </c>
      <c r="F59" s="165">
        <f t="shared" si="17"/>
        <v>450</v>
      </c>
      <c r="G59" s="165">
        <f t="shared" si="17"/>
        <v>238627</v>
      </c>
      <c r="H59" s="165">
        <f t="shared" si="17"/>
        <v>238627</v>
      </c>
      <c r="I59" s="165">
        <f t="shared" si="17"/>
        <v>181944</v>
      </c>
      <c r="J59" s="165">
        <f t="shared" si="17"/>
        <v>33780</v>
      </c>
      <c r="K59" s="165">
        <f t="shared" si="17"/>
        <v>0</v>
      </c>
      <c r="L59" s="165">
        <f t="shared" si="17"/>
        <v>0</v>
      </c>
      <c r="M59" s="165">
        <f t="shared" si="17"/>
        <v>0</v>
      </c>
      <c r="N59" s="166">
        <f t="shared" si="17"/>
        <v>0</v>
      </c>
    </row>
    <row r="60" spans="1:14" s="44" customFormat="1" ht="14.25" customHeight="1">
      <c r="A60" s="117"/>
      <c r="B60" s="35" t="s">
        <v>33</v>
      </c>
      <c r="C60" s="31" t="s">
        <v>560</v>
      </c>
      <c r="D60" s="171">
        <v>64560</v>
      </c>
      <c r="E60" s="171"/>
      <c r="F60" s="171"/>
      <c r="G60" s="171">
        <f>D60+E60-F60</f>
        <v>64560</v>
      </c>
      <c r="H60" s="171">
        <f>G60</f>
        <v>64560</v>
      </c>
      <c r="I60" s="83">
        <f>H60</f>
        <v>64560</v>
      </c>
      <c r="J60" s="167">
        <v>0</v>
      </c>
      <c r="K60" s="168">
        <v>0</v>
      </c>
      <c r="L60" s="171"/>
      <c r="M60" s="171"/>
      <c r="N60" s="293"/>
    </row>
    <row r="61" spans="1:14" s="44" customFormat="1" ht="14.25" customHeight="1">
      <c r="A61" s="117"/>
      <c r="B61" s="35" t="s">
        <v>35</v>
      </c>
      <c r="C61" s="31" t="s">
        <v>561</v>
      </c>
      <c r="D61" s="171">
        <v>107410</v>
      </c>
      <c r="E61" s="171"/>
      <c r="F61" s="171"/>
      <c r="G61" s="171">
        <f aca="true" t="shared" si="18" ref="G61:G79">D61+E61-F61</f>
        <v>107410</v>
      </c>
      <c r="H61" s="171">
        <f aca="true" t="shared" si="19" ref="H61:H79">G61</f>
        <v>107410</v>
      </c>
      <c r="I61" s="83">
        <f>H61</f>
        <v>107410</v>
      </c>
      <c r="J61" s="167">
        <v>0</v>
      </c>
      <c r="K61" s="168">
        <v>0</v>
      </c>
      <c r="L61" s="171"/>
      <c r="M61" s="171"/>
      <c r="N61" s="293"/>
    </row>
    <row r="62" spans="1:14" s="44" customFormat="1" ht="14.25" customHeight="1">
      <c r="A62" s="117"/>
      <c r="B62" s="35" t="s">
        <v>37</v>
      </c>
      <c r="C62" s="31" t="s">
        <v>38</v>
      </c>
      <c r="D62" s="171">
        <v>9974</v>
      </c>
      <c r="E62" s="171"/>
      <c r="F62" s="171"/>
      <c r="G62" s="171">
        <f t="shared" si="18"/>
        <v>9974</v>
      </c>
      <c r="H62" s="171">
        <f t="shared" si="19"/>
        <v>9974</v>
      </c>
      <c r="I62" s="83">
        <f>H62</f>
        <v>9974</v>
      </c>
      <c r="J62" s="167">
        <v>0</v>
      </c>
      <c r="K62" s="168">
        <v>0</v>
      </c>
      <c r="L62" s="171"/>
      <c r="M62" s="171"/>
      <c r="N62" s="293"/>
    </row>
    <row r="63" spans="1:14" s="44" customFormat="1" ht="15" customHeight="1">
      <c r="A63" s="117"/>
      <c r="B63" s="121" t="s">
        <v>86</v>
      </c>
      <c r="C63" s="31" t="s">
        <v>65</v>
      </c>
      <c r="D63" s="171">
        <v>29337</v>
      </c>
      <c r="E63" s="171"/>
      <c r="F63" s="171"/>
      <c r="G63" s="171">
        <f t="shared" si="18"/>
        <v>29337</v>
      </c>
      <c r="H63" s="171">
        <f t="shared" si="19"/>
        <v>29337</v>
      </c>
      <c r="I63" s="83"/>
      <c r="J63" s="167">
        <f>H63</f>
        <v>29337</v>
      </c>
      <c r="K63" s="168">
        <v>0</v>
      </c>
      <c r="L63" s="171"/>
      <c r="M63" s="171"/>
      <c r="N63" s="293"/>
    </row>
    <row r="64" spans="1:14" s="44" customFormat="1" ht="14.25" customHeight="1">
      <c r="A64" s="117"/>
      <c r="B64" s="121" t="s">
        <v>39</v>
      </c>
      <c r="C64" s="31" t="s">
        <v>40</v>
      </c>
      <c r="D64" s="171">
        <v>4443</v>
      </c>
      <c r="E64" s="171"/>
      <c r="F64" s="171"/>
      <c r="G64" s="171">
        <f t="shared" si="18"/>
        <v>4443</v>
      </c>
      <c r="H64" s="171">
        <f t="shared" si="19"/>
        <v>4443</v>
      </c>
      <c r="I64" s="83"/>
      <c r="J64" s="167">
        <f>H64</f>
        <v>4443</v>
      </c>
      <c r="K64" s="168">
        <v>0</v>
      </c>
      <c r="L64" s="171"/>
      <c r="M64" s="171"/>
      <c r="N64" s="293"/>
    </row>
    <row r="65" spans="1:14" s="44" customFormat="1" ht="13.5" customHeight="1">
      <c r="A65" s="117"/>
      <c r="B65" s="35" t="s">
        <v>41</v>
      </c>
      <c r="C65" s="31" t="s">
        <v>42</v>
      </c>
      <c r="D65" s="171">
        <v>3200</v>
      </c>
      <c r="E65" s="171"/>
      <c r="F65" s="171"/>
      <c r="G65" s="171">
        <f t="shared" si="18"/>
        <v>3200</v>
      </c>
      <c r="H65" s="171">
        <f t="shared" si="19"/>
        <v>3200</v>
      </c>
      <c r="I65" s="83"/>
      <c r="J65" s="167">
        <v>0</v>
      </c>
      <c r="K65" s="168">
        <v>0</v>
      </c>
      <c r="L65" s="171"/>
      <c r="M65" s="171"/>
      <c r="N65" s="293"/>
    </row>
    <row r="66" spans="1:14" s="44" customFormat="1" ht="13.5" customHeight="1">
      <c r="A66" s="117"/>
      <c r="B66" s="35" t="s">
        <v>43</v>
      </c>
      <c r="C66" s="31" t="s">
        <v>120</v>
      </c>
      <c r="D66" s="171">
        <v>2451</v>
      </c>
      <c r="E66" s="171"/>
      <c r="F66" s="171"/>
      <c r="G66" s="171">
        <f t="shared" si="18"/>
        <v>2451</v>
      </c>
      <c r="H66" s="171">
        <f t="shared" si="19"/>
        <v>2451</v>
      </c>
      <c r="I66" s="83"/>
      <c r="J66" s="167"/>
      <c r="K66" s="168"/>
      <c r="L66" s="171"/>
      <c r="M66" s="171"/>
      <c r="N66" s="293"/>
    </row>
    <row r="67" spans="1:14" s="44" customFormat="1" ht="13.5" customHeight="1">
      <c r="A67" s="117"/>
      <c r="B67" s="35" t="s">
        <v>106</v>
      </c>
      <c r="C67" s="31" t="s">
        <v>107</v>
      </c>
      <c r="D67" s="171">
        <v>150</v>
      </c>
      <c r="E67" s="171"/>
      <c r="F67" s="171"/>
      <c r="G67" s="171">
        <f t="shared" si="18"/>
        <v>150</v>
      </c>
      <c r="H67" s="171">
        <f t="shared" si="19"/>
        <v>150</v>
      </c>
      <c r="I67" s="83"/>
      <c r="J67" s="167"/>
      <c r="K67" s="168"/>
      <c r="L67" s="171"/>
      <c r="M67" s="171"/>
      <c r="N67" s="293"/>
    </row>
    <row r="68" spans="1:14" s="44" customFormat="1" ht="12.75" customHeight="1">
      <c r="A68" s="117"/>
      <c r="B68" s="35" t="s">
        <v>47</v>
      </c>
      <c r="C68" s="31" t="s">
        <v>122</v>
      </c>
      <c r="D68" s="171">
        <v>3726</v>
      </c>
      <c r="E68" s="171"/>
      <c r="F68" s="171"/>
      <c r="G68" s="171">
        <f t="shared" si="18"/>
        <v>3726</v>
      </c>
      <c r="H68" s="171">
        <f t="shared" si="19"/>
        <v>3726</v>
      </c>
      <c r="I68" s="83"/>
      <c r="J68" s="167">
        <v>0</v>
      </c>
      <c r="K68" s="168">
        <v>0</v>
      </c>
      <c r="L68" s="171"/>
      <c r="M68" s="171"/>
      <c r="N68" s="293"/>
    </row>
    <row r="69" spans="1:14" s="44" customFormat="1" ht="12.75" customHeight="1">
      <c r="A69" s="117"/>
      <c r="B69" s="35" t="s">
        <v>506</v>
      </c>
      <c r="C69" s="31" t="s">
        <v>507</v>
      </c>
      <c r="D69" s="171">
        <v>780</v>
      </c>
      <c r="E69" s="171"/>
      <c r="F69" s="171">
        <v>450</v>
      </c>
      <c r="G69" s="171">
        <f t="shared" si="18"/>
        <v>330</v>
      </c>
      <c r="H69" s="171">
        <f t="shared" si="19"/>
        <v>330</v>
      </c>
      <c r="I69" s="83"/>
      <c r="J69" s="167"/>
      <c r="K69" s="168"/>
      <c r="L69" s="171"/>
      <c r="M69" s="171"/>
      <c r="N69" s="293"/>
    </row>
    <row r="70" spans="1:14" s="44" customFormat="1" ht="12.75" customHeight="1">
      <c r="A70" s="117"/>
      <c r="B70" s="35" t="s">
        <v>250</v>
      </c>
      <c r="C70" s="31" t="s">
        <v>252</v>
      </c>
      <c r="D70" s="171">
        <v>550</v>
      </c>
      <c r="E70" s="171"/>
      <c r="F70" s="171"/>
      <c r="G70" s="171">
        <f t="shared" si="18"/>
        <v>550</v>
      </c>
      <c r="H70" s="171">
        <f t="shared" si="19"/>
        <v>550</v>
      </c>
      <c r="I70" s="83"/>
      <c r="J70" s="167"/>
      <c r="K70" s="168"/>
      <c r="L70" s="171"/>
      <c r="M70" s="171"/>
      <c r="N70" s="293"/>
    </row>
    <row r="71" spans="1:14" s="44" customFormat="1" ht="12.75" customHeight="1">
      <c r="A71" s="117"/>
      <c r="B71" s="35" t="s">
        <v>242</v>
      </c>
      <c r="C71" s="31" t="s">
        <v>246</v>
      </c>
      <c r="D71" s="171">
        <v>2000</v>
      </c>
      <c r="E71" s="171"/>
      <c r="F71" s="171"/>
      <c r="G71" s="171">
        <f t="shared" si="18"/>
        <v>2000</v>
      </c>
      <c r="H71" s="171">
        <f t="shared" si="19"/>
        <v>2000</v>
      </c>
      <c r="I71" s="83"/>
      <c r="J71" s="167"/>
      <c r="K71" s="168"/>
      <c r="L71" s="171"/>
      <c r="M71" s="171"/>
      <c r="N71" s="293"/>
    </row>
    <row r="72" spans="1:14" s="44" customFormat="1" ht="12.75" customHeight="1">
      <c r="A72" s="117"/>
      <c r="B72" s="35" t="s">
        <v>255</v>
      </c>
      <c r="C72" s="31" t="s">
        <v>256</v>
      </c>
      <c r="D72" s="171">
        <v>2970</v>
      </c>
      <c r="E72" s="171"/>
      <c r="F72" s="171"/>
      <c r="G72" s="171">
        <f t="shared" si="18"/>
        <v>2970</v>
      </c>
      <c r="H72" s="171">
        <f t="shared" si="19"/>
        <v>2970</v>
      </c>
      <c r="I72" s="83"/>
      <c r="J72" s="167"/>
      <c r="K72" s="168"/>
      <c r="L72" s="171"/>
      <c r="M72" s="171"/>
      <c r="N72" s="293"/>
    </row>
    <row r="73" spans="1:14" s="44" customFormat="1" ht="13.5" customHeight="1">
      <c r="A73" s="117"/>
      <c r="B73" s="35" t="s">
        <v>49</v>
      </c>
      <c r="C73" s="31" t="s">
        <v>50</v>
      </c>
      <c r="D73" s="171">
        <v>500</v>
      </c>
      <c r="E73" s="171"/>
      <c r="F73" s="171"/>
      <c r="G73" s="171">
        <f t="shared" si="18"/>
        <v>500</v>
      </c>
      <c r="H73" s="171">
        <f t="shared" si="19"/>
        <v>500</v>
      </c>
      <c r="I73" s="83"/>
      <c r="J73" s="167">
        <v>0</v>
      </c>
      <c r="K73" s="168">
        <v>0</v>
      </c>
      <c r="L73" s="171"/>
      <c r="M73" s="171"/>
      <c r="N73" s="293"/>
    </row>
    <row r="74" spans="1:14" s="44" customFormat="1" ht="13.5" customHeight="1">
      <c r="A74" s="117"/>
      <c r="B74" s="35" t="s">
        <v>51</v>
      </c>
      <c r="C74" s="31" t="s">
        <v>52</v>
      </c>
      <c r="D74" s="171">
        <v>1750</v>
      </c>
      <c r="E74" s="171"/>
      <c r="F74" s="171"/>
      <c r="G74" s="171">
        <f t="shared" si="18"/>
        <v>1750</v>
      </c>
      <c r="H74" s="171">
        <f t="shared" si="19"/>
        <v>1750</v>
      </c>
      <c r="I74" s="83"/>
      <c r="J74" s="167">
        <v>0</v>
      </c>
      <c r="K74" s="168">
        <v>0</v>
      </c>
      <c r="L74" s="171"/>
      <c r="M74" s="171"/>
      <c r="N74" s="293"/>
    </row>
    <row r="75" spans="1:14" s="44" customFormat="1" ht="15" customHeight="1">
      <c r="A75" s="117"/>
      <c r="B75" s="35" t="s">
        <v>53</v>
      </c>
      <c r="C75" s="31" t="s">
        <v>54</v>
      </c>
      <c r="D75" s="171">
        <v>3626</v>
      </c>
      <c r="E75" s="171"/>
      <c r="F75" s="171"/>
      <c r="G75" s="171">
        <f t="shared" si="18"/>
        <v>3626</v>
      </c>
      <c r="H75" s="171">
        <f t="shared" si="19"/>
        <v>3626</v>
      </c>
      <c r="I75" s="83"/>
      <c r="J75" s="167">
        <v>0</v>
      </c>
      <c r="K75" s="168">
        <v>0</v>
      </c>
      <c r="L75" s="171"/>
      <c r="M75" s="171"/>
      <c r="N75" s="293"/>
    </row>
    <row r="76" spans="1:14" s="44" customFormat="1" ht="15" customHeight="1">
      <c r="A76" s="117"/>
      <c r="B76" s="35" t="s">
        <v>597</v>
      </c>
      <c r="C76" s="179" t="s">
        <v>704</v>
      </c>
      <c r="D76" s="171">
        <v>100</v>
      </c>
      <c r="E76" s="171"/>
      <c r="F76" s="171"/>
      <c r="G76" s="171">
        <f t="shared" si="18"/>
        <v>100</v>
      </c>
      <c r="H76" s="171">
        <f t="shared" si="19"/>
        <v>100</v>
      </c>
      <c r="I76" s="83"/>
      <c r="J76" s="167"/>
      <c r="K76" s="168"/>
      <c r="L76" s="171"/>
      <c r="M76" s="171"/>
      <c r="N76" s="293"/>
    </row>
    <row r="77" spans="1:14" s="44" customFormat="1" ht="15" customHeight="1">
      <c r="A77" s="117"/>
      <c r="B77" s="35" t="s">
        <v>243</v>
      </c>
      <c r="C77" s="31" t="s">
        <v>733</v>
      </c>
      <c r="D77" s="171">
        <v>0</v>
      </c>
      <c r="E77" s="171">
        <v>450</v>
      </c>
      <c r="F77" s="171"/>
      <c r="G77" s="171">
        <f t="shared" si="18"/>
        <v>450</v>
      </c>
      <c r="H77" s="171">
        <f t="shared" si="19"/>
        <v>450</v>
      </c>
      <c r="I77" s="83"/>
      <c r="J77" s="167"/>
      <c r="K77" s="168"/>
      <c r="L77" s="171"/>
      <c r="M77" s="171"/>
      <c r="N77" s="293"/>
    </row>
    <row r="78" spans="1:14" s="44" customFormat="1" ht="15" customHeight="1">
      <c r="A78" s="117"/>
      <c r="B78" s="35" t="s">
        <v>244</v>
      </c>
      <c r="C78" s="31" t="s">
        <v>248</v>
      </c>
      <c r="D78" s="171">
        <v>500</v>
      </c>
      <c r="E78" s="171"/>
      <c r="F78" s="171"/>
      <c r="G78" s="171">
        <f t="shared" si="18"/>
        <v>500</v>
      </c>
      <c r="H78" s="171">
        <f t="shared" si="19"/>
        <v>500</v>
      </c>
      <c r="I78" s="83"/>
      <c r="J78" s="167"/>
      <c r="K78" s="168"/>
      <c r="L78" s="171"/>
      <c r="M78" s="171"/>
      <c r="N78" s="293"/>
    </row>
    <row r="79" spans="1:14" s="44" customFormat="1" ht="15" customHeight="1">
      <c r="A79" s="117"/>
      <c r="B79" s="35" t="s">
        <v>245</v>
      </c>
      <c r="C79" s="31" t="s">
        <v>249</v>
      </c>
      <c r="D79" s="171">
        <v>600</v>
      </c>
      <c r="E79" s="171"/>
      <c r="F79" s="171"/>
      <c r="G79" s="171">
        <f t="shared" si="18"/>
        <v>600</v>
      </c>
      <c r="H79" s="171">
        <f t="shared" si="19"/>
        <v>600</v>
      </c>
      <c r="I79" s="83"/>
      <c r="J79" s="167"/>
      <c r="K79" s="168"/>
      <c r="L79" s="171"/>
      <c r="M79" s="171"/>
      <c r="N79" s="293"/>
    </row>
    <row r="80" spans="1:14" s="44" customFormat="1" ht="27" customHeight="1">
      <c r="A80" s="113" t="s">
        <v>87</v>
      </c>
      <c r="B80" s="122"/>
      <c r="C80" s="55" t="s">
        <v>88</v>
      </c>
      <c r="D80" s="169">
        <f>D81+D92+D94+D105+D130+D140+D170</f>
        <v>3750738</v>
      </c>
      <c r="E80" s="169">
        <f aca="true" t="shared" si="20" ref="E80:N80">E81+E92+E94+E105+E130+E140+E170</f>
        <v>0</v>
      </c>
      <c r="F80" s="169">
        <f t="shared" si="20"/>
        <v>1000</v>
      </c>
      <c r="G80" s="169">
        <f t="shared" si="20"/>
        <v>3749738</v>
      </c>
      <c r="H80" s="169">
        <f t="shared" si="20"/>
        <v>3749438</v>
      </c>
      <c r="I80" s="169">
        <f t="shared" si="20"/>
        <v>2100993</v>
      </c>
      <c r="J80" s="169">
        <f t="shared" si="20"/>
        <v>344421</v>
      </c>
      <c r="K80" s="169">
        <f t="shared" si="20"/>
        <v>16120</v>
      </c>
      <c r="L80" s="169">
        <f t="shared" si="20"/>
        <v>0</v>
      </c>
      <c r="M80" s="169">
        <f t="shared" si="20"/>
        <v>0</v>
      </c>
      <c r="N80" s="170">
        <f t="shared" si="20"/>
        <v>300</v>
      </c>
    </row>
    <row r="81" spans="1:14" s="44" customFormat="1" ht="13.5" customHeight="1">
      <c r="A81" s="115" t="s">
        <v>89</v>
      </c>
      <c r="B81" s="111"/>
      <c r="C81" s="66" t="s">
        <v>90</v>
      </c>
      <c r="D81" s="165">
        <f>SUM(D82:D91)</f>
        <v>102935</v>
      </c>
      <c r="E81" s="165">
        <f aca="true" t="shared" si="21" ref="E81:N81">SUM(E82:E91)</f>
        <v>0</v>
      </c>
      <c r="F81" s="165">
        <f t="shared" si="21"/>
        <v>0</v>
      </c>
      <c r="G81" s="165">
        <f t="shared" si="21"/>
        <v>102935</v>
      </c>
      <c r="H81" s="165">
        <f t="shared" si="21"/>
        <v>102935</v>
      </c>
      <c r="I81" s="165">
        <f t="shared" si="21"/>
        <v>83032</v>
      </c>
      <c r="J81" s="165">
        <f t="shared" si="21"/>
        <v>14335</v>
      </c>
      <c r="K81" s="165">
        <f t="shared" si="21"/>
        <v>0</v>
      </c>
      <c r="L81" s="165">
        <f t="shared" si="21"/>
        <v>0</v>
      </c>
      <c r="M81" s="165">
        <f t="shared" si="21"/>
        <v>0</v>
      </c>
      <c r="N81" s="166">
        <f t="shared" si="21"/>
        <v>0</v>
      </c>
    </row>
    <row r="82" spans="1:14" s="44" customFormat="1" ht="14.25" customHeight="1">
      <c r="A82" s="117"/>
      <c r="B82" s="35" t="s">
        <v>33</v>
      </c>
      <c r="C82" s="31" t="s">
        <v>560</v>
      </c>
      <c r="D82" s="177">
        <v>71120</v>
      </c>
      <c r="E82" s="177"/>
      <c r="F82" s="177"/>
      <c r="G82" s="177">
        <f>D82+E82-F82</f>
        <v>71120</v>
      </c>
      <c r="H82" s="177">
        <f>G82</f>
        <v>71120</v>
      </c>
      <c r="I82" s="83">
        <f>D82</f>
        <v>71120</v>
      </c>
      <c r="J82" s="167"/>
      <c r="K82" s="168">
        <v>0</v>
      </c>
      <c r="L82" s="171"/>
      <c r="M82" s="171"/>
      <c r="N82" s="293"/>
    </row>
    <row r="83" spans="1:14" s="44" customFormat="1" ht="15.75" customHeight="1">
      <c r="A83" s="117"/>
      <c r="B83" s="35" t="s">
        <v>37</v>
      </c>
      <c r="C83" s="31" t="s">
        <v>38</v>
      </c>
      <c r="D83" s="177">
        <v>4712</v>
      </c>
      <c r="E83" s="177"/>
      <c r="F83" s="177"/>
      <c r="G83" s="177">
        <f aca="true" t="shared" si="22" ref="G83:G91">D83+E83-F83</f>
        <v>4712</v>
      </c>
      <c r="H83" s="177">
        <f aca="true" t="shared" si="23" ref="H83:H91">G83</f>
        <v>4712</v>
      </c>
      <c r="I83" s="83">
        <f>D83</f>
        <v>4712</v>
      </c>
      <c r="J83" s="167"/>
      <c r="K83" s="168">
        <v>0</v>
      </c>
      <c r="L83" s="171"/>
      <c r="M83" s="171"/>
      <c r="N83" s="293"/>
    </row>
    <row r="84" spans="1:14" s="44" customFormat="1" ht="16.5" customHeight="1">
      <c r="A84" s="117"/>
      <c r="B84" s="121" t="s">
        <v>86</v>
      </c>
      <c r="C84" s="31" t="s">
        <v>91</v>
      </c>
      <c r="D84" s="177">
        <v>12477</v>
      </c>
      <c r="E84" s="177"/>
      <c r="F84" s="177"/>
      <c r="G84" s="177">
        <f t="shared" si="22"/>
        <v>12477</v>
      </c>
      <c r="H84" s="177">
        <f t="shared" si="23"/>
        <v>12477</v>
      </c>
      <c r="I84" s="83"/>
      <c r="J84" s="167">
        <f>H84</f>
        <v>12477</v>
      </c>
      <c r="K84" s="168"/>
      <c r="L84" s="171"/>
      <c r="M84" s="171"/>
      <c r="N84" s="293"/>
    </row>
    <row r="85" spans="1:14" s="44" customFormat="1" ht="15" customHeight="1">
      <c r="A85" s="117"/>
      <c r="B85" s="121" t="s">
        <v>39</v>
      </c>
      <c r="C85" s="31" t="s">
        <v>40</v>
      </c>
      <c r="D85" s="177">
        <v>1858</v>
      </c>
      <c r="E85" s="177"/>
      <c r="F85" s="177"/>
      <c r="G85" s="177">
        <f t="shared" si="22"/>
        <v>1858</v>
      </c>
      <c r="H85" s="177">
        <f t="shared" si="23"/>
        <v>1858</v>
      </c>
      <c r="I85" s="83"/>
      <c r="J85" s="167">
        <f>H85</f>
        <v>1858</v>
      </c>
      <c r="K85" s="168"/>
      <c r="L85" s="171"/>
      <c r="M85" s="171"/>
      <c r="N85" s="293"/>
    </row>
    <row r="86" spans="1:14" s="44" customFormat="1" ht="15" customHeight="1">
      <c r="A86" s="117"/>
      <c r="B86" s="35" t="s">
        <v>504</v>
      </c>
      <c r="C86" s="31" t="s">
        <v>505</v>
      </c>
      <c r="D86" s="177">
        <v>7200</v>
      </c>
      <c r="E86" s="177"/>
      <c r="F86" s="177"/>
      <c r="G86" s="177">
        <f t="shared" si="22"/>
        <v>7200</v>
      </c>
      <c r="H86" s="177">
        <f t="shared" si="23"/>
        <v>7200</v>
      </c>
      <c r="I86" s="83">
        <f>H86</f>
        <v>7200</v>
      </c>
      <c r="J86" s="167"/>
      <c r="K86" s="168">
        <v>0</v>
      </c>
      <c r="L86" s="171"/>
      <c r="M86" s="171"/>
      <c r="N86" s="293"/>
    </row>
    <row r="87" spans="1:14" s="44" customFormat="1" ht="15" customHeight="1">
      <c r="A87" s="117"/>
      <c r="B87" s="35" t="s">
        <v>41</v>
      </c>
      <c r="C87" s="31" t="s">
        <v>42</v>
      </c>
      <c r="D87" s="177">
        <v>154</v>
      </c>
      <c r="E87" s="177"/>
      <c r="F87" s="177"/>
      <c r="G87" s="177">
        <f t="shared" si="22"/>
        <v>154</v>
      </c>
      <c r="H87" s="177">
        <f t="shared" si="23"/>
        <v>154</v>
      </c>
      <c r="I87" s="83"/>
      <c r="J87" s="167">
        <v>0</v>
      </c>
      <c r="K87" s="168">
        <v>0</v>
      </c>
      <c r="L87" s="171"/>
      <c r="M87" s="171"/>
      <c r="N87" s="293"/>
    </row>
    <row r="88" spans="1:14" s="44" customFormat="1" ht="14.25" customHeight="1">
      <c r="A88" s="117"/>
      <c r="B88" s="35" t="s">
        <v>47</v>
      </c>
      <c r="C88" s="31" t="s">
        <v>122</v>
      </c>
      <c r="D88" s="177">
        <v>1461</v>
      </c>
      <c r="E88" s="177"/>
      <c r="F88" s="177"/>
      <c r="G88" s="177">
        <f t="shared" si="22"/>
        <v>1461</v>
      </c>
      <c r="H88" s="177">
        <f t="shared" si="23"/>
        <v>1461</v>
      </c>
      <c r="I88" s="83"/>
      <c r="J88" s="167">
        <v>0</v>
      </c>
      <c r="K88" s="168">
        <v>0</v>
      </c>
      <c r="L88" s="171"/>
      <c r="M88" s="171"/>
      <c r="N88" s="293"/>
    </row>
    <row r="89" spans="1:14" s="44" customFormat="1" ht="15" customHeight="1">
      <c r="A89" s="117"/>
      <c r="B89" s="35" t="s">
        <v>53</v>
      </c>
      <c r="C89" s="31" t="s">
        <v>54</v>
      </c>
      <c r="D89" s="177">
        <v>2644</v>
      </c>
      <c r="E89" s="177"/>
      <c r="F89" s="177"/>
      <c r="G89" s="177">
        <f t="shared" si="22"/>
        <v>2644</v>
      </c>
      <c r="H89" s="177">
        <f t="shared" si="23"/>
        <v>2644</v>
      </c>
      <c r="I89" s="83"/>
      <c r="J89" s="167">
        <v>0</v>
      </c>
      <c r="K89" s="168">
        <v>0</v>
      </c>
      <c r="L89" s="171"/>
      <c r="M89" s="171"/>
      <c r="N89" s="293"/>
    </row>
    <row r="90" spans="1:14" s="44" customFormat="1" ht="15" customHeight="1">
      <c r="A90" s="117"/>
      <c r="B90" s="35" t="s">
        <v>244</v>
      </c>
      <c r="C90" s="31" t="s">
        <v>248</v>
      </c>
      <c r="D90" s="177">
        <v>409</v>
      </c>
      <c r="E90" s="177"/>
      <c r="F90" s="177"/>
      <c r="G90" s="177">
        <f t="shared" si="22"/>
        <v>409</v>
      </c>
      <c r="H90" s="177">
        <f t="shared" si="23"/>
        <v>409</v>
      </c>
      <c r="I90" s="83"/>
      <c r="J90" s="167"/>
      <c r="K90" s="168"/>
      <c r="L90" s="171"/>
      <c r="M90" s="171"/>
      <c r="N90" s="293"/>
    </row>
    <row r="91" spans="1:14" s="44" customFormat="1" ht="15" customHeight="1">
      <c r="A91" s="117"/>
      <c r="B91" s="35" t="s">
        <v>245</v>
      </c>
      <c r="C91" s="456" t="s">
        <v>249</v>
      </c>
      <c r="D91" s="177">
        <v>900</v>
      </c>
      <c r="E91" s="177"/>
      <c r="F91" s="177"/>
      <c r="G91" s="177">
        <f t="shared" si="22"/>
        <v>900</v>
      </c>
      <c r="H91" s="177">
        <f t="shared" si="23"/>
        <v>900</v>
      </c>
      <c r="I91" s="83"/>
      <c r="J91" s="167">
        <v>0</v>
      </c>
      <c r="K91" s="168">
        <v>0</v>
      </c>
      <c r="L91" s="171"/>
      <c r="M91" s="171"/>
      <c r="N91" s="293"/>
    </row>
    <row r="92" spans="1:14" s="43" customFormat="1" ht="17.25" customHeight="1">
      <c r="A92" s="115" t="s">
        <v>399</v>
      </c>
      <c r="B92" s="111"/>
      <c r="C92" s="66" t="s">
        <v>557</v>
      </c>
      <c r="D92" s="165">
        <f>D93</f>
        <v>3120</v>
      </c>
      <c r="E92" s="165">
        <f aca="true" t="shared" si="24" ref="E92:N92">E93</f>
        <v>0</v>
      </c>
      <c r="F92" s="165">
        <f t="shared" si="24"/>
        <v>0</v>
      </c>
      <c r="G92" s="165">
        <f t="shared" si="24"/>
        <v>3120</v>
      </c>
      <c r="H92" s="165">
        <f t="shared" si="24"/>
        <v>3120</v>
      </c>
      <c r="I92" s="165">
        <f t="shared" si="24"/>
        <v>0</v>
      </c>
      <c r="J92" s="165">
        <f t="shared" si="24"/>
        <v>0</v>
      </c>
      <c r="K92" s="165">
        <f t="shared" si="24"/>
        <v>3120</v>
      </c>
      <c r="L92" s="165">
        <f t="shared" si="24"/>
        <v>0</v>
      </c>
      <c r="M92" s="165">
        <f t="shared" si="24"/>
        <v>0</v>
      </c>
      <c r="N92" s="166">
        <f t="shared" si="24"/>
        <v>0</v>
      </c>
    </row>
    <row r="93" spans="1:14" s="44" customFormat="1" ht="24" customHeight="1">
      <c r="A93" s="117"/>
      <c r="B93" s="35" t="s">
        <v>400</v>
      </c>
      <c r="C93" s="31" t="s">
        <v>401</v>
      </c>
      <c r="D93" s="171">
        <v>3120</v>
      </c>
      <c r="E93" s="171"/>
      <c r="F93" s="171"/>
      <c r="G93" s="171">
        <f>D93+E93-F93</f>
        <v>3120</v>
      </c>
      <c r="H93" s="171">
        <f>G93</f>
        <v>3120</v>
      </c>
      <c r="I93" s="171">
        <v>0</v>
      </c>
      <c r="J93" s="167">
        <v>0</v>
      </c>
      <c r="K93" s="168">
        <f>H93</f>
        <v>3120</v>
      </c>
      <c r="L93" s="171"/>
      <c r="M93" s="171"/>
      <c r="N93" s="293"/>
    </row>
    <row r="94" spans="1:14" s="43" customFormat="1" ht="16.5" customHeight="1">
      <c r="A94" s="115" t="s">
        <v>93</v>
      </c>
      <c r="B94" s="111"/>
      <c r="C94" s="66" t="s">
        <v>94</v>
      </c>
      <c r="D94" s="165">
        <f aca="true" t="shared" si="25" ref="D94:N94">SUM(D95:D104)</f>
        <v>136530</v>
      </c>
      <c r="E94" s="165">
        <f t="shared" si="25"/>
        <v>0</v>
      </c>
      <c r="F94" s="165">
        <f t="shared" si="25"/>
        <v>0</v>
      </c>
      <c r="G94" s="165">
        <f t="shared" si="25"/>
        <v>136530</v>
      </c>
      <c r="H94" s="165">
        <f t="shared" si="25"/>
        <v>136530</v>
      </c>
      <c r="I94" s="165">
        <f t="shared" si="25"/>
        <v>0</v>
      </c>
      <c r="J94" s="165">
        <f t="shared" si="25"/>
        <v>0</v>
      </c>
      <c r="K94" s="165">
        <f t="shared" si="25"/>
        <v>0</v>
      </c>
      <c r="L94" s="165">
        <f t="shared" si="25"/>
        <v>0</v>
      </c>
      <c r="M94" s="165">
        <f t="shared" si="25"/>
        <v>0</v>
      </c>
      <c r="N94" s="166">
        <f t="shared" si="25"/>
        <v>0</v>
      </c>
    </row>
    <row r="95" spans="1:14" s="44" customFormat="1" ht="12.75" customHeight="1">
      <c r="A95" s="117"/>
      <c r="B95" s="35" t="s">
        <v>32</v>
      </c>
      <c r="C95" s="31" t="s">
        <v>95</v>
      </c>
      <c r="D95" s="83">
        <v>106720</v>
      </c>
      <c r="E95" s="83"/>
      <c r="F95" s="83"/>
      <c r="G95" s="83">
        <f>D95+E95-F95</f>
        <v>106720</v>
      </c>
      <c r="H95" s="83">
        <f>G95</f>
        <v>106720</v>
      </c>
      <c r="I95" s="83">
        <v>0</v>
      </c>
      <c r="J95" s="167"/>
      <c r="K95" s="168">
        <v>0</v>
      </c>
      <c r="L95" s="171"/>
      <c r="M95" s="171"/>
      <c r="N95" s="293"/>
    </row>
    <row r="96" spans="1:14" s="44" customFormat="1" ht="12.75" customHeight="1">
      <c r="A96" s="117"/>
      <c r="B96" s="35" t="s">
        <v>41</v>
      </c>
      <c r="C96" s="31" t="s">
        <v>42</v>
      </c>
      <c r="D96" s="83">
        <v>7300</v>
      </c>
      <c r="E96" s="83"/>
      <c r="F96" s="83"/>
      <c r="G96" s="83">
        <f aca="true" t="shared" si="26" ref="G96:G104">D96+E96-F96</f>
        <v>7300</v>
      </c>
      <c r="H96" s="83">
        <f aca="true" t="shared" si="27" ref="H96:H104">G96</f>
        <v>7300</v>
      </c>
      <c r="I96" s="83">
        <v>0</v>
      </c>
      <c r="J96" s="167"/>
      <c r="K96" s="168">
        <v>0</v>
      </c>
      <c r="L96" s="171"/>
      <c r="M96" s="171"/>
      <c r="N96" s="293"/>
    </row>
    <row r="97" spans="1:14" s="44" customFormat="1" ht="12.75" customHeight="1">
      <c r="A97" s="117"/>
      <c r="B97" s="35" t="s">
        <v>43</v>
      </c>
      <c r="C97" s="31" t="s">
        <v>120</v>
      </c>
      <c r="D97" s="83">
        <v>7100</v>
      </c>
      <c r="E97" s="83"/>
      <c r="F97" s="83"/>
      <c r="G97" s="83">
        <f t="shared" si="26"/>
        <v>7100</v>
      </c>
      <c r="H97" s="83">
        <f t="shared" si="27"/>
        <v>7100</v>
      </c>
      <c r="I97" s="83">
        <v>0</v>
      </c>
      <c r="J97" s="167"/>
      <c r="K97" s="168">
        <v>0</v>
      </c>
      <c r="L97" s="171"/>
      <c r="M97" s="171"/>
      <c r="N97" s="293"/>
    </row>
    <row r="98" spans="1:14" s="44" customFormat="1" ht="12.75" customHeight="1">
      <c r="A98" s="117"/>
      <c r="B98" s="35" t="s">
        <v>47</v>
      </c>
      <c r="C98" s="31" t="s">
        <v>122</v>
      </c>
      <c r="D98" s="83">
        <v>7660</v>
      </c>
      <c r="E98" s="83"/>
      <c r="F98" s="83"/>
      <c r="G98" s="83">
        <f t="shared" si="26"/>
        <v>7660</v>
      </c>
      <c r="H98" s="83">
        <f t="shared" si="27"/>
        <v>7660</v>
      </c>
      <c r="I98" s="83">
        <v>0</v>
      </c>
      <c r="J98" s="167"/>
      <c r="K98" s="168">
        <v>0</v>
      </c>
      <c r="L98" s="171"/>
      <c r="M98" s="171"/>
      <c r="N98" s="293"/>
    </row>
    <row r="99" spans="1:14" s="44" customFormat="1" ht="12.75" customHeight="1">
      <c r="A99" s="117"/>
      <c r="B99" s="35" t="s">
        <v>242</v>
      </c>
      <c r="C99" s="31" t="s">
        <v>246</v>
      </c>
      <c r="D99" s="83">
        <v>450</v>
      </c>
      <c r="E99" s="83"/>
      <c r="F99" s="83"/>
      <c r="G99" s="83">
        <f t="shared" si="26"/>
        <v>450</v>
      </c>
      <c r="H99" s="83">
        <f t="shared" si="27"/>
        <v>450</v>
      </c>
      <c r="I99" s="83"/>
      <c r="J99" s="167"/>
      <c r="K99" s="168"/>
      <c r="L99" s="171"/>
      <c r="M99" s="171"/>
      <c r="N99" s="293"/>
    </row>
    <row r="100" spans="1:14" s="44" customFormat="1" ht="12.75" customHeight="1">
      <c r="A100" s="117"/>
      <c r="B100" s="35" t="s">
        <v>49</v>
      </c>
      <c r="C100" s="31" t="s">
        <v>50</v>
      </c>
      <c r="D100" s="83">
        <v>200</v>
      </c>
      <c r="E100" s="83"/>
      <c r="F100" s="83"/>
      <c r="G100" s="83">
        <f t="shared" si="26"/>
        <v>200</v>
      </c>
      <c r="H100" s="83">
        <f t="shared" si="27"/>
        <v>200</v>
      </c>
      <c r="I100" s="83"/>
      <c r="J100" s="167"/>
      <c r="K100" s="168"/>
      <c r="L100" s="171"/>
      <c r="M100" s="171"/>
      <c r="N100" s="293"/>
    </row>
    <row r="101" spans="1:14" s="44" customFormat="1" ht="12.75" customHeight="1">
      <c r="A101" s="117"/>
      <c r="B101" s="35" t="s">
        <v>570</v>
      </c>
      <c r="C101" s="31" t="s">
        <v>571</v>
      </c>
      <c r="D101" s="83">
        <v>100</v>
      </c>
      <c r="E101" s="83"/>
      <c r="F101" s="83"/>
      <c r="G101" s="83">
        <f t="shared" si="26"/>
        <v>100</v>
      </c>
      <c r="H101" s="83">
        <f t="shared" si="27"/>
        <v>100</v>
      </c>
      <c r="I101" s="83"/>
      <c r="J101" s="167"/>
      <c r="K101" s="168"/>
      <c r="L101" s="171"/>
      <c r="M101" s="171"/>
      <c r="N101" s="293"/>
    </row>
    <row r="102" spans="1:14" s="44" customFormat="1" ht="12.75" customHeight="1">
      <c r="A102" s="117"/>
      <c r="B102" s="35" t="s">
        <v>243</v>
      </c>
      <c r="C102" s="31" t="s">
        <v>247</v>
      </c>
      <c r="D102" s="83">
        <v>1000</v>
      </c>
      <c r="E102" s="83"/>
      <c r="F102" s="83"/>
      <c r="G102" s="83">
        <f t="shared" si="26"/>
        <v>1000</v>
      </c>
      <c r="H102" s="83">
        <f t="shared" si="27"/>
        <v>1000</v>
      </c>
      <c r="I102" s="83"/>
      <c r="J102" s="167"/>
      <c r="K102" s="168"/>
      <c r="L102" s="171"/>
      <c r="M102" s="171"/>
      <c r="N102" s="293"/>
    </row>
    <row r="103" spans="1:14" s="44" customFormat="1" ht="12.75" customHeight="1">
      <c r="A103" s="117"/>
      <c r="B103" s="35" t="s">
        <v>244</v>
      </c>
      <c r="C103" s="31" t="s">
        <v>248</v>
      </c>
      <c r="D103" s="83">
        <v>1500</v>
      </c>
      <c r="E103" s="83"/>
      <c r="F103" s="83"/>
      <c r="G103" s="83">
        <f t="shared" si="26"/>
        <v>1500</v>
      </c>
      <c r="H103" s="83">
        <f t="shared" si="27"/>
        <v>1500</v>
      </c>
      <c r="I103" s="83"/>
      <c r="J103" s="167"/>
      <c r="K103" s="168"/>
      <c r="L103" s="171"/>
      <c r="M103" s="171"/>
      <c r="N103" s="293"/>
    </row>
    <row r="104" spans="1:14" s="44" customFormat="1" ht="12.75" customHeight="1">
      <c r="A104" s="117"/>
      <c r="B104" s="35" t="s">
        <v>245</v>
      </c>
      <c r="C104" s="31" t="s">
        <v>249</v>
      </c>
      <c r="D104" s="83">
        <v>4500</v>
      </c>
      <c r="E104" s="83"/>
      <c r="F104" s="83"/>
      <c r="G104" s="83">
        <f t="shared" si="26"/>
        <v>4500</v>
      </c>
      <c r="H104" s="83">
        <f t="shared" si="27"/>
        <v>4500</v>
      </c>
      <c r="I104" s="83"/>
      <c r="J104" s="167"/>
      <c r="K104" s="168"/>
      <c r="L104" s="171"/>
      <c r="M104" s="171"/>
      <c r="N104" s="293"/>
    </row>
    <row r="105" spans="1:14" s="43" customFormat="1" ht="15.75" customHeight="1">
      <c r="A105" s="115" t="s">
        <v>96</v>
      </c>
      <c r="B105" s="111"/>
      <c r="C105" s="66" t="s">
        <v>97</v>
      </c>
      <c r="D105" s="165">
        <f>SUM(D106:D129)</f>
        <v>2894475</v>
      </c>
      <c r="E105" s="165">
        <f aca="true" t="shared" si="28" ref="E105:N105">SUM(E106:E129)</f>
        <v>0</v>
      </c>
      <c r="F105" s="165">
        <f t="shared" si="28"/>
        <v>1000</v>
      </c>
      <c r="G105" s="165">
        <f t="shared" si="28"/>
        <v>2893475</v>
      </c>
      <c r="H105" s="165">
        <f t="shared" si="28"/>
        <v>2893475</v>
      </c>
      <c r="I105" s="165">
        <f t="shared" si="28"/>
        <v>1910371</v>
      </c>
      <c r="J105" s="165">
        <f t="shared" si="28"/>
        <v>315565</v>
      </c>
      <c r="K105" s="165">
        <f t="shared" si="28"/>
        <v>10000</v>
      </c>
      <c r="L105" s="165">
        <f t="shared" si="28"/>
        <v>0</v>
      </c>
      <c r="M105" s="165">
        <f t="shared" si="28"/>
        <v>0</v>
      </c>
      <c r="N105" s="166">
        <f t="shared" si="28"/>
        <v>0</v>
      </c>
    </row>
    <row r="106" spans="1:14" s="43" customFormat="1" ht="15.75" customHeight="1">
      <c r="A106" s="119"/>
      <c r="B106" s="178" t="s">
        <v>92</v>
      </c>
      <c r="C106" s="31" t="s">
        <v>582</v>
      </c>
      <c r="D106" s="177">
        <v>10000</v>
      </c>
      <c r="E106" s="177"/>
      <c r="F106" s="177"/>
      <c r="G106" s="177">
        <f>D106+E106-F106</f>
        <v>10000</v>
      </c>
      <c r="H106" s="177">
        <f>G106</f>
        <v>10000</v>
      </c>
      <c r="I106" s="177"/>
      <c r="J106" s="177"/>
      <c r="K106" s="177">
        <f>H106</f>
        <v>10000</v>
      </c>
      <c r="L106" s="177"/>
      <c r="M106" s="177"/>
      <c r="N106" s="463"/>
    </row>
    <row r="107" spans="1:14" s="44" customFormat="1" ht="16.5" customHeight="1">
      <c r="A107" s="117"/>
      <c r="B107" s="35" t="s">
        <v>581</v>
      </c>
      <c r="C107" s="31" t="s">
        <v>547</v>
      </c>
      <c r="D107" s="83">
        <v>1000</v>
      </c>
      <c r="E107" s="83"/>
      <c r="F107" s="83"/>
      <c r="G107" s="177">
        <f aca="true" t="shared" si="29" ref="G107:G129">D107+E107-F107</f>
        <v>1000</v>
      </c>
      <c r="H107" s="177">
        <f aca="true" t="shared" si="30" ref="H107:H129">G107</f>
        <v>1000</v>
      </c>
      <c r="I107" s="83">
        <v>0</v>
      </c>
      <c r="J107" s="167"/>
      <c r="K107" s="168">
        <v>0</v>
      </c>
      <c r="L107" s="171"/>
      <c r="M107" s="171"/>
      <c r="N107" s="293"/>
    </row>
    <row r="108" spans="1:14" s="44" customFormat="1" ht="15.75" customHeight="1">
      <c r="A108" s="117"/>
      <c r="B108" s="35" t="s">
        <v>33</v>
      </c>
      <c r="C108" s="31" t="s">
        <v>560</v>
      </c>
      <c r="D108" s="83">
        <v>1769630</v>
      </c>
      <c r="E108" s="83"/>
      <c r="F108" s="83"/>
      <c r="G108" s="177">
        <f t="shared" si="29"/>
        <v>1769630</v>
      </c>
      <c r="H108" s="177">
        <f t="shared" si="30"/>
        <v>1769630</v>
      </c>
      <c r="I108" s="83">
        <f>H108</f>
        <v>1769630</v>
      </c>
      <c r="J108" s="167"/>
      <c r="K108" s="168">
        <v>0</v>
      </c>
      <c r="L108" s="171"/>
      <c r="M108" s="171"/>
      <c r="N108" s="293"/>
    </row>
    <row r="109" spans="1:14" s="44" customFormat="1" ht="16.5" customHeight="1">
      <c r="A109" s="117"/>
      <c r="B109" s="35" t="s">
        <v>37</v>
      </c>
      <c r="C109" s="31" t="s">
        <v>38</v>
      </c>
      <c r="D109" s="83">
        <v>113926</v>
      </c>
      <c r="E109" s="83"/>
      <c r="F109" s="83"/>
      <c r="G109" s="177">
        <f t="shared" si="29"/>
        <v>113926</v>
      </c>
      <c r="H109" s="177">
        <f t="shared" si="30"/>
        <v>113926</v>
      </c>
      <c r="I109" s="83">
        <f>H109</f>
        <v>113926</v>
      </c>
      <c r="J109" s="167"/>
      <c r="K109" s="168">
        <v>0</v>
      </c>
      <c r="L109" s="171"/>
      <c r="M109" s="171"/>
      <c r="N109" s="293"/>
    </row>
    <row r="110" spans="1:14" s="44" customFormat="1" ht="15" customHeight="1">
      <c r="A110" s="117"/>
      <c r="B110" s="121" t="s">
        <v>86</v>
      </c>
      <c r="C110" s="31" t="s">
        <v>65</v>
      </c>
      <c r="D110" s="83">
        <v>269417</v>
      </c>
      <c r="E110" s="83"/>
      <c r="F110" s="83"/>
      <c r="G110" s="177">
        <f t="shared" si="29"/>
        <v>269417</v>
      </c>
      <c r="H110" s="177">
        <f t="shared" si="30"/>
        <v>269417</v>
      </c>
      <c r="I110" s="83">
        <v>0</v>
      </c>
      <c r="J110" s="167">
        <f>H110</f>
        <v>269417</v>
      </c>
      <c r="K110" s="168">
        <v>0</v>
      </c>
      <c r="L110" s="171"/>
      <c r="M110" s="171"/>
      <c r="N110" s="293"/>
    </row>
    <row r="111" spans="1:14" s="44" customFormat="1" ht="15" customHeight="1">
      <c r="A111" s="117"/>
      <c r="B111" s="121" t="s">
        <v>39</v>
      </c>
      <c r="C111" s="31" t="s">
        <v>40</v>
      </c>
      <c r="D111" s="83">
        <v>46148</v>
      </c>
      <c r="E111" s="83"/>
      <c r="F111" s="83"/>
      <c r="G111" s="177">
        <f t="shared" si="29"/>
        <v>46148</v>
      </c>
      <c r="H111" s="177">
        <f t="shared" si="30"/>
        <v>46148</v>
      </c>
      <c r="I111" s="83"/>
      <c r="J111" s="167">
        <f>H111</f>
        <v>46148</v>
      </c>
      <c r="K111" s="168">
        <v>0</v>
      </c>
      <c r="L111" s="171"/>
      <c r="M111" s="171"/>
      <c r="N111" s="293"/>
    </row>
    <row r="112" spans="1:14" s="44" customFormat="1" ht="13.5" customHeight="1">
      <c r="A112" s="117"/>
      <c r="B112" s="121" t="s">
        <v>504</v>
      </c>
      <c r="C112" s="31" t="s">
        <v>505</v>
      </c>
      <c r="D112" s="83">
        <v>26815</v>
      </c>
      <c r="E112" s="83"/>
      <c r="F112" s="83"/>
      <c r="G112" s="177">
        <f t="shared" si="29"/>
        <v>26815</v>
      </c>
      <c r="H112" s="177">
        <f t="shared" si="30"/>
        <v>26815</v>
      </c>
      <c r="I112" s="83">
        <f>H112</f>
        <v>26815</v>
      </c>
      <c r="J112" s="167"/>
      <c r="K112" s="168">
        <v>0</v>
      </c>
      <c r="L112" s="171"/>
      <c r="M112" s="171"/>
      <c r="N112" s="293"/>
    </row>
    <row r="113" spans="1:14" s="44" customFormat="1" ht="15.75" customHeight="1">
      <c r="A113" s="117"/>
      <c r="B113" s="35" t="s">
        <v>41</v>
      </c>
      <c r="C113" s="31" t="s">
        <v>42</v>
      </c>
      <c r="D113" s="83">
        <v>60000</v>
      </c>
      <c r="E113" s="83"/>
      <c r="F113" s="83"/>
      <c r="G113" s="177">
        <f t="shared" si="29"/>
        <v>60000</v>
      </c>
      <c r="H113" s="177">
        <f t="shared" si="30"/>
        <v>60000</v>
      </c>
      <c r="I113" s="83">
        <v>0</v>
      </c>
      <c r="J113" s="167"/>
      <c r="K113" s="168">
        <v>0</v>
      </c>
      <c r="L113" s="171"/>
      <c r="M113" s="171"/>
      <c r="N113" s="293"/>
    </row>
    <row r="114" spans="1:14" s="44" customFormat="1" ht="15.75" customHeight="1">
      <c r="A114" s="117"/>
      <c r="B114" s="35" t="s">
        <v>43</v>
      </c>
      <c r="C114" s="31" t="s">
        <v>120</v>
      </c>
      <c r="D114" s="83">
        <v>49000</v>
      </c>
      <c r="E114" s="83"/>
      <c r="F114" s="83"/>
      <c r="G114" s="177">
        <f t="shared" si="29"/>
        <v>49000</v>
      </c>
      <c r="H114" s="177">
        <f t="shared" si="30"/>
        <v>49000</v>
      </c>
      <c r="I114" s="83">
        <v>0</v>
      </c>
      <c r="J114" s="167"/>
      <c r="K114" s="168">
        <v>0</v>
      </c>
      <c r="L114" s="171"/>
      <c r="M114" s="171"/>
      <c r="N114" s="293"/>
    </row>
    <row r="115" spans="1:14" s="44" customFormat="1" ht="15.75" customHeight="1">
      <c r="A115" s="117"/>
      <c r="B115" s="35" t="s">
        <v>106</v>
      </c>
      <c r="C115" s="31" t="s">
        <v>107</v>
      </c>
      <c r="D115" s="83">
        <v>2000</v>
      </c>
      <c r="E115" s="83"/>
      <c r="F115" s="83"/>
      <c r="G115" s="177">
        <f t="shared" si="29"/>
        <v>2000</v>
      </c>
      <c r="H115" s="177">
        <f t="shared" si="30"/>
        <v>2000</v>
      </c>
      <c r="I115" s="83">
        <v>0</v>
      </c>
      <c r="J115" s="167"/>
      <c r="K115" s="168">
        <v>0</v>
      </c>
      <c r="L115" s="171"/>
      <c r="M115" s="171"/>
      <c r="N115" s="293"/>
    </row>
    <row r="116" spans="1:14" s="44" customFormat="1" ht="13.5" customHeight="1">
      <c r="A116" s="117"/>
      <c r="B116" s="35" t="s">
        <v>47</v>
      </c>
      <c r="C116" s="31" t="s">
        <v>122</v>
      </c>
      <c r="D116" s="83">
        <v>430000</v>
      </c>
      <c r="E116" s="83"/>
      <c r="F116" s="83"/>
      <c r="G116" s="177">
        <f t="shared" si="29"/>
        <v>430000</v>
      </c>
      <c r="H116" s="177">
        <f t="shared" si="30"/>
        <v>430000</v>
      </c>
      <c r="I116" s="83">
        <v>0</v>
      </c>
      <c r="J116" s="167"/>
      <c r="K116" s="168">
        <v>0</v>
      </c>
      <c r="L116" s="171"/>
      <c r="M116" s="171"/>
      <c r="N116" s="293"/>
    </row>
    <row r="117" spans="1:14" s="44" customFormat="1" ht="13.5" customHeight="1">
      <c r="A117" s="117"/>
      <c r="B117" s="35" t="s">
        <v>506</v>
      </c>
      <c r="C117" s="31" t="s">
        <v>390</v>
      </c>
      <c r="D117" s="83">
        <v>3415</v>
      </c>
      <c r="E117" s="83"/>
      <c r="F117" s="83"/>
      <c r="G117" s="177">
        <f t="shared" si="29"/>
        <v>3415</v>
      </c>
      <c r="H117" s="177">
        <f t="shared" si="30"/>
        <v>3415</v>
      </c>
      <c r="I117" s="83">
        <v>0</v>
      </c>
      <c r="J117" s="167"/>
      <c r="K117" s="168">
        <v>0</v>
      </c>
      <c r="L117" s="171"/>
      <c r="M117" s="171"/>
      <c r="N117" s="293"/>
    </row>
    <row r="118" spans="1:14" s="44" customFormat="1" ht="13.5" customHeight="1">
      <c r="A118" s="117"/>
      <c r="B118" s="35" t="s">
        <v>250</v>
      </c>
      <c r="C118" s="31" t="s">
        <v>252</v>
      </c>
      <c r="D118" s="83">
        <v>10000</v>
      </c>
      <c r="E118" s="83"/>
      <c r="F118" s="83"/>
      <c r="G118" s="177">
        <f t="shared" si="29"/>
        <v>10000</v>
      </c>
      <c r="H118" s="177">
        <f t="shared" si="30"/>
        <v>10000</v>
      </c>
      <c r="I118" s="83"/>
      <c r="J118" s="167"/>
      <c r="K118" s="168"/>
      <c r="L118" s="171"/>
      <c r="M118" s="171"/>
      <c r="N118" s="293"/>
    </row>
    <row r="119" spans="1:14" s="44" customFormat="1" ht="13.5" customHeight="1">
      <c r="A119" s="117"/>
      <c r="B119" s="35" t="s">
        <v>242</v>
      </c>
      <c r="C119" s="31" t="s">
        <v>246</v>
      </c>
      <c r="D119" s="83">
        <v>12870</v>
      </c>
      <c r="E119" s="83"/>
      <c r="F119" s="83"/>
      <c r="G119" s="177">
        <f t="shared" si="29"/>
        <v>12870</v>
      </c>
      <c r="H119" s="177">
        <f t="shared" si="30"/>
        <v>12870</v>
      </c>
      <c r="I119" s="83"/>
      <c r="J119" s="167"/>
      <c r="K119" s="168"/>
      <c r="L119" s="171"/>
      <c r="M119" s="171"/>
      <c r="N119" s="293"/>
    </row>
    <row r="120" spans="1:14" s="44" customFormat="1" ht="13.5" customHeight="1">
      <c r="A120" s="117"/>
      <c r="B120" s="35" t="s">
        <v>251</v>
      </c>
      <c r="C120" s="31" t="s">
        <v>703</v>
      </c>
      <c r="D120" s="83">
        <v>1000</v>
      </c>
      <c r="E120" s="83"/>
      <c r="F120" s="83"/>
      <c r="G120" s="177">
        <f t="shared" si="29"/>
        <v>1000</v>
      </c>
      <c r="H120" s="177">
        <f t="shared" si="30"/>
        <v>1000</v>
      </c>
      <c r="I120" s="83"/>
      <c r="J120" s="167"/>
      <c r="K120" s="168"/>
      <c r="L120" s="171"/>
      <c r="M120" s="171"/>
      <c r="N120" s="293"/>
    </row>
    <row r="121" spans="1:14" s="44" customFormat="1" ht="14.25" customHeight="1">
      <c r="A121" s="117"/>
      <c r="B121" s="35" t="s">
        <v>49</v>
      </c>
      <c r="C121" s="31" t="s">
        <v>50</v>
      </c>
      <c r="D121" s="83">
        <v>9500</v>
      </c>
      <c r="E121" s="83"/>
      <c r="F121" s="83"/>
      <c r="G121" s="177">
        <f t="shared" si="29"/>
        <v>9500</v>
      </c>
      <c r="H121" s="177">
        <f t="shared" si="30"/>
        <v>9500</v>
      </c>
      <c r="I121" s="83">
        <v>0</v>
      </c>
      <c r="J121" s="167"/>
      <c r="K121" s="168">
        <v>0</v>
      </c>
      <c r="L121" s="171"/>
      <c r="M121" s="171"/>
      <c r="N121" s="293"/>
    </row>
    <row r="122" spans="1:14" s="44" customFormat="1" ht="14.25" customHeight="1">
      <c r="A122" s="117"/>
      <c r="B122" s="35" t="s">
        <v>570</v>
      </c>
      <c r="C122" s="31" t="s">
        <v>571</v>
      </c>
      <c r="D122" s="83">
        <v>500</v>
      </c>
      <c r="E122" s="83"/>
      <c r="F122" s="83"/>
      <c r="G122" s="177">
        <f t="shared" si="29"/>
        <v>500</v>
      </c>
      <c r="H122" s="177">
        <f t="shared" si="30"/>
        <v>500</v>
      </c>
      <c r="I122" s="83">
        <v>0</v>
      </c>
      <c r="J122" s="167"/>
      <c r="K122" s="168">
        <v>0</v>
      </c>
      <c r="L122" s="171"/>
      <c r="M122" s="171"/>
      <c r="N122" s="293"/>
    </row>
    <row r="123" spans="1:14" s="44" customFormat="1" ht="15" customHeight="1">
      <c r="A123" s="117"/>
      <c r="B123" s="35" t="s">
        <v>51</v>
      </c>
      <c r="C123" s="31" t="s">
        <v>52</v>
      </c>
      <c r="D123" s="83">
        <v>700</v>
      </c>
      <c r="E123" s="83"/>
      <c r="F123" s="83"/>
      <c r="G123" s="177">
        <f t="shared" si="29"/>
        <v>700</v>
      </c>
      <c r="H123" s="177">
        <f t="shared" si="30"/>
        <v>700</v>
      </c>
      <c r="I123" s="83">
        <v>0</v>
      </c>
      <c r="J123" s="167"/>
      <c r="K123" s="168">
        <v>0</v>
      </c>
      <c r="L123" s="171"/>
      <c r="M123" s="171"/>
      <c r="N123" s="293"/>
    </row>
    <row r="124" spans="1:14" s="44" customFormat="1" ht="15.75" customHeight="1">
      <c r="A124" s="117"/>
      <c r="B124" s="35" t="s">
        <v>53</v>
      </c>
      <c r="C124" s="31" t="s">
        <v>54</v>
      </c>
      <c r="D124" s="83">
        <v>39514</v>
      </c>
      <c r="E124" s="83"/>
      <c r="F124" s="83"/>
      <c r="G124" s="177">
        <f t="shared" si="29"/>
        <v>39514</v>
      </c>
      <c r="H124" s="177">
        <f t="shared" si="30"/>
        <v>39514</v>
      </c>
      <c r="I124" s="83">
        <v>0</v>
      </c>
      <c r="J124" s="167"/>
      <c r="K124" s="168">
        <v>0</v>
      </c>
      <c r="L124" s="171"/>
      <c r="M124" s="171"/>
      <c r="N124" s="293"/>
    </row>
    <row r="125" spans="1:14" s="44" customFormat="1" ht="15.75" customHeight="1">
      <c r="A125" s="118"/>
      <c r="B125" s="121" t="s">
        <v>69</v>
      </c>
      <c r="C125" s="31" t="s">
        <v>70</v>
      </c>
      <c r="D125" s="83">
        <v>200</v>
      </c>
      <c r="E125" s="83"/>
      <c r="F125" s="83"/>
      <c r="G125" s="177">
        <f t="shared" si="29"/>
        <v>200</v>
      </c>
      <c r="H125" s="177">
        <f t="shared" si="30"/>
        <v>200</v>
      </c>
      <c r="I125" s="83">
        <v>0</v>
      </c>
      <c r="J125" s="167"/>
      <c r="K125" s="168">
        <v>0</v>
      </c>
      <c r="L125" s="171"/>
      <c r="M125" s="171"/>
      <c r="N125" s="293"/>
    </row>
    <row r="126" spans="1:14" s="44" customFormat="1" ht="16.5" customHeight="1">
      <c r="A126" s="118"/>
      <c r="B126" s="121" t="s">
        <v>515</v>
      </c>
      <c r="C126" s="31" t="s">
        <v>403</v>
      </c>
      <c r="D126" s="83">
        <v>600</v>
      </c>
      <c r="E126" s="83"/>
      <c r="F126" s="83"/>
      <c r="G126" s="177">
        <f t="shared" si="29"/>
        <v>600</v>
      </c>
      <c r="H126" s="177">
        <f t="shared" si="30"/>
        <v>600</v>
      </c>
      <c r="I126" s="83">
        <v>0</v>
      </c>
      <c r="J126" s="167"/>
      <c r="K126" s="168">
        <v>0</v>
      </c>
      <c r="L126" s="171"/>
      <c r="M126" s="171"/>
      <c r="N126" s="293"/>
    </row>
    <row r="127" spans="1:14" s="44" customFormat="1" ht="17.25" customHeight="1">
      <c r="A127" s="118"/>
      <c r="B127" s="121" t="s">
        <v>243</v>
      </c>
      <c r="C127" s="31" t="s">
        <v>598</v>
      </c>
      <c r="D127" s="83">
        <v>11500</v>
      </c>
      <c r="E127" s="83"/>
      <c r="F127" s="83">
        <v>1000</v>
      </c>
      <c r="G127" s="177">
        <f t="shared" si="29"/>
        <v>10500</v>
      </c>
      <c r="H127" s="177">
        <f t="shared" si="30"/>
        <v>10500</v>
      </c>
      <c r="I127" s="83"/>
      <c r="J127" s="167"/>
      <c r="K127" s="168"/>
      <c r="L127" s="171"/>
      <c r="M127" s="171"/>
      <c r="N127" s="293"/>
    </row>
    <row r="128" spans="1:14" s="44" customFormat="1" ht="13.5" customHeight="1">
      <c r="A128" s="118"/>
      <c r="B128" s="121" t="s">
        <v>244</v>
      </c>
      <c r="C128" s="31" t="s">
        <v>248</v>
      </c>
      <c r="D128" s="83">
        <v>4000</v>
      </c>
      <c r="E128" s="83"/>
      <c r="F128" s="83"/>
      <c r="G128" s="177">
        <f t="shared" si="29"/>
        <v>4000</v>
      </c>
      <c r="H128" s="177">
        <f t="shared" si="30"/>
        <v>4000</v>
      </c>
      <c r="I128" s="83"/>
      <c r="J128" s="167"/>
      <c r="K128" s="168"/>
      <c r="L128" s="171"/>
      <c r="M128" s="171"/>
      <c r="N128" s="293"/>
    </row>
    <row r="129" spans="1:14" s="44" customFormat="1" ht="13.5" customHeight="1">
      <c r="A129" s="118"/>
      <c r="B129" s="121" t="s">
        <v>245</v>
      </c>
      <c r="C129" s="31" t="s">
        <v>249</v>
      </c>
      <c r="D129" s="83">
        <v>22740</v>
      </c>
      <c r="E129" s="83"/>
      <c r="F129" s="83"/>
      <c r="G129" s="177">
        <f t="shared" si="29"/>
        <v>22740</v>
      </c>
      <c r="H129" s="177">
        <f t="shared" si="30"/>
        <v>22740</v>
      </c>
      <c r="I129" s="83"/>
      <c r="J129" s="167"/>
      <c r="K129" s="168"/>
      <c r="L129" s="171"/>
      <c r="M129" s="171"/>
      <c r="N129" s="293"/>
    </row>
    <row r="130" spans="1:14" s="44" customFormat="1" ht="15" customHeight="1">
      <c r="A130" s="115" t="s">
        <v>98</v>
      </c>
      <c r="B130" s="111"/>
      <c r="C130" s="66" t="s">
        <v>99</v>
      </c>
      <c r="D130" s="165">
        <f>SUM(D131:D139)</f>
        <v>14000</v>
      </c>
      <c r="E130" s="165">
        <f aca="true" t="shared" si="31" ref="E130:N130">SUM(E131:E139)</f>
        <v>0</v>
      </c>
      <c r="F130" s="165">
        <f t="shared" si="31"/>
        <v>0</v>
      </c>
      <c r="G130" s="165">
        <f t="shared" si="31"/>
        <v>14000</v>
      </c>
      <c r="H130" s="165">
        <f t="shared" si="31"/>
        <v>14000</v>
      </c>
      <c r="I130" s="165">
        <f t="shared" si="31"/>
        <v>5800</v>
      </c>
      <c r="J130" s="165">
        <f t="shared" si="31"/>
        <v>711</v>
      </c>
      <c r="K130" s="165">
        <f t="shared" si="31"/>
        <v>0</v>
      </c>
      <c r="L130" s="165">
        <f t="shared" si="31"/>
        <v>0</v>
      </c>
      <c r="M130" s="165">
        <f t="shared" si="31"/>
        <v>0</v>
      </c>
      <c r="N130" s="166">
        <f t="shared" si="31"/>
        <v>0</v>
      </c>
    </row>
    <row r="131" spans="1:14" s="44" customFormat="1" ht="16.5" customHeight="1">
      <c r="A131" s="118"/>
      <c r="B131" s="35" t="s">
        <v>32</v>
      </c>
      <c r="C131" s="31" t="s">
        <v>95</v>
      </c>
      <c r="D131" s="83">
        <v>5330</v>
      </c>
      <c r="E131" s="83"/>
      <c r="F131" s="83"/>
      <c r="G131" s="83">
        <f>D131+E131-F131</f>
        <v>5330</v>
      </c>
      <c r="H131" s="83">
        <f>G131</f>
        <v>5330</v>
      </c>
      <c r="I131" s="83"/>
      <c r="J131" s="167">
        <v>0</v>
      </c>
      <c r="K131" s="168">
        <v>0</v>
      </c>
      <c r="L131" s="171"/>
      <c r="M131" s="171"/>
      <c r="N131" s="293"/>
    </row>
    <row r="132" spans="1:14" s="44" customFormat="1" ht="15.75" customHeight="1">
      <c r="A132" s="117"/>
      <c r="B132" s="35" t="s">
        <v>64</v>
      </c>
      <c r="C132" s="31" t="s">
        <v>100</v>
      </c>
      <c r="D132" s="83">
        <v>612</v>
      </c>
      <c r="E132" s="83"/>
      <c r="F132" s="83"/>
      <c r="G132" s="83">
        <f aca="true" t="shared" si="32" ref="G132:G139">D132+E132-F132</f>
        <v>612</v>
      </c>
      <c r="H132" s="83">
        <f aca="true" t="shared" si="33" ref="H132:H139">G132</f>
        <v>612</v>
      </c>
      <c r="I132" s="83"/>
      <c r="J132" s="167">
        <f>H132</f>
        <v>612</v>
      </c>
      <c r="K132" s="168">
        <v>0</v>
      </c>
      <c r="L132" s="171"/>
      <c r="M132" s="171"/>
      <c r="N132" s="293"/>
    </row>
    <row r="133" spans="1:14" s="44" customFormat="1" ht="15.75" customHeight="1">
      <c r="A133" s="117"/>
      <c r="B133" s="35" t="s">
        <v>39</v>
      </c>
      <c r="C133" s="31" t="s">
        <v>40</v>
      </c>
      <c r="D133" s="83">
        <v>99</v>
      </c>
      <c r="E133" s="83"/>
      <c r="F133" s="83"/>
      <c r="G133" s="83">
        <f t="shared" si="32"/>
        <v>99</v>
      </c>
      <c r="H133" s="83">
        <f t="shared" si="33"/>
        <v>99</v>
      </c>
      <c r="I133" s="83"/>
      <c r="J133" s="167">
        <f>H133</f>
        <v>99</v>
      </c>
      <c r="K133" s="168">
        <v>0</v>
      </c>
      <c r="L133" s="171"/>
      <c r="M133" s="171"/>
      <c r="N133" s="293"/>
    </row>
    <row r="134" spans="1:14" s="44" customFormat="1" ht="15.75" customHeight="1">
      <c r="A134" s="117"/>
      <c r="B134" s="35" t="s">
        <v>504</v>
      </c>
      <c r="C134" s="31" t="s">
        <v>505</v>
      </c>
      <c r="D134" s="83">
        <v>5800</v>
      </c>
      <c r="E134" s="83"/>
      <c r="F134" s="83"/>
      <c r="G134" s="83">
        <f t="shared" si="32"/>
        <v>5800</v>
      </c>
      <c r="H134" s="83">
        <f t="shared" si="33"/>
        <v>5800</v>
      </c>
      <c r="I134" s="83">
        <f>H134</f>
        <v>5800</v>
      </c>
      <c r="J134" s="167">
        <v>0</v>
      </c>
      <c r="K134" s="168">
        <v>0</v>
      </c>
      <c r="L134" s="171"/>
      <c r="M134" s="171"/>
      <c r="N134" s="293"/>
    </row>
    <row r="135" spans="1:14" s="44" customFormat="1" ht="16.5" customHeight="1">
      <c r="A135" s="117"/>
      <c r="B135" s="35" t="s">
        <v>41</v>
      </c>
      <c r="C135" s="31" t="s">
        <v>42</v>
      </c>
      <c r="D135" s="83">
        <v>222</v>
      </c>
      <c r="E135" s="83"/>
      <c r="F135" s="83"/>
      <c r="G135" s="83">
        <f t="shared" si="32"/>
        <v>222</v>
      </c>
      <c r="H135" s="83">
        <f t="shared" si="33"/>
        <v>222</v>
      </c>
      <c r="I135" s="83"/>
      <c r="J135" s="167">
        <v>0</v>
      </c>
      <c r="K135" s="168">
        <v>0</v>
      </c>
      <c r="L135" s="171"/>
      <c r="M135" s="171"/>
      <c r="N135" s="293"/>
    </row>
    <row r="136" spans="1:14" s="44" customFormat="1" ht="15.75" customHeight="1">
      <c r="A136" s="117"/>
      <c r="B136" s="35" t="s">
        <v>47</v>
      </c>
      <c r="C136" s="31" t="s">
        <v>122</v>
      </c>
      <c r="D136" s="83">
        <v>996</v>
      </c>
      <c r="E136" s="83"/>
      <c r="F136" s="83"/>
      <c r="G136" s="83">
        <f t="shared" si="32"/>
        <v>996</v>
      </c>
      <c r="H136" s="83">
        <f t="shared" si="33"/>
        <v>996</v>
      </c>
      <c r="I136" s="83"/>
      <c r="J136" s="167">
        <v>0</v>
      </c>
      <c r="K136" s="168">
        <v>0</v>
      </c>
      <c r="L136" s="171"/>
      <c r="M136" s="171"/>
      <c r="N136" s="293"/>
    </row>
    <row r="137" spans="1:14" s="44" customFormat="1" ht="15.75" customHeight="1">
      <c r="A137" s="117"/>
      <c r="B137" s="35" t="s">
        <v>242</v>
      </c>
      <c r="C137" s="31" t="s">
        <v>246</v>
      </c>
      <c r="D137" s="83">
        <v>62</v>
      </c>
      <c r="E137" s="83"/>
      <c r="F137" s="83"/>
      <c r="G137" s="83">
        <f t="shared" si="32"/>
        <v>62</v>
      </c>
      <c r="H137" s="83">
        <f t="shared" si="33"/>
        <v>62</v>
      </c>
      <c r="I137" s="83"/>
      <c r="J137" s="167"/>
      <c r="K137" s="168"/>
      <c r="L137" s="171"/>
      <c r="M137" s="171"/>
      <c r="N137" s="293"/>
    </row>
    <row r="138" spans="1:14" s="44" customFormat="1" ht="15.75" customHeight="1">
      <c r="A138" s="117"/>
      <c r="B138" s="35" t="s">
        <v>244</v>
      </c>
      <c r="C138" s="31" t="s">
        <v>248</v>
      </c>
      <c r="D138" s="83">
        <v>50</v>
      </c>
      <c r="E138" s="83"/>
      <c r="F138" s="83"/>
      <c r="G138" s="83">
        <f t="shared" si="32"/>
        <v>50</v>
      </c>
      <c r="H138" s="83">
        <f t="shared" si="33"/>
        <v>50</v>
      </c>
      <c r="I138" s="83"/>
      <c r="J138" s="167"/>
      <c r="K138" s="168"/>
      <c r="L138" s="171"/>
      <c r="M138" s="171"/>
      <c r="N138" s="293"/>
    </row>
    <row r="139" spans="1:14" s="44" customFormat="1" ht="15.75" customHeight="1">
      <c r="A139" s="117"/>
      <c r="B139" s="35" t="s">
        <v>245</v>
      </c>
      <c r="C139" s="31" t="s">
        <v>249</v>
      </c>
      <c r="D139" s="83">
        <v>829</v>
      </c>
      <c r="E139" s="83"/>
      <c r="F139" s="83"/>
      <c r="G139" s="83">
        <f t="shared" si="32"/>
        <v>829</v>
      </c>
      <c r="H139" s="83">
        <f t="shared" si="33"/>
        <v>829</v>
      </c>
      <c r="I139" s="83"/>
      <c r="J139" s="167"/>
      <c r="K139" s="168"/>
      <c r="L139" s="171"/>
      <c r="M139" s="171"/>
      <c r="N139" s="293"/>
    </row>
    <row r="140" spans="1:14" s="43" customFormat="1" ht="24.75" customHeight="1">
      <c r="A140" s="115" t="s">
        <v>288</v>
      </c>
      <c r="B140" s="111"/>
      <c r="C140" s="66" t="s">
        <v>289</v>
      </c>
      <c r="D140" s="165">
        <f>SUM(D141:D169)</f>
        <v>576810</v>
      </c>
      <c r="E140" s="165">
        <f aca="true" t="shared" si="34" ref="E140:N140">SUM(E141:E169)</f>
        <v>0</v>
      </c>
      <c r="F140" s="165">
        <f t="shared" si="34"/>
        <v>0</v>
      </c>
      <c r="G140" s="165">
        <f t="shared" si="34"/>
        <v>576810</v>
      </c>
      <c r="H140" s="165">
        <f t="shared" si="34"/>
        <v>576510</v>
      </c>
      <c r="I140" s="165">
        <f t="shared" si="34"/>
        <v>101790</v>
      </c>
      <c r="J140" s="165">
        <f t="shared" si="34"/>
        <v>13810</v>
      </c>
      <c r="K140" s="165">
        <f t="shared" si="34"/>
        <v>3000</v>
      </c>
      <c r="L140" s="165">
        <f t="shared" si="34"/>
        <v>0</v>
      </c>
      <c r="M140" s="165">
        <f t="shared" si="34"/>
        <v>0</v>
      </c>
      <c r="N140" s="166">
        <f t="shared" si="34"/>
        <v>300</v>
      </c>
    </row>
    <row r="141" spans="1:14" s="43" customFormat="1" ht="36" customHeight="1">
      <c r="A141" s="187"/>
      <c r="B141" s="178" t="s">
        <v>260</v>
      </c>
      <c r="C141" s="31" t="s">
        <v>615</v>
      </c>
      <c r="D141" s="177">
        <v>3000</v>
      </c>
      <c r="E141" s="177"/>
      <c r="F141" s="177"/>
      <c r="G141" s="177">
        <f>D141+E141-F141</f>
        <v>3000</v>
      </c>
      <c r="H141" s="177">
        <f>G141</f>
        <v>3000</v>
      </c>
      <c r="I141" s="177"/>
      <c r="J141" s="177"/>
      <c r="K141" s="177">
        <f>H141</f>
        <v>3000</v>
      </c>
      <c r="L141" s="177"/>
      <c r="M141" s="177"/>
      <c r="N141" s="214"/>
    </row>
    <row r="142" spans="1:14" s="43" customFormat="1" ht="15.75" customHeight="1">
      <c r="A142" s="119"/>
      <c r="B142" s="178" t="s">
        <v>616</v>
      </c>
      <c r="C142" s="31" t="s">
        <v>560</v>
      </c>
      <c r="D142" s="177">
        <v>66886</v>
      </c>
      <c r="E142" s="177"/>
      <c r="F142" s="177"/>
      <c r="G142" s="177">
        <f>D142+E142-F142</f>
        <v>66886</v>
      </c>
      <c r="H142" s="177">
        <f>G142</f>
        <v>66886</v>
      </c>
      <c r="I142" s="177">
        <f>H142</f>
        <v>66886</v>
      </c>
      <c r="J142" s="177"/>
      <c r="K142" s="177"/>
      <c r="L142" s="177"/>
      <c r="M142" s="177"/>
      <c r="N142" s="214"/>
    </row>
    <row r="143" spans="1:14" s="43" customFormat="1" ht="15.75" customHeight="1">
      <c r="A143" s="119"/>
      <c r="B143" s="178" t="s">
        <v>617</v>
      </c>
      <c r="C143" s="31" t="s">
        <v>560</v>
      </c>
      <c r="D143" s="177">
        <v>11804</v>
      </c>
      <c r="E143" s="177"/>
      <c r="F143" s="177"/>
      <c r="G143" s="177">
        <f aca="true" t="shared" si="35" ref="G143:G169">D143+E143-F143</f>
        <v>11804</v>
      </c>
      <c r="H143" s="177">
        <f aca="true" t="shared" si="36" ref="H143:H168">G143</f>
        <v>11804</v>
      </c>
      <c r="I143" s="177">
        <f>H143</f>
        <v>11804</v>
      </c>
      <c r="J143" s="177"/>
      <c r="K143" s="177"/>
      <c r="L143" s="177"/>
      <c r="M143" s="177"/>
      <c r="N143" s="214"/>
    </row>
    <row r="144" spans="1:14" s="43" customFormat="1" ht="15.75" customHeight="1">
      <c r="A144" s="119"/>
      <c r="B144" s="178" t="s">
        <v>618</v>
      </c>
      <c r="C144" s="31" t="s">
        <v>100</v>
      </c>
      <c r="D144" s="177">
        <v>10100</v>
      </c>
      <c r="E144" s="177"/>
      <c r="F144" s="177"/>
      <c r="G144" s="177">
        <f t="shared" si="35"/>
        <v>10100</v>
      </c>
      <c r="H144" s="177">
        <f t="shared" si="36"/>
        <v>10100</v>
      </c>
      <c r="I144" s="177"/>
      <c r="J144" s="177">
        <f>H144</f>
        <v>10100</v>
      </c>
      <c r="K144" s="177"/>
      <c r="L144" s="177"/>
      <c r="M144" s="177"/>
      <c r="N144" s="214"/>
    </row>
    <row r="145" spans="1:14" s="43" customFormat="1" ht="15.75" customHeight="1">
      <c r="A145" s="119"/>
      <c r="B145" s="178" t="s">
        <v>619</v>
      </c>
      <c r="C145" s="31" t="s">
        <v>100</v>
      </c>
      <c r="D145" s="177">
        <v>1782</v>
      </c>
      <c r="E145" s="177"/>
      <c r="F145" s="177"/>
      <c r="G145" s="177">
        <f t="shared" si="35"/>
        <v>1782</v>
      </c>
      <c r="H145" s="177">
        <f t="shared" si="36"/>
        <v>1782</v>
      </c>
      <c r="I145" s="177"/>
      <c r="J145" s="177">
        <f>H145</f>
        <v>1782</v>
      </c>
      <c r="K145" s="177"/>
      <c r="L145" s="177"/>
      <c r="M145" s="177"/>
      <c r="N145" s="214"/>
    </row>
    <row r="146" spans="1:14" s="43" customFormat="1" ht="15.75" customHeight="1">
      <c r="A146" s="119"/>
      <c r="B146" s="178" t="s">
        <v>620</v>
      </c>
      <c r="C146" s="31" t="s">
        <v>40</v>
      </c>
      <c r="D146" s="177">
        <v>1639</v>
      </c>
      <c r="E146" s="177"/>
      <c r="F146" s="177"/>
      <c r="G146" s="177">
        <f t="shared" si="35"/>
        <v>1639</v>
      </c>
      <c r="H146" s="177">
        <f t="shared" si="36"/>
        <v>1639</v>
      </c>
      <c r="I146" s="177"/>
      <c r="J146" s="177">
        <f>H146</f>
        <v>1639</v>
      </c>
      <c r="K146" s="177"/>
      <c r="L146" s="177"/>
      <c r="M146" s="177"/>
      <c r="N146" s="214"/>
    </row>
    <row r="147" spans="1:14" s="43" customFormat="1" ht="16.5" customHeight="1">
      <c r="A147" s="119"/>
      <c r="B147" s="178" t="s">
        <v>621</v>
      </c>
      <c r="C147" s="31" t="s">
        <v>40</v>
      </c>
      <c r="D147" s="177">
        <v>289</v>
      </c>
      <c r="E147" s="177"/>
      <c r="F147" s="177"/>
      <c r="G147" s="177">
        <f t="shared" si="35"/>
        <v>289</v>
      </c>
      <c r="H147" s="177">
        <f t="shared" si="36"/>
        <v>289</v>
      </c>
      <c r="I147" s="177"/>
      <c r="J147" s="177">
        <f>H147</f>
        <v>289</v>
      </c>
      <c r="K147" s="177"/>
      <c r="L147" s="177"/>
      <c r="M147" s="177"/>
      <c r="N147" s="214"/>
    </row>
    <row r="148" spans="1:14" s="44" customFormat="1" ht="15.75" customHeight="1">
      <c r="A148" s="117"/>
      <c r="B148" s="35" t="s">
        <v>504</v>
      </c>
      <c r="C148" s="31" t="s">
        <v>290</v>
      </c>
      <c r="D148" s="171">
        <v>5100</v>
      </c>
      <c r="E148" s="171"/>
      <c r="F148" s="171"/>
      <c r="G148" s="177">
        <f t="shared" si="35"/>
        <v>5100</v>
      </c>
      <c r="H148" s="177">
        <f t="shared" si="36"/>
        <v>5100</v>
      </c>
      <c r="I148" s="83">
        <f>H148</f>
        <v>5100</v>
      </c>
      <c r="J148" s="167"/>
      <c r="K148" s="168"/>
      <c r="L148" s="171"/>
      <c r="M148" s="171"/>
      <c r="N148" s="293"/>
    </row>
    <row r="149" spans="1:14" s="44" customFormat="1" ht="15.75" customHeight="1">
      <c r="A149" s="117"/>
      <c r="B149" s="35" t="s">
        <v>622</v>
      </c>
      <c r="C149" s="31" t="s">
        <v>29</v>
      </c>
      <c r="D149" s="171">
        <v>15300</v>
      </c>
      <c r="E149" s="171"/>
      <c r="F149" s="171"/>
      <c r="G149" s="177">
        <f t="shared" si="35"/>
        <v>15300</v>
      </c>
      <c r="H149" s="177">
        <f t="shared" si="36"/>
        <v>15300</v>
      </c>
      <c r="I149" s="83">
        <f>H149</f>
        <v>15300</v>
      </c>
      <c r="J149" s="167"/>
      <c r="K149" s="168"/>
      <c r="L149" s="171"/>
      <c r="M149" s="171"/>
      <c r="N149" s="293"/>
    </row>
    <row r="150" spans="1:14" s="44" customFormat="1" ht="15.75" customHeight="1">
      <c r="A150" s="117"/>
      <c r="B150" s="35" t="s">
        <v>623</v>
      </c>
      <c r="C150" s="31" t="s">
        <v>29</v>
      </c>
      <c r="D150" s="171">
        <v>2700</v>
      </c>
      <c r="E150" s="171"/>
      <c r="F150" s="171"/>
      <c r="G150" s="177">
        <f t="shared" si="35"/>
        <v>2700</v>
      </c>
      <c r="H150" s="177">
        <f t="shared" si="36"/>
        <v>2700</v>
      </c>
      <c r="I150" s="83">
        <f>H150</f>
        <v>2700</v>
      </c>
      <c r="J150" s="167"/>
      <c r="K150" s="168"/>
      <c r="L150" s="171"/>
      <c r="M150" s="171"/>
      <c r="N150" s="293"/>
    </row>
    <row r="151" spans="1:14" s="44" customFormat="1" ht="15.75" customHeight="1">
      <c r="A151" s="117"/>
      <c r="B151" s="35" t="s">
        <v>41</v>
      </c>
      <c r="C151" s="31" t="s">
        <v>42</v>
      </c>
      <c r="D151" s="171">
        <v>5150</v>
      </c>
      <c r="E151" s="171"/>
      <c r="F151" s="171"/>
      <c r="G151" s="177">
        <f t="shared" si="35"/>
        <v>5150</v>
      </c>
      <c r="H151" s="177">
        <f t="shared" si="36"/>
        <v>5150</v>
      </c>
      <c r="I151" s="83"/>
      <c r="J151" s="167"/>
      <c r="K151" s="168"/>
      <c r="L151" s="171"/>
      <c r="M151" s="171"/>
      <c r="N151" s="293"/>
    </row>
    <row r="152" spans="1:14" s="44" customFormat="1" ht="15.75" customHeight="1">
      <c r="A152" s="117"/>
      <c r="B152" s="35" t="s">
        <v>624</v>
      </c>
      <c r="C152" s="31" t="s">
        <v>42</v>
      </c>
      <c r="D152" s="171">
        <v>25500</v>
      </c>
      <c r="E152" s="171"/>
      <c r="F152" s="171"/>
      <c r="G152" s="177">
        <f t="shared" si="35"/>
        <v>25500</v>
      </c>
      <c r="H152" s="177">
        <f t="shared" si="36"/>
        <v>25500</v>
      </c>
      <c r="I152" s="83"/>
      <c r="J152" s="167"/>
      <c r="K152" s="168"/>
      <c r="L152" s="171"/>
      <c r="M152" s="171"/>
      <c r="N152" s="293"/>
    </row>
    <row r="153" spans="1:14" s="44" customFormat="1" ht="15.75" customHeight="1">
      <c r="A153" s="117"/>
      <c r="B153" s="35" t="s">
        <v>625</v>
      </c>
      <c r="C153" s="31" t="s">
        <v>42</v>
      </c>
      <c r="D153" s="171">
        <v>4500</v>
      </c>
      <c r="E153" s="171"/>
      <c r="F153" s="171"/>
      <c r="G153" s="177">
        <f t="shared" si="35"/>
        <v>4500</v>
      </c>
      <c r="H153" s="177">
        <f t="shared" si="36"/>
        <v>4500</v>
      </c>
      <c r="I153" s="83"/>
      <c r="J153" s="167"/>
      <c r="K153" s="168"/>
      <c r="L153" s="171"/>
      <c r="M153" s="171"/>
      <c r="N153" s="293"/>
    </row>
    <row r="154" spans="1:14" s="44" customFormat="1" ht="15.75" customHeight="1">
      <c r="A154" s="117"/>
      <c r="B154" s="35" t="s">
        <v>626</v>
      </c>
      <c r="C154" s="32" t="s">
        <v>226</v>
      </c>
      <c r="D154" s="171">
        <v>104503</v>
      </c>
      <c r="E154" s="171"/>
      <c r="F154" s="171"/>
      <c r="G154" s="177">
        <f t="shared" si="35"/>
        <v>104503</v>
      </c>
      <c r="H154" s="177">
        <f t="shared" si="36"/>
        <v>104503</v>
      </c>
      <c r="I154" s="83"/>
      <c r="J154" s="167"/>
      <c r="K154" s="168"/>
      <c r="L154" s="171"/>
      <c r="M154" s="171"/>
      <c r="N154" s="293"/>
    </row>
    <row r="155" spans="1:14" s="44" customFormat="1" ht="15.75" customHeight="1">
      <c r="A155" s="117"/>
      <c r="B155" s="35" t="s">
        <v>627</v>
      </c>
      <c r="C155" s="32" t="s">
        <v>226</v>
      </c>
      <c r="D155" s="171">
        <v>18442</v>
      </c>
      <c r="E155" s="171"/>
      <c r="F155" s="171"/>
      <c r="G155" s="177">
        <f t="shared" si="35"/>
        <v>18442</v>
      </c>
      <c r="H155" s="177">
        <f t="shared" si="36"/>
        <v>18442</v>
      </c>
      <c r="I155" s="83"/>
      <c r="J155" s="167"/>
      <c r="K155" s="168"/>
      <c r="L155" s="171"/>
      <c r="M155" s="171"/>
      <c r="N155" s="293"/>
    </row>
    <row r="156" spans="1:14" s="44" customFormat="1" ht="15.75" customHeight="1">
      <c r="A156" s="117"/>
      <c r="B156" s="35" t="s">
        <v>628</v>
      </c>
      <c r="C156" s="31" t="s">
        <v>241</v>
      </c>
      <c r="D156" s="171">
        <v>5950</v>
      </c>
      <c r="E156" s="171"/>
      <c r="F156" s="171"/>
      <c r="G156" s="177">
        <f t="shared" si="35"/>
        <v>5950</v>
      </c>
      <c r="H156" s="177">
        <f t="shared" si="36"/>
        <v>5950</v>
      </c>
      <c r="I156" s="83"/>
      <c r="J156" s="167"/>
      <c r="K156" s="168"/>
      <c r="L156" s="171"/>
      <c r="M156" s="171"/>
      <c r="N156" s="293"/>
    </row>
    <row r="157" spans="1:14" s="44" customFormat="1" ht="15.75" customHeight="1">
      <c r="A157" s="117"/>
      <c r="B157" s="35" t="s">
        <v>629</v>
      </c>
      <c r="C157" s="31" t="s">
        <v>241</v>
      </c>
      <c r="D157" s="171">
        <v>1050</v>
      </c>
      <c r="E157" s="171"/>
      <c r="F157" s="171"/>
      <c r="G157" s="177">
        <f t="shared" si="35"/>
        <v>1050</v>
      </c>
      <c r="H157" s="177">
        <f t="shared" si="36"/>
        <v>1050</v>
      </c>
      <c r="I157" s="83"/>
      <c r="J157" s="167"/>
      <c r="K157" s="168"/>
      <c r="L157" s="171"/>
      <c r="M157" s="171"/>
      <c r="N157" s="293"/>
    </row>
    <row r="158" spans="1:14" s="49" customFormat="1" ht="15.75" customHeight="1">
      <c r="A158" s="117"/>
      <c r="B158" s="35" t="s">
        <v>47</v>
      </c>
      <c r="C158" s="31" t="s">
        <v>122</v>
      </c>
      <c r="D158" s="171">
        <v>4000</v>
      </c>
      <c r="E158" s="171"/>
      <c r="F158" s="171"/>
      <c r="G158" s="177">
        <f t="shared" si="35"/>
        <v>4000</v>
      </c>
      <c r="H158" s="177">
        <f t="shared" si="36"/>
        <v>4000</v>
      </c>
      <c r="I158" s="83"/>
      <c r="J158" s="167"/>
      <c r="K158" s="168"/>
      <c r="L158" s="171"/>
      <c r="M158" s="171"/>
      <c r="N158" s="293"/>
    </row>
    <row r="159" spans="1:14" s="49" customFormat="1" ht="15.75" customHeight="1">
      <c r="A159" s="117"/>
      <c r="B159" s="35" t="s">
        <v>630</v>
      </c>
      <c r="C159" s="31" t="s">
        <v>122</v>
      </c>
      <c r="D159" s="171">
        <v>212020</v>
      </c>
      <c r="E159" s="171"/>
      <c r="F159" s="171"/>
      <c r="G159" s="177">
        <f t="shared" si="35"/>
        <v>212020</v>
      </c>
      <c r="H159" s="177">
        <f t="shared" si="36"/>
        <v>212020</v>
      </c>
      <c r="I159" s="83"/>
      <c r="J159" s="167"/>
      <c r="K159" s="168"/>
      <c r="L159" s="171"/>
      <c r="M159" s="171"/>
      <c r="N159" s="293"/>
    </row>
    <row r="160" spans="1:14" s="49" customFormat="1" ht="15.75" customHeight="1">
      <c r="A160" s="117"/>
      <c r="B160" s="35" t="s">
        <v>631</v>
      </c>
      <c r="C160" s="31" t="s">
        <v>122</v>
      </c>
      <c r="D160" s="171">
        <v>37415</v>
      </c>
      <c r="E160" s="171"/>
      <c r="F160" s="171"/>
      <c r="G160" s="177">
        <f t="shared" si="35"/>
        <v>37415</v>
      </c>
      <c r="H160" s="177">
        <f t="shared" si="36"/>
        <v>37415</v>
      </c>
      <c r="I160" s="83"/>
      <c r="J160" s="167"/>
      <c r="K160" s="168"/>
      <c r="L160" s="171"/>
      <c r="M160" s="171"/>
      <c r="N160" s="293"/>
    </row>
    <row r="161" spans="1:14" s="49" customFormat="1" ht="15.75" customHeight="1">
      <c r="A161" s="117"/>
      <c r="B161" s="35" t="s">
        <v>632</v>
      </c>
      <c r="C161" s="31" t="s">
        <v>571</v>
      </c>
      <c r="D161" s="171">
        <v>2805</v>
      </c>
      <c r="E161" s="171"/>
      <c r="F161" s="171"/>
      <c r="G161" s="177">
        <f t="shared" si="35"/>
        <v>2805</v>
      </c>
      <c r="H161" s="177">
        <f t="shared" si="36"/>
        <v>2805</v>
      </c>
      <c r="I161" s="83"/>
      <c r="J161" s="167"/>
      <c r="K161" s="168"/>
      <c r="L161" s="171"/>
      <c r="M161" s="171"/>
      <c r="N161" s="293"/>
    </row>
    <row r="162" spans="1:14" s="49" customFormat="1" ht="15.75" customHeight="1">
      <c r="A162" s="117"/>
      <c r="B162" s="35" t="s">
        <v>633</v>
      </c>
      <c r="C162" s="31" t="s">
        <v>571</v>
      </c>
      <c r="D162" s="171">
        <v>495</v>
      </c>
      <c r="E162" s="171"/>
      <c r="F162" s="171"/>
      <c r="G162" s="177">
        <f t="shared" si="35"/>
        <v>495</v>
      </c>
      <c r="H162" s="177">
        <f t="shared" si="36"/>
        <v>495</v>
      </c>
      <c r="I162" s="83"/>
      <c r="J162" s="167"/>
      <c r="K162" s="168"/>
      <c r="L162" s="171"/>
      <c r="M162" s="171"/>
      <c r="N162" s="293"/>
    </row>
    <row r="163" spans="1:14" s="49" customFormat="1" ht="15.75" customHeight="1">
      <c r="A163" s="117"/>
      <c r="B163" s="35" t="s">
        <v>634</v>
      </c>
      <c r="C163" s="31" t="s">
        <v>28</v>
      </c>
      <c r="D163" s="171">
        <v>3213</v>
      </c>
      <c r="E163" s="171"/>
      <c r="F163" s="171"/>
      <c r="G163" s="177">
        <f t="shared" si="35"/>
        <v>3213</v>
      </c>
      <c r="H163" s="177">
        <f t="shared" si="36"/>
        <v>3213</v>
      </c>
      <c r="I163" s="83"/>
      <c r="J163" s="167"/>
      <c r="K163" s="168"/>
      <c r="L163" s="171"/>
      <c r="M163" s="171"/>
      <c r="N163" s="293"/>
    </row>
    <row r="164" spans="1:14" s="49" customFormat="1" ht="15.75" customHeight="1">
      <c r="A164" s="117"/>
      <c r="B164" s="35" t="s">
        <v>635</v>
      </c>
      <c r="C164" s="31" t="s">
        <v>28</v>
      </c>
      <c r="D164" s="171">
        <v>567</v>
      </c>
      <c r="E164" s="171"/>
      <c r="F164" s="171"/>
      <c r="G164" s="177">
        <f t="shared" si="35"/>
        <v>567</v>
      </c>
      <c r="H164" s="177">
        <f t="shared" si="36"/>
        <v>567</v>
      </c>
      <c r="I164" s="83"/>
      <c r="J164" s="167"/>
      <c r="K164" s="168"/>
      <c r="L164" s="171"/>
      <c r="M164" s="171"/>
      <c r="N164" s="293"/>
    </row>
    <row r="165" spans="1:14" s="49" customFormat="1" ht="15.75" customHeight="1">
      <c r="A165" s="117"/>
      <c r="B165" s="35" t="s">
        <v>251</v>
      </c>
      <c r="C165" s="31" t="s">
        <v>703</v>
      </c>
      <c r="D165" s="171">
        <v>500</v>
      </c>
      <c r="E165" s="171"/>
      <c r="F165" s="171"/>
      <c r="G165" s="177">
        <f t="shared" si="35"/>
        <v>500</v>
      </c>
      <c r="H165" s="177">
        <f t="shared" si="36"/>
        <v>500</v>
      </c>
      <c r="I165" s="83"/>
      <c r="J165" s="167"/>
      <c r="K165" s="168"/>
      <c r="L165" s="171"/>
      <c r="M165" s="171"/>
      <c r="N165" s="293"/>
    </row>
    <row r="166" spans="1:14" s="49" customFormat="1" ht="15.75" customHeight="1">
      <c r="A166" s="117"/>
      <c r="B166" s="35" t="s">
        <v>245</v>
      </c>
      <c r="C166" s="31" t="s">
        <v>249</v>
      </c>
      <c r="D166" s="171">
        <v>1200</v>
      </c>
      <c r="E166" s="171"/>
      <c r="F166" s="171"/>
      <c r="G166" s="177">
        <f t="shared" si="35"/>
        <v>1200</v>
      </c>
      <c r="H166" s="177">
        <f t="shared" si="36"/>
        <v>1200</v>
      </c>
      <c r="I166" s="83"/>
      <c r="J166" s="167"/>
      <c r="K166" s="168"/>
      <c r="L166" s="171"/>
      <c r="M166" s="171"/>
      <c r="N166" s="293"/>
    </row>
    <row r="167" spans="1:14" s="49" customFormat="1" ht="15.75" customHeight="1">
      <c r="A167" s="117"/>
      <c r="B167" s="35" t="s">
        <v>636</v>
      </c>
      <c r="C167" s="31" t="s">
        <v>249</v>
      </c>
      <c r="D167" s="171">
        <v>26010</v>
      </c>
      <c r="E167" s="171"/>
      <c r="F167" s="171"/>
      <c r="G167" s="177">
        <f t="shared" si="35"/>
        <v>26010</v>
      </c>
      <c r="H167" s="177">
        <f t="shared" si="36"/>
        <v>26010</v>
      </c>
      <c r="I167" s="83"/>
      <c r="J167" s="167"/>
      <c r="K167" s="168"/>
      <c r="L167" s="171"/>
      <c r="M167" s="171"/>
      <c r="N167" s="293"/>
    </row>
    <row r="168" spans="1:14" s="49" customFormat="1" ht="15.75" customHeight="1">
      <c r="A168" s="117"/>
      <c r="B168" s="35" t="s">
        <v>637</v>
      </c>
      <c r="C168" s="31" t="s">
        <v>249</v>
      </c>
      <c r="D168" s="171">
        <v>4590</v>
      </c>
      <c r="E168" s="171"/>
      <c r="F168" s="171"/>
      <c r="G168" s="177">
        <f t="shared" si="35"/>
        <v>4590</v>
      </c>
      <c r="H168" s="177">
        <f t="shared" si="36"/>
        <v>4590</v>
      </c>
      <c r="I168" s="83"/>
      <c r="J168" s="167"/>
      <c r="K168" s="168"/>
      <c r="L168" s="171"/>
      <c r="M168" s="171"/>
      <c r="N168" s="293"/>
    </row>
    <row r="169" spans="1:14" s="49" customFormat="1" ht="40.5" customHeight="1">
      <c r="A169" s="117"/>
      <c r="B169" s="35" t="s">
        <v>722</v>
      </c>
      <c r="C169" s="179" t="s">
        <v>723</v>
      </c>
      <c r="D169" s="171">
        <v>300</v>
      </c>
      <c r="E169" s="171"/>
      <c r="F169" s="171"/>
      <c r="G169" s="177">
        <f t="shared" si="35"/>
        <v>300</v>
      </c>
      <c r="H169" s="177"/>
      <c r="I169" s="83"/>
      <c r="J169" s="167"/>
      <c r="K169" s="168"/>
      <c r="L169" s="171"/>
      <c r="M169" s="171"/>
      <c r="N169" s="462">
        <f>G169</f>
        <v>300</v>
      </c>
    </row>
    <row r="170" spans="1:14" s="49" customFormat="1" ht="15.75" customHeight="1">
      <c r="A170" s="115" t="s">
        <v>101</v>
      </c>
      <c r="B170" s="111"/>
      <c r="C170" s="66" t="s">
        <v>102</v>
      </c>
      <c r="D170" s="165">
        <f>SUM(D171:D173)</f>
        <v>22868</v>
      </c>
      <c r="E170" s="165">
        <f aca="true" t="shared" si="37" ref="E170:N170">SUM(E171:E173)</f>
        <v>0</v>
      </c>
      <c r="F170" s="165">
        <f t="shared" si="37"/>
        <v>0</v>
      </c>
      <c r="G170" s="165">
        <f t="shared" si="37"/>
        <v>22868</v>
      </c>
      <c r="H170" s="165">
        <f t="shared" si="37"/>
        <v>22868</v>
      </c>
      <c r="I170" s="165">
        <f t="shared" si="37"/>
        <v>0</v>
      </c>
      <c r="J170" s="165">
        <f t="shared" si="37"/>
        <v>0</v>
      </c>
      <c r="K170" s="165">
        <f t="shared" si="37"/>
        <v>0</v>
      </c>
      <c r="L170" s="165">
        <f t="shared" si="37"/>
        <v>0</v>
      </c>
      <c r="M170" s="165">
        <f t="shared" si="37"/>
        <v>0</v>
      </c>
      <c r="N170" s="166">
        <f t="shared" si="37"/>
        <v>0</v>
      </c>
    </row>
    <row r="171" spans="1:14" s="44" customFormat="1" ht="15.75" customHeight="1">
      <c r="A171" s="117"/>
      <c r="B171" s="35" t="s">
        <v>41</v>
      </c>
      <c r="C171" s="31" t="s">
        <v>42</v>
      </c>
      <c r="D171" s="83">
        <v>350</v>
      </c>
      <c r="E171" s="83"/>
      <c r="F171" s="83"/>
      <c r="G171" s="83">
        <f>D171+E171-F171</f>
        <v>350</v>
      </c>
      <c r="H171" s="83">
        <f>G171</f>
        <v>350</v>
      </c>
      <c r="I171" s="83">
        <v>0</v>
      </c>
      <c r="J171" s="167"/>
      <c r="K171" s="168">
        <v>0</v>
      </c>
      <c r="L171" s="171"/>
      <c r="M171" s="171"/>
      <c r="N171" s="293"/>
    </row>
    <row r="172" spans="1:14" s="44" customFormat="1" ht="15.75" customHeight="1">
      <c r="A172" s="117"/>
      <c r="B172" s="35" t="s">
        <v>47</v>
      </c>
      <c r="C172" s="31" t="s">
        <v>122</v>
      </c>
      <c r="D172" s="83">
        <v>1060</v>
      </c>
      <c r="E172" s="83"/>
      <c r="F172" s="83"/>
      <c r="G172" s="83">
        <f>D172+E172-F172</f>
        <v>1060</v>
      </c>
      <c r="H172" s="83">
        <f>G172</f>
        <v>1060</v>
      </c>
      <c r="I172" s="83">
        <v>0</v>
      </c>
      <c r="J172" s="167"/>
      <c r="K172" s="168">
        <v>0</v>
      </c>
      <c r="L172" s="171"/>
      <c r="M172" s="171"/>
      <c r="N172" s="293"/>
    </row>
    <row r="173" spans="1:14" s="44" customFormat="1" ht="17.25" customHeight="1">
      <c r="A173" s="117"/>
      <c r="B173" s="35" t="s">
        <v>51</v>
      </c>
      <c r="C173" s="31" t="s">
        <v>52</v>
      </c>
      <c r="D173" s="83">
        <v>21458</v>
      </c>
      <c r="E173" s="83"/>
      <c r="F173" s="83"/>
      <c r="G173" s="83">
        <f>D173+E173-F173</f>
        <v>21458</v>
      </c>
      <c r="H173" s="83">
        <f>G173</f>
        <v>21458</v>
      </c>
      <c r="I173" s="83">
        <v>0</v>
      </c>
      <c r="J173" s="167"/>
      <c r="K173" s="168">
        <v>0</v>
      </c>
      <c r="L173" s="171"/>
      <c r="M173" s="171"/>
      <c r="N173" s="293"/>
    </row>
    <row r="174" spans="1:14" s="44" customFormat="1" ht="39" customHeight="1">
      <c r="A174" s="113" t="s">
        <v>103</v>
      </c>
      <c r="B174" s="122"/>
      <c r="C174" s="55" t="s">
        <v>104</v>
      </c>
      <c r="D174" s="169">
        <f>D175+D177+D205</f>
        <v>2808265</v>
      </c>
      <c r="E174" s="169">
        <f aca="true" t="shared" si="38" ref="E174:N174">E175+E177+E205</f>
        <v>16000</v>
      </c>
      <c r="F174" s="169">
        <f t="shared" si="38"/>
        <v>0</v>
      </c>
      <c r="G174" s="169">
        <f t="shared" si="38"/>
        <v>2824265</v>
      </c>
      <c r="H174" s="169">
        <f t="shared" si="38"/>
        <v>2629565</v>
      </c>
      <c r="I174" s="169">
        <f t="shared" si="38"/>
        <v>2091667</v>
      </c>
      <c r="J174" s="169">
        <f t="shared" si="38"/>
        <v>15031</v>
      </c>
      <c r="K174" s="169">
        <f t="shared" si="38"/>
        <v>0</v>
      </c>
      <c r="L174" s="169">
        <f t="shared" si="38"/>
        <v>0</v>
      </c>
      <c r="M174" s="169">
        <f t="shared" si="38"/>
        <v>0</v>
      </c>
      <c r="N174" s="170">
        <f t="shared" si="38"/>
        <v>194700</v>
      </c>
    </row>
    <row r="175" spans="1:14" s="44" customFormat="1" ht="24.75" customHeight="1">
      <c r="A175" s="213" t="s">
        <v>641</v>
      </c>
      <c r="B175" s="111"/>
      <c r="C175" s="66" t="s">
        <v>642</v>
      </c>
      <c r="D175" s="165">
        <f aca="true" t="shared" si="39" ref="D175:N175">D176</f>
        <v>12000</v>
      </c>
      <c r="E175" s="165">
        <f t="shared" si="39"/>
        <v>0</v>
      </c>
      <c r="F175" s="165">
        <f t="shared" si="39"/>
        <v>0</v>
      </c>
      <c r="G175" s="165">
        <f t="shared" si="39"/>
        <v>12000</v>
      </c>
      <c r="H175" s="165">
        <f t="shared" si="39"/>
        <v>0</v>
      </c>
      <c r="I175" s="165">
        <f t="shared" si="39"/>
        <v>0</v>
      </c>
      <c r="J175" s="165">
        <f t="shared" si="39"/>
        <v>0</v>
      </c>
      <c r="K175" s="165">
        <f t="shared" si="39"/>
        <v>0</v>
      </c>
      <c r="L175" s="165">
        <f t="shared" si="39"/>
        <v>0</v>
      </c>
      <c r="M175" s="165">
        <f t="shared" si="39"/>
        <v>0</v>
      </c>
      <c r="N175" s="166">
        <f t="shared" si="39"/>
        <v>12000</v>
      </c>
    </row>
    <row r="176" spans="1:14" s="44" customFormat="1" ht="33" customHeight="1">
      <c r="A176" s="187"/>
      <c r="B176" s="178" t="s">
        <v>643</v>
      </c>
      <c r="C176" s="184" t="s">
        <v>644</v>
      </c>
      <c r="D176" s="177">
        <v>12000</v>
      </c>
      <c r="E176" s="177"/>
      <c r="F176" s="177"/>
      <c r="G176" s="177">
        <f>D176+E176-F176</f>
        <v>12000</v>
      </c>
      <c r="H176" s="177"/>
      <c r="I176" s="177"/>
      <c r="J176" s="177"/>
      <c r="K176" s="177"/>
      <c r="L176" s="177"/>
      <c r="M176" s="177"/>
      <c r="N176" s="214">
        <f>G176</f>
        <v>12000</v>
      </c>
    </row>
    <row r="177" spans="1:14" s="44" customFormat="1" ht="26.25" customHeight="1">
      <c r="A177" s="115" t="s">
        <v>123</v>
      </c>
      <c r="B177" s="111"/>
      <c r="C177" s="66" t="s">
        <v>124</v>
      </c>
      <c r="D177" s="165">
        <f aca="true" t="shared" si="40" ref="D177:N177">SUM(D178:D204)</f>
        <v>2749700</v>
      </c>
      <c r="E177" s="165">
        <f t="shared" si="40"/>
        <v>15000</v>
      </c>
      <c r="F177" s="165">
        <f t="shared" si="40"/>
        <v>0</v>
      </c>
      <c r="G177" s="165">
        <f t="shared" si="40"/>
        <v>2764700</v>
      </c>
      <c r="H177" s="165">
        <f t="shared" si="40"/>
        <v>2582000</v>
      </c>
      <c r="I177" s="165">
        <f t="shared" si="40"/>
        <v>2063000</v>
      </c>
      <c r="J177" s="165">
        <f t="shared" si="40"/>
        <v>10000</v>
      </c>
      <c r="K177" s="165">
        <f t="shared" si="40"/>
        <v>0</v>
      </c>
      <c r="L177" s="165">
        <f t="shared" si="40"/>
        <v>0</v>
      </c>
      <c r="M177" s="165">
        <f t="shared" si="40"/>
        <v>0</v>
      </c>
      <c r="N177" s="166">
        <f t="shared" si="40"/>
        <v>182700</v>
      </c>
    </row>
    <row r="178" spans="1:14" s="44" customFormat="1" ht="15.75" customHeight="1">
      <c r="A178" s="117"/>
      <c r="B178" s="35" t="s">
        <v>392</v>
      </c>
      <c r="C178" s="31" t="s">
        <v>393</v>
      </c>
      <c r="D178" s="83">
        <v>155000</v>
      </c>
      <c r="E178" s="83"/>
      <c r="F178" s="83"/>
      <c r="G178" s="83">
        <f>D178+E178-F178</f>
        <v>155000</v>
      </c>
      <c r="H178" s="83">
        <f>G178</f>
        <v>155000</v>
      </c>
      <c r="I178" s="83"/>
      <c r="J178" s="167">
        <v>0</v>
      </c>
      <c r="K178" s="167">
        <v>0</v>
      </c>
      <c r="L178" s="171"/>
      <c r="M178" s="171"/>
      <c r="N178" s="293"/>
    </row>
    <row r="179" spans="1:14" s="44" customFormat="1" ht="15.75" customHeight="1">
      <c r="A179" s="117"/>
      <c r="B179" s="35" t="s">
        <v>35</v>
      </c>
      <c r="C179" s="31" t="s">
        <v>404</v>
      </c>
      <c r="D179" s="83">
        <v>56000</v>
      </c>
      <c r="E179" s="83"/>
      <c r="F179" s="83"/>
      <c r="G179" s="83">
        <f aca="true" t="shared" si="41" ref="G179:G204">D179+E179-F179</f>
        <v>56000</v>
      </c>
      <c r="H179" s="83">
        <f aca="true" t="shared" si="42" ref="H179:H202">G179</f>
        <v>56000</v>
      </c>
      <c r="I179" s="83">
        <f>H179</f>
        <v>56000</v>
      </c>
      <c r="J179" s="167">
        <v>0</v>
      </c>
      <c r="K179" s="167">
        <v>0</v>
      </c>
      <c r="L179" s="171"/>
      <c r="M179" s="171"/>
      <c r="N179" s="293"/>
    </row>
    <row r="180" spans="1:14" s="44" customFormat="1" ht="15.75" customHeight="1">
      <c r="A180" s="117"/>
      <c r="B180" s="35" t="s">
        <v>37</v>
      </c>
      <c r="C180" s="31" t="s">
        <v>38</v>
      </c>
      <c r="D180" s="83">
        <v>2000</v>
      </c>
      <c r="E180" s="83"/>
      <c r="F180" s="83"/>
      <c r="G180" s="83">
        <f t="shared" si="41"/>
        <v>2000</v>
      </c>
      <c r="H180" s="83">
        <f t="shared" si="42"/>
        <v>2000</v>
      </c>
      <c r="I180" s="83">
        <f>H180</f>
        <v>2000</v>
      </c>
      <c r="J180" s="167">
        <v>0</v>
      </c>
      <c r="K180" s="167">
        <v>0</v>
      </c>
      <c r="L180" s="171"/>
      <c r="M180" s="171"/>
      <c r="N180" s="293"/>
    </row>
    <row r="181" spans="1:14" s="44" customFormat="1" ht="21.75" customHeight="1">
      <c r="A181" s="117"/>
      <c r="B181" s="35" t="s">
        <v>111</v>
      </c>
      <c r="C181" s="31" t="s">
        <v>112</v>
      </c>
      <c r="D181" s="83">
        <v>1743000</v>
      </c>
      <c r="E181" s="83"/>
      <c r="F181" s="83"/>
      <c r="G181" s="83">
        <f t="shared" si="41"/>
        <v>1743000</v>
      </c>
      <c r="H181" s="83">
        <f t="shared" si="42"/>
        <v>1743000</v>
      </c>
      <c r="I181" s="83">
        <f>H181</f>
        <v>1743000</v>
      </c>
      <c r="J181" s="167">
        <v>0</v>
      </c>
      <c r="K181" s="167">
        <v>0</v>
      </c>
      <c r="L181" s="171"/>
      <c r="M181" s="171"/>
      <c r="N181" s="293"/>
    </row>
    <row r="182" spans="1:14" s="44" customFormat="1" ht="15" customHeight="1">
      <c r="A182" s="117"/>
      <c r="B182" s="35" t="s">
        <v>113</v>
      </c>
      <c r="C182" s="31" t="s">
        <v>114</v>
      </c>
      <c r="D182" s="83">
        <v>117000</v>
      </c>
      <c r="E182" s="83"/>
      <c r="F182" s="83"/>
      <c r="G182" s="83">
        <f t="shared" si="41"/>
        <v>117000</v>
      </c>
      <c r="H182" s="83">
        <f t="shared" si="42"/>
        <v>117000</v>
      </c>
      <c r="I182" s="83">
        <f>H182</f>
        <v>117000</v>
      </c>
      <c r="J182" s="167">
        <v>0</v>
      </c>
      <c r="K182" s="167">
        <v>0</v>
      </c>
      <c r="L182" s="171"/>
      <c r="M182" s="171"/>
      <c r="N182" s="293"/>
    </row>
    <row r="183" spans="1:14" s="44" customFormat="1" ht="15.75" customHeight="1">
      <c r="A183" s="117"/>
      <c r="B183" s="35" t="s">
        <v>115</v>
      </c>
      <c r="C183" s="31" t="s">
        <v>116</v>
      </c>
      <c r="D183" s="83">
        <v>145000</v>
      </c>
      <c r="E183" s="83"/>
      <c r="F183" s="83"/>
      <c r="G183" s="83">
        <f t="shared" si="41"/>
        <v>145000</v>
      </c>
      <c r="H183" s="83">
        <f t="shared" si="42"/>
        <v>145000</v>
      </c>
      <c r="I183" s="83">
        <f>H183</f>
        <v>145000</v>
      </c>
      <c r="J183" s="167">
        <v>0</v>
      </c>
      <c r="K183" s="167">
        <v>0</v>
      </c>
      <c r="L183" s="171"/>
      <c r="M183" s="171"/>
      <c r="N183" s="293"/>
    </row>
    <row r="184" spans="1:14" s="44" customFormat="1" ht="18" customHeight="1">
      <c r="A184" s="117"/>
      <c r="B184" s="121" t="s">
        <v>86</v>
      </c>
      <c r="C184" s="31" t="s">
        <v>100</v>
      </c>
      <c r="D184" s="83">
        <v>8500</v>
      </c>
      <c r="E184" s="83"/>
      <c r="F184" s="83"/>
      <c r="G184" s="83">
        <f t="shared" si="41"/>
        <v>8500</v>
      </c>
      <c r="H184" s="83">
        <f t="shared" si="42"/>
        <v>8500</v>
      </c>
      <c r="I184" s="83"/>
      <c r="J184" s="167">
        <f>H184</f>
        <v>8500</v>
      </c>
      <c r="K184" s="167">
        <v>0</v>
      </c>
      <c r="L184" s="171"/>
      <c r="M184" s="171"/>
      <c r="N184" s="293"/>
    </row>
    <row r="185" spans="1:14" s="44" customFormat="1" ht="15.75" customHeight="1">
      <c r="A185" s="117"/>
      <c r="B185" s="35" t="s">
        <v>39</v>
      </c>
      <c r="C185" s="31" t="s">
        <v>40</v>
      </c>
      <c r="D185" s="83">
        <v>1500</v>
      </c>
      <c r="E185" s="83"/>
      <c r="F185" s="83"/>
      <c r="G185" s="83">
        <f t="shared" si="41"/>
        <v>1500</v>
      </c>
      <c r="H185" s="83">
        <f t="shared" si="42"/>
        <v>1500</v>
      </c>
      <c r="I185" s="83"/>
      <c r="J185" s="167">
        <f>H185</f>
        <v>1500</v>
      </c>
      <c r="K185" s="167">
        <v>0</v>
      </c>
      <c r="L185" s="171"/>
      <c r="M185" s="171"/>
      <c r="N185" s="293"/>
    </row>
    <row r="186" spans="1:14" s="44" customFormat="1" ht="15.75" customHeight="1">
      <c r="A186" s="117"/>
      <c r="B186" s="35" t="s">
        <v>394</v>
      </c>
      <c r="C186" s="31" t="s">
        <v>395</v>
      </c>
      <c r="D186" s="83">
        <v>92000</v>
      </c>
      <c r="E186" s="83"/>
      <c r="F186" s="83"/>
      <c r="G186" s="83">
        <f t="shared" si="41"/>
        <v>92000</v>
      </c>
      <c r="H186" s="83">
        <f t="shared" si="42"/>
        <v>92000</v>
      </c>
      <c r="I186" s="83"/>
      <c r="J186" s="167">
        <v>0</v>
      </c>
      <c r="K186" s="167">
        <v>0</v>
      </c>
      <c r="L186" s="171"/>
      <c r="M186" s="171"/>
      <c r="N186" s="293"/>
    </row>
    <row r="187" spans="1:14" s="44" customFormat="1" ht="15.75" customHeight="1">
      <c r="A187" s="117"/>
      <c r="B187" s="35" t="s">
        <v>41</v>
      </c>
      <c r="C187" s="31" t="s">
        <v>42</v>
      </c>
      <c r="D187" s="83">
        <v>123000</v>
      </c>
      <c r="E187" s="83"/>
      <c r="F187" s="83"/>
      <c r="G187" s="83">
        <f t="shared" si="41"/>
        <v>123000</v>
      </c>
      <c r="H187" s="83">
        <f t="shared" si="42"/>
        <v>123000</v>
      </c>
      <c r="I187" s="83"/>
      <c r="J187" s="167">
        <v>0</v>
      </c>
      <c r="K187" s="167">
        <v>0</v>
      </c>
      <c r="L187" s="171"/>
      <c r="M187" s="171"/>
      <c r="N187" s="293"/>
    </row>
    <row r="188" spans="1:14" s="44" customFormat="1" ht="16.5" customHeight="1">
      <c r="A188" s="117"/>
      <c r="B188" s="35" t="s">
        <v>118</v>
      </c>
      <c r="C188" s="31" t="s">
        <v>119</v>
      </c>
      <c r="D188" s="83">
        <v>10000</v>
      </c>
      <c r="E188" s="83"/>
      <c r="F188" s="83"/>
      <c r="G188" s="83">
        <f t="shared" si="41"/>
        <v>10000</v>
      </c>
      <c r="H188" s="83">
        <f t="shared" si="42"/>
        <v>10000</v>
      </c>
      <c r="I188" s="83"/>
      <c r="J188" s="167">
        <v>0</v>
      </c>
      <c r="K188" s="167">
        <v>0</v>
      </c>
      <c r="L188" s="171"/>
      <c r="M188" s="171"/>
      <c r="N188" s="293"/>
    </row>
    <row r="189" spans="1:14" s="44" customFormat="1" ht="15.75" customHeight="1">
      <c r="A189" s="117"/>
      <c r="B189" s="35" t="s">
        <v>43</v>
      </c>
      <c r="C189" s="31" t="s">
        <v>120</v>
      </c>
      <c r="D189" s="83">
        <v>17000</v>
      </c>
      <c r="E189" s="83"/>
      <c r="F189" s="83"/>
      <c r="G189" s="83">
        <f t="shared" si="41"/>
        <v>17000</v>
      </c>
      <c r="H189" s="83">
        <f t="shared" si="42"/>
        <v>17000</v>
      </c>
      <c r="I189" s="83"/>
      <c r="J189" s="167">
        <v>0</v>
      </c>
      <c r="K189" s="167">
        <v>0</v>
      </c>
      <c r="L189" s="171"/>
      <c r="M189" s="171"/>
      <c r="N189" s="293"/>
    </row>
    <row r="190" spans="1:14" s="44" customFormat="1" ht="17.25" customHeight="1">
      <c r="A190" s="117"/>
      <c r="B190" s="35" t="s">
        <v>45</v>
      </c>
      <c r="C190" s="31" t="s">
        <v>121</v>
      </c>
      <c r="D190" s="83">
        <v>11000</v>
      </c>
      <c r="E190" s="83"/>
      <c r="F190" s="83"/>
      <c r="G190" s="83">
        <f t="shared" si="41"/>
        <v>11000</v>
      </c>
      <c r="H190" s="83">
        <f t="shared" si="42"/>
        <v>11000</v>
      </c>
      <c r="I190" s="83"/>
      <c r="J190" s="167">
        <v>0</v>
      </c>
      <c r="K190" s="167">
        <v>0</v>
      </c>
      <c r="L190" s="171"/>
      <c r="M190" s="171"/>
      <c r="N190" s="293"/>
    </row>
    <row r="191" spans="1:14" s="44" customFormat="1" ht="17.25" customHeight="1">
      <c r="A191" s="117"/>
      <c r="B191" s="35" t="s">
        <v>106</v>
      </c>
      <c r="C191" s="31" t="s">
        <v>107</v>
      </c>
      <c r="D191" s="83">
        <v>14000</v>
      </c>
      <c r="E191" s="83"/>
      <c r="F191" s="83"/>
      <c r="G191" s="83">
        <f t="shared" si="41"/>
        <v>14000</v>
      </c>
      <c r="H191" s="83">
        <f t="shared" si="42"/>
        <v>14000</v>
      </c>
      <c r="I191" s="83"/>
      <c r="J191" s="167">
        <v>0</v>
      </c>
      <c r="K191" s="167">
        <v>0</v>
      </c>
      <c r="L191" s="171"/>
      <c r="M191" s="171"/>
      <c r="N191" s="293"/>
    </row>
    <row r="192" spans="1:14" s="44" customFormat="1" ht="17.25" customHeight="1">
      <c r="A192" s="117"/>
      <c r="B192" s="35" t="s">
        <v>47</v>
      </c>
      <c r="C192" s="31" t="s">
        <v>122</v>
      </c>
      <c r="D192" s="83">
        <v>47000</v>
      </c>
      <c r="E192" s="83"/>
      <c r="F192" s="83"/>
      <c r="G192" s="83">
        <f t="shared" si="41"/>
        <v>47000</v>
      </c>
      <c r="H192" s="83">
        <f t="shared" si="42"/>
        <v>47000</v>
      </c>
      <c r="I192" s="83"/>
      <c r="J192" s="167">
        <v>0</v>
      </c>
      <c r="K192" s="167">
        <v>0</v>
      </c>
      <c r="L192" s="171"/>
      <c r="M192" s="171"/>
      <c r="N192" s="293"/>
    </row>
    <row r="193" spans="1:14" s="44" customFormat="1" ht="17.25" customHeight="1">
      <c r="A193" s="117"/>
      <c r="B193" s="35" t="s">
        <v>506</v>
      </c>
      <c r="C193" s="32" t="s">
        <v>507</v>
      </c>
      <c r="D193" s="83">
        <v>1500</v>
      </c>
      <c r="E193" s="83"/>
      <c r="F193" s="83"/>
      <c r="G193" s="83">
        <f t="shared" si="41"/>
        <v>1500</v>
      </c>
      <c r="H193" s="83">
        <f t="shared" si="42"/>
        <v>1500</v>
      </c>
      <c r="I193" s="83"/>
      <c r="J193" s="167"/>
      <c r="K193" s="167"/>
      <c r="L193" s="171"/>
      <c r="M193" s="171"/>
      <c r="N193" s="293"/>
    </row>
    <row r="194" spans="1:14" s="44" customFormat="1" ht="17.25" customHeight="1">
      <c r="A194" s="117"/>
      <c r="B194" s="35" t="s">
        <v>250</v>
      </c>
      <c r="C194" s="31" t="s">
        <v>252</v>
      </c>
      <c r="D194" s="83">
        <v>4500</v>
      </c>
      <c r="E194" s="83"/>
      <c r="F194" s="83"/>
      <c r="G194" s="83">
        <f t="shared" si="41"/>
        <v>4500</v>
      </c>
      <c r="H194" s="83">
        <f t="shared" si="42"/>
        <v>4500</v>
      </c>
      <c r="I194" s="83"/>
      <c r="J194" s="167"/>
      <c r="K194" s="167"/>
      <c r="L194" s="171"/>
      <c r="M194" s="171"/>
      <c r="N194" s="293"/>
    </row>
    <row r="195" spans="1:14" s="44" customFormat="1" ht="17.25" customHeight="1">
      <c r="A195" s="117"/>
      <c r="B195" s="35" t="s">
        <v>242</v>
      </c>
      <c r="C195" s="31" t="s">
        <v>246</v>
      </c>
      <c r="D195" s="83">
        <v>7500</v>
      </c>
      <c r="E195" s="83"/>
      <c r="F195" s="83"/>
      <c r="G195" s="83">
        <f t="shared" si="41"/>
        <v>7500</v>
      </c>
      <c r="H195" s="83">
        <f t="shared" si="42"/>
        <v>7500</v>
      </c>
      <c r="I195" s="83"/>
      <c r="J195" s="167"/>
      <c r="K195" s="167"/>
      <c r="L195" s="171"/>
      <c r="M195" s="171"/>
      <c r="N195" s="293"/>
    </row>
    <row r="196" spans="1:14" s="44" customFormat="1" ht="14.25" customHeight="1">
      <c r="A196" s="117"/>
      <c r="B196" s="35" t="s">
        <v>49</v>
      </c>
      <c r="C196" s="31" t="s">
        <v>50</v>
      </c>
      <c r="D196" s="83">
        <v>5000</v>
      </c>
      <c r="E196" s="83"/>
      <c r="F196" s="83"/>
      <c r="G196" s="83">
        <f t="shared" si="41"/>
        <v>5000</v>
      </c>
      <c r="H196" s="83">
        <f t="shared" si="42"/>
        <v>5000</v>
      </c>
      <c r="I196" s="83"/>
      <c r="J196" s="167">
        <v>0</v>
      </c>
      <c r="K196" s="167">
        <v>0</v>
      </c>
      <c r="L196" s="171"/>
      <c r="M196" s="171"/>
      <c r="N196" s="293"/>
    </row>
    <row r="197" spans="1:14" s="44" customFormat="1" ht="15.75" customHeight="1">
      <c r="A197" s="117"/>
      <c r="B197" s="35" t="s">
        <v>51</v>
      </c>
      <c r="C197" s="31" t="s">
        <v>52</v>
      </c>
      <c r="D197" s="83">
        <v>1500</v>
      </c>
      <c r="E197" s="83"/>
      <c r="F197" s="83"/>
      <c r="G197" s="83">
        <f t="shared" si="41"/>
        <v>1500</v>
      </c>
      <c r="H197" s="83">
        <f t="shared" si="42"/>
        <v>1500</v>
      </c>
      <c r="I197" s="83"/>
      <c r="J197" s="167">
        <v>0</v>
      </c>
      <c r="K197" s="167">
        <v>0</v>
      </c>
      <c r="L197" s="171"/>
      <c r="M197" s="171"/>
      <c r="N197" s="293"/>
    </row>
    <row r="198" spans="1:14" s="44" customFormat="1" ht="18" customHeight="1">
      <c r="A198" s="117"/>
      <c r="B198" s="35" t="s">
        <v>53</v>
      </c>
      <c r="C198" s="31" t="s">
        <v>54</v>
      </c>
      <c r="D198" s="83">
        <v>2000</v>
      </c>
      <c r="E198" s="83"/>
      <c r="F198" s="83"/>
      <c r="G198" s="83">
        <f t="shared" si="41"/>
        <v>2000</v>
      </c>
      <c r="H198" s="83">
        <f t="shared" si="42"/>
        <v>2000</v>
      </c>
      <c r="I198" s="83"/>
      <c r="J198" s="167">
        <v>0</v>
      </c>
      <c r="K198" s="167">
        <v>0</v>
      </c>
      <c r="L198" s="171"/>
      <c r="M198" s="171"/>
      <c r="N198" s="293"/>
    </row>
    <row r="199" spans="1:14" s="44" customFormat="1" ht="17.25" customHeight="1">
      <c r="A199" s="117"/>
      <c r="B199" s="35" t="s">
        <v>105</v>
      </c>
      <c r="C199" s="31" t="s">
        <v>730</v>
      </c>
      <c r="D199" s="83">
        <v>12840</v>
      </c>
      <c r="E199" s="83"/>
      <c r="F199" s="83"/>
      <c r="G199" s="83">
        <f t="shared" si="41"/>
        <v>12840</v>
      </c>
      <c r="H199" s="83">
        <f t="shared" si="42"/>
        <v>12840</v>
      </c>
      <c r="I199" s="83"/>
      <c r="J199" s="167">
        <v>0</v>
      </c>
      <c r="K199" s="167">
        <v>0</v>
      </c>
      <c r="L199" s="171"/>
      <c r="M199" s="171"/>
      <c r="N199" s="293"/>
    </row>
    <row r="200" spans="1:14" s="44" customFormat="1" ht="18.75" customHeight="1">
      <c r="A200" s="117"/>
      <c r="B200" s="35" t="s">
        <v>125</v>
      </c>
      <c r="C200" s="31" t="s">
        <v>257</v>
      </c>
      <c r="D200" s="83">
        <v>160</v>
      </c>
      <c r="E200" s="83"/>
      <c r="F200" s="83"/>
      <c r="G200" s="83">
        <f t="shared" si="41"/>
        <v>160</v>
      </c>
      <c r="H200" s="83">
        <f t="shared" si="42"/>
        <v>160</v>
      </c>
      <c r="I200" s="83"/>
      <c r="J200" s="167">
        <v>0</v>
      </c>
      <c r="K200" s="167">
        <v>0</v>
      </c>
      <c r="L200" s="171"/>
      <c r="M200" s="171"/>
      <c r="N200" s="293"/>
    </row>
    <row r="201" spans="1:14" s="44" customFormat="1" ht="18.75" customHeight="1">
      <c r="A201" s="117"/>
      <c r="B201" s="35" t="s">
        <v>244</v>
      </c>
      <c r="C201" s="31" t="s">
        <v>248</v>
      </c>
      <c r="D201" s="83">
        <v>4000</v>
      </c>
      <c r="E201" s="83"/>
      <c r="F201" s="83"/>
      <c r="G201" s="83">
        <f t="shared" si="41"/>
        <v>4000</v>
      </c>
      <c r="H201" s="83">
        <f t="shared" si="42"/>
        <v>4000</v>
      </c>
      <c r="I201" s="83"/>
      <c r="J201" s="167"/>
      <c r="K201" s="167"/>
      <c r="L201" s="171"/>
      <c r="M201" s="171"/>
      <c r="N201" s="293"/>
    </row>
    <row r="202" spans="1:14" s="44" customFormat="1" ht="18.75" customHeight="1">
      <c r="A202" s="117"/>
      <c r="B202" s="35" t="s">
        <v>245</v>
      </c>
      <c r="C202" s="31" t="s">
        <v>249</v>
      </c>
      <c r="D202" s="83">
        <v>1000</v>
      </c>
      <c r="E202" s="83"/>
      <c r="F202" s="83"/>
      <c r="G202" s="83">
        <f t="shared" si="41"/>
        <v>1000</v>
      </c>
      <c r="H202" s="83">
        <f t="shared" si="42"/>
        <v>1000</v>
      </c>
      <c r="I202" s="83"/>
      <c r="J202" s="167"/>
      <c r="K202" s="167"/>
      <c r="L202" s="171"/>
      <c r="M202" s="171"/>
      <c r="N202" s="293"/>
    </row>
    <row r="203" spans="1:14" s="44" customFormat="1" ht="22.5" customHeight="1">
      <c r="A203" s="117"/>
      <c r="B203" s="35" t="s">
        <v>73</v>
      </c>
      <c r="C203" s="31" t="s">
        <v>559</v>
      </c>
      <c r="D203" s="83">
        <v>153300</v>
      </c>
      <c r="E203" s="83">
        <v>15000</v>
      </c>
      <c r="F203" s="83"/>
      <c r="G203" s="83">
        <f t="shared" si="41"/>
        <v>168300</v>
      </c>
      <c r="H203" s="83"/>
      <c r="I203" s="83"/>
      <c r="J203" s="167">
        <v>0</v>
      </c>
      <c r="K203" s="167">
        <v>0</v>
      </c>
      <c r="L203" s="171"/>
      <c r="M203" s="171"/>
      <c r="N203" s="462">
        <f>G203</f>
        <v>168300</v>
      </c>
    </row>
    <row r="204" spans="1:14" s="44" customFormat="1" ht="44.25" customHeight="1">
      <c r="A204" s="117"/>
      <c r="B204" s="35" t="s">
        <v>639</v>
      </c>
      <c r="C204" s="31" t="s">
        <v>640</v>
      </c>
      <c r="D204" s="83">
        <v>14400</v>
      </c>
      <c r="E204" s="83"/>
      <c r="F204" s="83"/>
      <c r="G204" s="83">
        <f t="shared" si="41"/>
        <v>14400</v>
      </c>
      <c r="H204" s="83"/>
      <c r="I204" s="83"/>
      <c r="J204" s="167"/>
      <c r="K204" s="167"/>
      <c r="L204" s="171"/>
      <c r="M204" s="171"/>
      <c r="N204" s="462">
        <f>G204</f>
        <v>14400</v>
      </c>
    </row>
    <row r="205" spans="1:14" s="44" customFormat="1" ht="19.5" customHeight="1">
      <c r="A205" s="290" t="s">
        <v>30</v>
      </c>
      <c r="B205" s="291"/>
      <c r="C205" s="433" t="s">
        <v>31</v>
      </c>
      <c r="D205" s="292">
        <f>SUM(D206:D214)</f>
        <v>46565</v>
      </c>
      <c r="E205" s="292">
        <f aca="true" t="shared" si="43" ref="E205:N205">SUM(E206:E214)</f>
        <v>1000</v>
      </c>
      <c r="F205" s="292">
        <f t="shared" si="43"/>
        <v>0</v>
      </c>
      <c r="G205" s="292">
        <f t="shared" si="43"/>
        <v>47565</v>
      </c>
      <c r="H205" s="292">
        <f t="shared" si="43"/>
        <v>47565</v>
      </c>
      <c r="I205" s="292">
        <f t="shared" si="43"/>
        <v>28667</v>
      </c>
      <c r="J205" s="292">
        <f t="shared" si="43"/>
        <v>5031</v>
      </c>
      <c r="K205" s="292">
        <f t="shared" si="43"/>
        <v>0</v>
      </c>
      <c r="L205" s="292">
        <f t="shared" si="43"/>
        <v>0</v>
      </c>
      <c r="M205" s="292">
        <f t="shared" si="43"/>
        <v>0</v>
      </c>
      <c r="N205" s="292">
        <f t="shared" si="43"/>
        <v>0</v>
      </c>
    </row>
    <row r="206" spans="1:14" s="44" customFormat="1" ht="19.5" customHeight="1">
      <c r="A206" s="356"/>
      <c r="B206" s="178" t="s">
        <v>33</v>
      </c>
      <c r="C206" s="31" t="s">
        <v>295</v>
      </c>
      <c r="D206" s="177">
        <v>26611</v>
      </c>
      <c r="E206" s="177"/>
      <c r="F206" s="177"/>
      <c r="G206" s="177">
        <f aca="true" t="shared" si="44" ref="G206:G214">D206+E206-F206</f>
        <v>26611</v>
      </c>
      <c r="H206" s="177">
        <f>G206</f>
        <v>26611</v>
      </c>
      <c r="I206" s="177">
        <f>H206</f>
        <v>26611</v>
      </c>
      <c r="J206" s="177"/>
      <c r="K206" s="177"/>
      <c r="L206" s="177"/>
      <c r="M206" s="177"/>
      <c r="N206" s="214"/>
    </row>
    <row r="207" spans="1:14" s="44" customFormat="1" ht="19.5" customHeight="1">
      <c r="A207" s="356"/>
      <c r="B207" s="178" t="s">
        <v>37</v>
      </c>
      <c r="C207" s="31" t="s">
        <v>38</v>
      </c>
      <c r="D207" s="177">
        <v>2056</v>
      </c>
      <c r="E207" s="177"/>
      <c r="F207" s="177"/>
      <c r="G207" s="177">
        <f t="shared" si="44"/>
        <v>2056</v>
      </c>
      <c r="H207" s="177">
        <f>G207</f>
        <v>2056</v>
      </c>
      <c r="I207" s="177">
        <f>H207</f>
        <v>2056</v>
      </c>
      <c r="J207" s="177"/>
      <c r="K207" s="177"/>
      <c r="L207" s="177"/>
      <c r="M207" s="177"/>
      <c r="N207" s="214"/>
    </row>
    <row r="208" spans="1:14" s="44" customFormat="1" ht="19.5" customHeight="1">
      <c r="A208" s="356"/>
      <c r="B208" s="178" t="s">
        <v>64</v>
      </c>
      <c r="C208" s="31" t="s">
        <v>100</v>
      </c>
      <c r="D208" s="177">
        <v>4329</v>
      </c>
      <c r="E208" s="177"/>
      <c r="F208" s="177"/>
      <c r="G208" s="177">
        <f t="shared" si="44"/>
        <v>4329</v>
      </c>
      <c r="H208" s="177">
        <f aca="true" t="shared" si="45" ref="H208:H214">G208</f>
        <v>4329</v>
      </c>
      <c r="I208" s="177"/>
      <c r="J208" s="177">
        <f>H208</f>
        <v>4329</v>
      </c>
      <c r="K208" s="177"/>
      <c r="L208" s="177"/>
      <c r="M208" s="177"/>
      <c r="N208" s="214"/>
    </row>
    <row r="209" spans="1:14" s="44" customFormat="1" ht="19.5" customHeight="1">
      <c r="A209" s="356"/>
      <c r="B209" s="178" t="s">
        <v>39</v>
      </c>
      <c r="C209" s="31" t="s">
        <v>40</v>
      </c>
      <c r="D209" s="177">
        <v>702</v>
      </c>
      <c r="E209" s="177"/>
      <c r="F209" s="177"/>
      <c r="G209" s="177">
        <f t="shared" si="44"/>
        <v>702</v>
      </c>
      <c r="H209" s="177">
        <f t="shared" si="45"/>
        <v>702</v>
      </c>
      <c r="I209" s="177"/>
      <c r="J209" s="177">
        <f>H209</f>
        <v>702</v>
      </c>
      <c r="K209" s="177"/>
      <c r="L209" s="177"/>
      <c r="M209" s="177"/>
      <c r="N209" s="214"/>
    </row>
    <row r="210" spans="1:14" s="44" customFormat="1" ht="17.25" customHeight="1">
      <c r="A210" s="117"/>
      <c r="B210" s="35" t="s">
        <v>41</v>
      </c>
      <c r="C210" s="31" t="s">
        <v>42</v>
      </c>
      <c r="D210" s="83">
        <v>4000</v>
      </c>
      <c r="E210" s="83"/>
      <c r="F210" s="83"/>
      <c r="G210" s="177">
        <f t="shared" si="44"/>
        <v>4000</v>
      </c>
      <c r="H210" s="177">
        <f t="shared" si="45"/>
        <v>4000</v>
      </c>
      <c r="I210" s="83"/>
      <c r="J210" s="167"/>
      <c r="K210" s="167"/>
      <c r="L210" s="171"/>
      <c r="M210" s="171"/>
      <c r="N210" s="293"/>
    </row>
    <row r="211" spans="1:14" s="44" customFormat="1" ht="16.5" customHeight="1">
      <c r="A211" s="117"/>
      <c r="B211" s="35" t="s">
        <v>47</v>
      </c>
      <c r="C211" s="31" t="s">
        <v>122</v>
      </c>
      <c r="D211" s="83">
        <v>6960</v>
      </c>
      <c r="E211" s="83"/>
      <c r="F211" s="83"/>
      <c r="G211" s="177">
        <f t="shared" si="44"/>
        <v>6960</v>
      </c>
      <c r="H211" s="177">
        <f t="shared" si="45"/>
        <v>6960</v>
      </c>
      <c r="I211" s="83"/>
      <c r="J211" s="167"/>
      <c r="K211" s="167"/>
      <c r="L211" s="171"/>
      <c r="M211" s="171"/>
      <c r="N211" s="293"/>
    </row>
    <row r="212" spans="1:14" s="44" customFormat="1" ht="16.5" customHeight="1">
      <c r="A212" s="117"/>
      <c r="B212" s="35" t="s">
        <v>49</v>
      </c>
      <c r="C212" s="31" t="s">
        <v>50</v>
      </c>
      <c r="D212" s="83">
        <v>1000</v>
      </c>
      <c r="E212" s="83"/>
      <c r="F212" s="83"/>
      <c r="G212" s="177">
        <f t="shared" si="44"/>
        <v>1000</v>
      </c>
      <c r="H212" s="177">
        <f t="shared" si="45"/>
        <v>1000</v>
      </c>
      <c r="I212" s="83"/>
      <c r="J212" s="167"/>
      <c r="K212" s="167"/>
      <c r="L212" s="171"/>
      <c r="M212" s="171"/>
      <c r="N212" s="293"/>
    </row>
    <row r="213" spans="1:14" s="44" customFormat="1" ht="16.5" customHeight="1">
      <c r="A213" s="117"/>
      <c r="B213" s="35" t="s">
        <v>53</v>
      </c>
      <c r="C213" s="31" t="s">
        <v>54</v>
      </c>
      <c r="D213" s="83">
        <v>907</v>
      </c>
      <c r="E213" s="83"/>
      <c r="F213" s="83"/>
      <c r="G213" s="177">
        <f t="shared" si="44"/>
        <v>907</v>
      </c>
      <c r="H213" s="177">
        <f t="shared" si="45"/>
        <v>907</v>
      </c>
      <c r="I213" s="83"/>
      <c r="J213" s="167"/>
      <c r="K213" s="167"/>
      <c r="L213" s="171"/>
      <c r="M213" s="171"/>
      <c r="N213" s="293"/>
    </row>
    <row r="214" spans="1:14" s="44" customFormat="1" ht="16.5" customHeight="1">
      <c r="A214" s="117"/>
      <c r="B214" s="35" t="s">
        <v>243</v>
      </c>
      <c r="C214" s="31" t="s">
        <v>598</v>
      </c>
      <c r="D214" s="83"/>
      <c r="E214" s="83">
        <v>1000</v>
      </c>
      <c r="F214" s="83"/>
      <c r="G214" s="177">
        <f t="shared" si="44"/>
        <v>1000</v>
      </c>
      <c r="H214" s="177">
        <f t="shared" si="45"/>
        <v>1000</v>
      </c>
      <c r="I214" s="83"/>
      <c r="J214" s="167"/>
      <c r="K214" s="167"/>
      <c r="L214" s="171"/>
      <c r="M214" s="171"/>
      <c r="N214" s="293"/>
    </row>
    <row r="215" spans="1:14" s="44" customFormat="1" ht="15.75" customHeight="1">
      <c r="A215" s="113" t="s">
        <v>136</v>
      </c>
      <c r="B215" s="122"/>
      <c r="C215" s="55" t="s">
        <v>435</v>
      </c>
      <c r="D215" s="169">
        <f>D216+D220</f>
        <v>942741</v>
      </c>
      <c r="E215" s="169">
        <f aca="true" t="shared" si="46" ref="E215:N215">E216+E220</f>
        <v>0</v>
      </c>
      <c r="F215" s="169">
        <f t="shared" si="46"/>
        <v>0</v>
      </c>
      <c r="G215" s="169">
        <f t="shared" si="46"/>
        <v>942741</v>
      </c>
      <c r="H215" s="169">
        <f t="shared" si="46"/>
        <v>942741</v>
      </c>
      <c r="I215" s="169">
        <f t="shared" si="46"/>
        <v>0</v>
      </c>
      <c r="J215" s="169">
        <f t="shared" si="46"/>
        <v>0</v>
      </c>
      <c r="K215" s="169">
        <f t="shared" si="46"/>
        <v>0</v>
      </c>
      <c r="L215" s="169">
        <f t="shared" si="46"/>
        <v>570370</v>
      </c>
      <c r="M215" s="169">
        <f t="shared" si="46"/>
        <v>372371</v>
      </c>
      <c r="N215" s="170">
        <f t="shared" si="46"/>
        <v>0</v>
      </c>
    </row>
    <row r="216" spans="1:14" s="44" customFormat="1" ht="27" customHeight="1">
      <c r="A216" s="115" t="s">
        <v>137</v>
      </c>
      <c r="B216" s="111"/>
      <c r="C216" s="66" t="s">
        <v>138</v>
      </c>
      <c r="D216" s="165">
        <f>SUM(D217:D219)</f>
        <v>570370</v>
      </c>
      <c r="E216" s="165">
        <f aca="true" t="shared" si="47" ref="E216:N216">SUM(E217:E219)</f>
        <v>0</v>
      </c>
      <c r="F216" s="165">
        <f t="shared" si="47"/>
        <v>0</v>
      </c>
      <c r="G216" s="165">
        <f t="shared" si="47"/>
        <v>570370</v>
      </c>
      <c r="H216" s="165">
        <f t="shared" si="47"/>
        <v>570370</v>
      </c>
      <c r="I216" s="165">
        <f t="shared" si="47"/>
        <v>0</v>
      </c>
      <c r="J216" s="165">
        <f t="shared" si="47"/>
        <v>0</v>
      </c>
      <c r="K216" s="165">
        <f t="shared" si="47"/>
        <v>0</v>
      </c>
      <c r="L216" s="165">
        <f t="shared" si="47"/>
        <v>570370</v>
      </c>
      <c r="M216" s="165">
        <f t="shared" si="47"/>
        <v>0</v>
      </c>
      <c r="N216" s="166">
        <f t="shared" si="47"/>
        <v>0</v>
      </c>
    </row>
    <row r="217" spans="1:14" s="44" customFormat="1" ht="24" customHeight="1">
      <c r="A217" s="124"/>
      <c r="B217" s="120" t="s">
        <v>0</v>
      </c>
      <c r="C217" s="31" t="s">
        <v>1</v>
      </c>
      <c r="D217" s="171">
        <v>10000</v>
      </c>
      <c r="E217" s="171"/>
      <c r="F217" s="171"/>
      <c r="G217" s="171">
        <f>D217+E217-F217</f>
        <v>10000</v>
      </c>
      <c r="H217" s="171">
        <f>G217</f>
        <v>10000</v>
      </c>
      <c r="I217" s="171"/>
      <c r="J217" s="171"/>
      <c r="K217" s="171"/>
      <c r="L217" s="171">
        <f>H217</f>
        <v>10000</v>
      </c>
      <c r="M217" s="171"/>
      <c r="N217" s="293"/>
    </row>
    <row r="218" spans="1:14" s="44" customFormat="1" ht="22.5">
      <c r="A218" s="124"/>
      <c r="B218" s="120" t="s">
        <v>2</v>
      </c>
      <c r="C218" s="31" t="s">
        <v>3</v>
      </c>
      <c r="D218" s="171">
        <v>55600</v>
      </c>
      <c r="E218" s="171"/>
      <c r="F218" s="171"/>
      <c r="G218" s="171">
        <f>D218+E218-F218</f>
        <v>55600</v>
      </c>
      <c r="H218" s="171">
        <f>G218</f>
        <v>55600</v>
      </c>
      <c r="I218" s="171"/>
      <c r="J218" s="171"/>
      <c r="K218" s="171"/>
      <c r="L218" s="171">
        <f>H218</f>
        <v>55600</v>
      </c>
      <c r="M218" s="171"/>
      <c r="N218" s="293"/>
    </row>
    <row r="219" spans="1:14" s="44" customFormat="1" ht="20.25" customHeight="1">
      <c r="A219" s="117"/>
      <c r="B219" s="35" t="s">
        <v>139</v>
      </c>
      <c r="C219" s="31" t="s">
        <v>238</v>
      </c>
      <c r="D219" s="83">
        <v>504770</v>
      </c>
      <c r="E219" s="83"/>
      <c r="F219" s="83"/>
      <c r="G219" s="171">
        <f>D219+E219-F219</f>
        <v>504770</v>
      </c>
      <c r="H219" s="171">
        <f>G219</f>
        <v>504770</v>
      </c>
      <c r="I219" s="83">
        <v>0</v>
      </c>
      <c r="J219" s="167"/>
      <c r="K219" s="168">
        <v>0</v>
      </c>
      <c r="L219" s="171">
        <f>H219</f>
        <v>504770</v>
      </c>
      <c r="M219" s="171"/>
      <c r="N219" s="293"/>
    </row>
    <row r="220" spans="1:14" s="43" customFormat="1" ht="48.75" customHeight="1">
      <c r="A220" s="115" t="s">
        <v>140</v>
      </c>
      <c r="B220" s="111"/>
      <c r="C220" s="66" t="s">
        <v>301</v>
      </c>
      <c r="D220" s="165">
        <f>D221</f>
        <v>372371</v>
      </c>
      <c r="E220" s="165">
        <f aca="true" t="shared" si="48" ref="E220:N220">E221</f>
        <v>0</v>
      </c>
      <c r="F220" s="165">
        <f t="shared" si="48"/>
        <v>0</v>
      </c>
      <c r="G220" s="165">
        <f t="shared" si="48"/>
        <v>372371</v>
      </c>
      <c r="H220" s="165">
        <f t="shared" si="48"/>
        <v>372371</v>
      </c>
      <c r="I220" s="165">
        <f t="shared" si="48"/>
        <v>0</v>
      </c>
      <c r="J220" s="165">
        <f t="shared" si="48"/>
        <v>0</v>
      </c>
      <c r="K220" s="165">
        <f t="shared" si="48"/>
        <v>0</v>
      </c>
      <c r="L220" s="165">
        <f t="shared" si="48"/>
        <v>0</v>
      </c>
      <c r="M220" s="165">
        <f t="shared" si="48"/>
        <v>372371</v>
      </c>
      <c r="N220" s="166">
        <f t="shared" si="48"/>
        <v>0</v>
      </c>
    </row>
    <row r="221" spans="1:14" s="43" customFormat="1" ht="26.25" customHeight="1">
      <c r="A221" s="117"/>
      <c r="B221" s="35" t="s">
        <v>141</v>
      </c>
      <c r="C221" s="31" t="s">
        <v>476</v>
      </c>
      <c r="D221" s="83">
        <v>372371</v>
      </c>
      <c r="E221" s="83"/>
      <c r="F221" s="83"/>
      <c r="G221" s="83">
        <f>D221+E221-F221</f>
        <v>372371</v>
      </c>
      <c r="H221" s="83">
        <f>G221</f>
        <v>372371</v>
      </c>
      <c r="I221" s="93">
        <f>I222</f>
        <v>0</v>
      </c>
      <c r="J221" s="83"/>
      <c r="K221" s="171"/>
      <c r="L221" s="171"/>
      <c r="M221" s="171">
        <f>H221</f>
        <v>372371</v>
      </c>
      <c r="N221" s="293"/>
    </row>
    <row r="222" spans="1:14" s="44" customFormat="1" ht="16.5" customHeight="1">
      <c r="A222" s="113" t="s">
        <v>142</v>
      </c>
      <c r="B222" s="122"/>
      <c r="C222" s="55" t="s">
        <v>143</v>
      </c>
      <c r="D222" s="169">
        <f>D223</f>
        <v>802016</v>
      </c>
      <c r="E222" s="169">
        <f aca="true" t="shared" si="49" ref="E222:N222">E223</f>
        <v>0</v>
      </c>
      <c r="F222" s="169">
        <f t="shared" si="49"/>
        <v>40000</v>
      </c>
      <c r="G222" s="169">
        <f t="shared" si="49"/>
        <v>762016</v>
      </c>
      <c r="H222" s="169">
        <f t="shared" si="49"/>
        <v>762016</v>
      </c>
      <c r="I222" s="169">
        <f t="shared" si="49"/>
        <v>0</v>
      </c>
      <c r="J222" s="169">
        <f t="shared" si="49"/>
        <v>0</v>
      </c>
      <c r="K222" s="169">
        <f t="shared" si="49"/>
        <v>0</v>
      </c>
      <c r="L222" s="169">
        <f t="shared" si="49"/>
        <v>0</v>
      </c>
      <c r="M222" s="169">
        <f t="shared" si="49"/>
        <v>0</v>
      </c>
      <c r="N222" s="170">
        <f t="shared" si="49"/>
        <v>0</v>
      </c>
    </row>
    <row r="223" spans="1:14" s="44" customFormat="1" ht="18.75" customHeight="1">
      <c r="A223" s="115" t="s">
        <v>144</v>
      </c>
      <c r="B223" s="111"/>
      <c r="C223" s="66" t="s">
        <v>145</v>
      </c>
      <c r="D223" s="165">
        <f>D224+D225</f>
        <v>802016</v>
      </c>
      <c r="E223" s="165">
        <f aca="true" t="shared" si="50" ref="E223:N223">E224+E225</f>
        <v>0</v>
      </c>
      <c r="F223" s="165">
        <f t="shared" si="50"/>
        <v>40000</v>
      </c>
      <c r="G223" s="165">
        <f t="shared" si="50"/>
        <v>762016</v>
      </c>
      <c r="H223" s="165">
        <f t="shared" si="50"/>
        <v>762016</v>
      </c>
      <c r="I223" s="165">
        <f t="shared" si="50"/>
        <v>0</v>
      </c>
      <c r="J223" s="165">
        <f t="shared" si="50"/>
        <v>0</v>
      </c>
      <c r="K223" s="165">
        <f t="shared" si="50"/>
        <v>0</v>
      </c>
      <c r="L223" s="165">
        <f t="shared" si="50"/>
        <v>0</v>
      </c>
      <c r="M223" s="165">
        <f t="shared" si="50"/>
        <v>0</v>
      </c>
      <c r="N223" s="166">
        <f t="shared" si="50"/>
        <v>0</v>
      </c>
    </row>
    <row r="224" spans="1:14" s="44" customFormat="1" ht="17.25" customHeight="1">
      <c r="A224" s="117"/>
      <c r="B224" s="35" t="s">
        <v>146</v>
      </c>
      <c r="C224" s="31" t="s">
        <v>694</v>
      </c>
      <c r="D224" s="83">
        <v>1000</v>
      </c>
      <c r="E224" s="83"/>
      <c r="F224" s="83"/>
      <c r="G224" s="83">
        <f>D224+E224-F224</f>
        <v>1000</v>
      </c>
      <c r="H224" s="83">
        <f>G224</f>
        <v>1000</v>
      </c>
      <c r="I224" s="83">
        <v>0</v>
      </c>
      <c r="J224" s="167"/>
      <c r="K224" s="168">
        <v>0</v>
      </c>
      <c r="L224" s="171"/>
      <c r="M224" s="171"/>
      <c r="N224" s="293"/>
    </row>
    <row r="225" spans="1:14" s="44" customFormat="1" ht="17.25" customHeight="1">
      <c r="A225" s="117"/>
      <c r="B225" s="35" t="s">
        <v>146</v>
      </c>
      <c r="C225" s="31" t="s">
        <v>147</v>
      </c>
      <c r="D225" s="83">
        <v>801016</v>
      </c>
      <c r="E225" s="83"/>
      <c r="F225" s="83">
        <v>40000</v>
      </c>
      <c r="G225" s="83">
        <f>D225+E225-F225</f>
        <v>761016</v>
      </c>
      <c r="H225" s="83">
        <f>G225</f>
        <v>761016</v>
      </c>
      <c r="I225" s="83">
        <v>0</v>
      </c>
      <c r="J225" s="167"/>
      <c r="K225" s="168">
        <v>0</v>
      </c>
      <c r="L225" s="171"/>
      <c r="M225" s="171"/>
      <c r="N225" s="293"/>
    </row>
    <row r="226" spans="1:14" s="44" customFormat="1" ht="16.5" customHeight="1">
      <c r="A226" s="113" t="s">
        <v>148</v>
      </c>
      <c r="B226" s="122"/>
      <c r="C226" s="55" t="s">
        <v>149</v>
      </c>
      <c r="D226" s="169">
        <f>D227+D245+D247+D261+D285+D295+D358+D372+D375+D382+D394+D405</f>
        <v>12865994</v>
      </c>
      <c r="E226" s="169">
        <f aca="true" t="shared" si="51" ref="E226:N226">E227+E245+E247+E261+E285+E295+E358+E372+E375+E382+E394+E405</f>
        <v>42286</v>
      </c>
      <c r="F226" s="169">
        <f t="shared" si="51"/>
        <v>1292</v>
      </c>
      <c r="G226" s="169">
        <f t="shared" si="51"/>
        <v>12906988</v>
      </c>
      <c r="H226" s="169">
        <f t="shared" si="51"/>
        <v>12906988</v>
      </c>
      <c r="I226" s="169">
        <f t="shared" si="51"/>
        <v>7373127</v>
      </c>
      <c r="J226" s="169">
        <f t="shared" si="51"/>
        <v>1296207</v>
      </c>
      <c r="K226" s="169">
        <f t="shared" si="51"/>
        <v>1980428</v>
      </c>
      <c r="L226" s="169">
        <f t="shared" si="51"/>
        <v>0</v>
      </c>
      <c r="M226" s="169">
        <f t="shared" si="51"/>
        <v>0</v>
      </c>
      <c r="N226" s="169">
        <f t="shared" si="51"/>
        <v>0</v>
      </c>
    </row>
    <row r="227" spans="1:14" s="44" customFormat="1" ht="19.5" customHeight="1">
      <c r="A227" s="115" t="s">
        <v>150</v>
      </c>
      <c r="B227" s="111"/>
      <c r="C227" s="66" t="s">
        <v>151</v>
      </c>
      <c r="D227" s="165">
        <f aca="true" t="shared" si="52" ref="D227:N227">SUM(D228:D244)</f>
        <v>1220239</v>
      </c>
      <c r="E227" s="165">
        <f t="shared" si="52"/>
        <v>0</v>
      </c>
      <c r="F227" s="165">
        <f t="shared" si="52"/>
        <v>0</v>
      </c>
      <c r="G227" s="165">
        <f t="shared" si="52"/>
        <v>1220239</v>
      </c>
      <c r="H227" s="165">
        <f t="shared" si="52"/>
        <v>1220239</v>
      </c>
      <c r="I227" s="165">
        <f t="shared" si="52"/>
        <v>380348</v>
      </c>
      <c r="J227" s="165">
        <f t="shared" si="52"/>
        <v>69411</v>
      </c>
      <c r="K227" s="165">
        <f t="shared" si="52"/>
        <v>653199</v>
      </c>
      <c r="L227" s="165">
        <f t="shared" si="52"/>
        <v>0</v>
      </c>
      <c r="M227" s="165">
        <f t="shared" si="52"/>
        <v>0</v>
      </c>
      <c r="N227" s="166">
        <f t="shared" si="52"/>
        <v>0</v>
      </c>
    </row>
    <row r="228" spans="1:14" s="44" customFormat="1" ht="35.25" customHeight="1">
      <c r="A228" s="119"/>
      <c r="B228" s="178" t="s">
        <v>155</v>
      </c>
      <c r="C228" s="184" t="s">
        <v>4</v>
      </c>
      <c r="D228" s="177">
        <v>653199</v>
      </c>
      <c r="E228" s="177"/>
      <c r="F228" s="177"/>
      <c r="G228" s="177">
        <f>D228+E228-F228</f>
        <v>653199</v>
      </c>
      <c r="H228" s="83">
        <f>G228</f>
        <v>653199</v>
      </c>
      <c r="I228" s="177"/>
      <c r="J228" s="177"/>
      <c r="K228" s="177">
        <f>H228</f>
        <v>653199</v>
      </c>
      <c r="L228" s="177"/>
      <c r="M228" s="177"/>
      <c r="N228" s="214"/>
    </row>
    <row r="229" spans="1:14" s="44" customFormat="1" ht="21" customHeight="1">
      <c r="A229" s="118"/>
      <c r="B229" s="35" t="s">
        <v>33</v>
      </c>
      <c r="C229" s="31" t="s">
        <v>34</v>
      </c>
      <c r="D229" s="83">
        <v>352872</v>
      </c>
      <c r="E229" s="83"/>
      <c r="F229" s="83"/>
      <c r="G229" s="177">
        <f aca="true" t="shared" si="53" ref="G229:G244">D229+E229-F229</f>
        <v>352872</v>
      </c>
      <c r="H229" s="83">
        <f aca="true" t="shared" si="54" ref="H229:H244">G229</f>
        <v>352872</v>
      </c>
      <c r="I229" s="83">
        <f>H229</f>
        <v>352872</v>
      </c>
      <c r="J229" s="167"/>
      <c r="K229" s="168">
        <v>0</v>
      </c>
      <c r="L229" s="171"/>
      <c r="M229" s="171"/>
      <c r="N229" s="293"/>
    </row>
    <row r="230" spans="1:14" s="44" customFormat="1" ht="15.75" customHeight="1">
      <c r="A230" s="118"/>
      <c r="B230" s="35" t="s">
        <v>37</v>
      </c>
      <c r="C230" s="31" t="s">
        <v>38</v>
      </c>
      <c r="D230" s="83">
        <v>26476</v>
      </c>
      <c r="E230" s="83"/>
      <c r="F230" s="83"/>
      <c r="G230" s="177">
        <f t="shared" si="53"/>
        <v>26476</v>
      </c>
      <c r="H230" s="83">
        <f t="shared" si="54"/>
        <v>26476</v>
      </c>
      <c r="I230" s="83">
        <f>H230</f>
        <v>26476</v>
      </c>
      <c r="J230" s="167"/>
      <c r="K230" s="168">
        <v>0</v>
      </c>
      <c r="L230" s="171"/>
      <c r="M230" s="171"/>
      <c r="N230" s="293"/>
    </row>
    <row r="231" spans="1:14" s="44" customFormat="1" ht="15" customHeight="1">
      <c r="A231" s="118"/>
      <c r="B231" s="121" t="s">
        <v>86</v>
      </c>
      <c r="C231" s="31" t="s">
        <v>65</v>
      </c>
      <c r="D231" s="83">
        <v>59603</v>
      </c>
      <c r="E231" s="83"/>
      <c r="F231" s="83"/>
      <c r="G231" s="177">
        <f t="shared" si="53"/>
        <v>59603</v>
      </c>
      <c r="H231" s="83">
        <f t="shared" si="54"/>
        <v>59603</v>
      </c>
      <c r="I231" s="83">
        <v>0</v>
      </c>
      <c r="J231" s="167">
        <f>H231</f>
        <v>59603</v>
      </c>
      <c r="K231" s="168">
        <v>0</v>
      </c>
      <c r="L231" s="171"/>
      <c r="M231" s="171"/>
      <c r="N231" s="293"/>
    </row>
    <row r="232" spans="1:14" s="44" customFormat="1" ht="15" customHeight="1">
      <c r="A232" s="118"/>
      <c r="B232" s="121" t="s">
        <v>39</v>
      </c>
      <c r="C232" s="31" t="s">
        <v>40</v>
      </c>
      <c r="D232" s="83">
        <v>9808</v>
      </c>
      <c r="E232" s="83"/>
      <c r="F232" s="83"/>
      <c r="G232" s="177">
        <f t="shared" si="53"/>
        <v>9808</v>
      </c>
      <c r="H232" s="83">
        <f t="shared" si="54"/>
        <v>9808</v>
      </c>
      <c r="I232" s="83">
        <v>0</v>
      </c>
      <c r="J232" s="167">
        <f>H232</f>
        <v>9808</v>
      </c>
      <c r="K232" s="168">
        <v>0</v>
      </c>
      <c r="L232" s="171"/>
      <c r="M232" s="171"/>
      <c r="N232" s="293"/>
    </row>
    <row r="233" spans="1:14" s="44" customFormat="1" ht="15" customHeight="1">
      <c r="A233" s="118"/>
      <c r="B233" s="121" t="s">
        <v>504</v>
      </c>
      <c r="C233" s="31" t="s">
        <v>505</v>
      </c>
      <c r="D233" s="83">
        <v>1000</v>
      </c>
      <c r="E233" s="83"/>
      <c r="F233" s="83"/>
      <c r="G233" s="177">
        <f t="shared" si="53"/>
        <v>1000</v>
      </c>
      <c r="H233" s="83">
        <f t="shared" si="54"/>
        <v>1000</v>
      </c>
      <c r="I233" s="83">
        <f>H233</f>
        <v>1000</v>
      </c>
      <c r="J233" s="167"/>
      <c r="K233" s="168"/>
      <c r="L233" s="171"/>
      <c r="M233" s="171"/>
      <c r="N233" s="293"/>
    </row>
    <row r="234" spans="1:14" s="44" customFormat="1" ht="16.5" customHeight="1">
      <c r="A234" s="118"/>
      <c r="B234" s="121" t="s">
        <v>41</v>
      </c>
      <c r="C234" s="31" t="s">
        <v>153</v>
      </c>
      <c r="D234" s="83">
        <v>60112</v>
      </c>
      <c r="E234" s="83"/>
      <c r="F234" s="83"/>
      <c r="G234" s="177">
        <f t="shared" si="53"/>
        <v>60112</v>
      </c>
      <c r="H234" s="83">
        <f t="shared" si="54"/>
        <v>60112</v>
      </c>
      <c r="I234" s="83">
        <v>0</v>
      </c>
      <c r="J234" s="167"/>
      <c r="K234" s="168">
        <v>0</v>
      </c>
      <c r="L234" s="171"/>
      <c r="M234" s="171"/>
      <c r="N234" s="293"/>
    </row>
    <row r="235" spans="1:14" s="44" customFormat="1" ht="16.5" customHeight="1">
      <c r="A235" s="118"/>
      <c r="B235" s="121" t="s">
        <v>43</v>
      </c>
      <c r="C235" s="31" t="s">
        <v>120</v>
      </c>
      <c r="D235" s="83">
        <v>9900</v>
      </c>
      <c r="E235" s="83"/>
      <c r="F235" s="83"/>
      <c r="G235" s="177">
        <f t="shared" si="53"/>
        <v>9900</v>
      </c>
      <c r="H235" s="83">
        <f t="shared" si="54"/>
        <v>9900</v>
      </c>
      <c r="I235" s="83">
        <v>0</v>
      </c>
      <c r="J235" s="167"/>
      <c r="K235" s="168">
        <v>0</v>
      </c>
      <c r="L235" s="171"/>
      <c r="M235" s="171"/>
      <c r="N235" s="293"/>
    </row>
    <row r="236" spans="1:14" s="44" customFormat="1" ht="16.5" customHeight="1">
      <c r="A236" s="118"/>
      <c r="B236" s="121" t="s">
        <v>106</v>
      </c>
      <c r="C236" s="31" t="s">
        <v>107</v>
      </c>
      <c r="D236" s="83">
        <v>2000</v>
      </c>
      <c r="E236" s="83"/>
      <c r="F236" s="83"/>
      <c r="G236" s="177">
        <f t="shared" si="53"/>
        <v>2000</v>
      </c>
      <c r="H236" s="83">
        <f t="shared" si="54"/>
        <v>2000</v>
      </c>
      <c r="I236" s="83">
        <v>0</v>
      </c>
      <c r="J236" s="167"/>
      <c r="K236" s="168">
        <v>0</v>
      </c>
      <c r="L236" s="171"/>
      <c r="M236" s="171"/>
      <c r="N236" s="293"/>
    </row>
    <row r="237" spans="1:14" s="44" customFormat="1" ht="16.5" customHeight="1">
      <c r="A237" s="118"/>
      <c r="B237" s="121" t="s">
        <v>47</v>
      </c>
      <c r="C237" s="31" t="s">
        <v>122</v>
      </c>
      <c r="D237" s="83">
        <v>12315</v>
      </c>
      <c r="E237" s="83"/>
      <c r="F237" s="83"/>
      <c r="G237" s="177">
        <f t="shared" si="53"/>
        <v>12315</v>
      </c>
      <c r="H237" s="83">
        <f t="shared" si="54"/>
        <v>12315</v>
      </c>
      <c r="I237" s="83">
        <v>0</v>
      </c>
      <c r="J237" s="167"/>
      <c r="K237" s="168">
        <v>0</v>
      </c>
      <c r="L237" s="171"/>
      <c r="M237" s="171"/>
      <c r="N237" s="293"/>
    </row>
    <row r="238" spans="1:14" s="44" customFormat="1" ht="16.5" customHeight="1">
      <c r="A238" s="118"/>
      <c r="B238" s="121" t="s">
        <v>506</v>
      </c>
      <c r="C238" s="32" t="s">
        <v>507</v>
      </c>
      <c r="D238" s="83">
        <v>500</v>
      </c>
      <c r="E238" s="83"/>
      <c r="F238" s="83"/>
      <c r="G238" s="177">
        <f t="shared" si="53"/>
        <v>500</v>
      </c>
      <c r="H238" s="83">
        <f t="shared" si="54"/>
        <v>500</v>
      </c>
      <c r="I238" s="83"/>
      <c r="J238" s="167"/>
      <c r="K238" s="168"/>
      <c r="L238" s="171"/>
      <c r="M238" s="171"/>
      <c r="N238" s="293"/>
    </row>
    <row r="239" spans="1:14" s="44" customFormat="1" ht="16.5" customHeight="1">
      <c r="A239" s="118"/>
      <c r="B239" s="121" t="s">
        <v>242</v>
      </c>
      <c r="C239" s="31" t="s">
        <v>246</v>
      </c>
      <c r="D239" s="83">
        <v>3000</v>
      </c>
      <c r="E239" s="83"/>
      <c r="F239" s="83"/>
      <c r="G239" s="177">
        <f t="shared" si="53"/>
        <v>3000</v>
      </c>
      <c r="H239" s="83">
        <f t="shared" si="54"/>
        <v>3000</v>
      </c>
      <c r="I239" s="83"/>
      <c r="J239" s="167"/>
      <c r="K239" s="168"/>
      <c r="L239" s="171"/>
      <c r="M239" s="171"/>
      <c r="N239" s="293"/>
    </row>
    <row r="240" spans="1:14" s="44" customFormat="1" ht="15" customHeight="1">
      <c r="A240" s="118"/>
      <c r="B240" s="121" t="s">
        <v>49</v>
      </c>
      <c r="C240" s="31" t="s">
        <v>50</v>
      </c>
      <c r="D240" s="83">
        <v>1300</v>
      </c>
      <c r="E240" s="83"/>
      <c r="F240" s="83"/>
      <c r="G240" s="177">
        <f t="shared" si="53"/>
        <v>1300</v>
      </c>
      <c r="H240" s="83">
        <f t="shared" si="54"/>
        <v>1300</v>
      </c>
      <c r="I240" s="83">
        <v>0</v>
      </c>
      <c r="J240" s="167"/>
      <c r="K240" s="168">
        <v>0</v>
      </c>
      <c r="L240" s="171"/>
      <c r="M240" s="171"/>
      <c r="N240" s="293"/>
    </row>
    <row r="241" spans="1:14" s="44" customFormat="1" ht="17.25" customHeight="1">
      <c r="A241" s="118"/>
      <c r="B241" s="121" t="s">
        <v>53</v>
      </c>
      <c r="C241" s="31" t="s">
        <v>54</v>
      </c>
      <c r="D241" s="83">
        <v>20500</v>
      </c>
      <c r="E241" s="83"/>
      <c r="F241" s="83"/>
      <c r="G241" s="177">
        <f t="shared" si="53"/>
        <v>20500</v>
      </c>
      <c r="H241" s="83">
        <f t="shared" si="54"/>
        <v>20500</v>
      </c>
      <c r="I241" s="83">
        <v>0</v>
      </c>
      <c r="J241" s="167"/>
      <c r="K241" s="168">
        <v>0</v>
      </c>
      <c r="L241" s="171"/>
      <c r="M241" s="171"/>
      <c r="N241" s="293"/>
    </row>
    <row r="242" spans="1:14" s="44" customFormat="1" ht="17.25" customHeight="1">
      <c r="A242" s="118"/>
      <c r="B242" s="121" t="s">
        <v>243</v>
      </c>
      <c r="C242" s="31" t="s">
        <v>706</v>
      </c>
      <c r="D242" s="83">
        <v>2000</v>
      </c>
      <c r="E242" s="83"/>
      <c r="F242" s="83"/>
      <c r="G242" s="177">
        <f t="shared" si="53"/>
        <v>2000</v>
      </c>
      <c r="H242" s="83">
        <f t="shared" si="54"/>
        <v>2000</v>
      </c>
      <c r="I242" s="83"/>
      <c r="J242" s="167"/>
      <c r="K242" s="168"/>
      <c r="L242" s="171"/>
      <c r="M242" s="171"/>
      <c r="N242" s="293"/>
    </row>
    <row r="243" spans="1:14" s="44" customFormat="1" ht="17.25" customHeight="1">
      <c r="A243" s="118"/>
      <c r="B243" s="121" t="s">
        <v>244</v>
      </c>
      <c r="C243" s="31" t="s">
        <v>248</v>
      </c>
      <c r="D243" s="83">
        <v>1100</v>
      </c>
      <c r="E243" s="83"/>
      <c r="F243" s="83"/>
      <c r="G243" s="177">
        <f t="shared" si="53"/>
        <v>1100</v>
      </c>
      <c r="H243" s="83">
        <f t="shared" si="54"/>
        <v>1100</v>
      </c>
      <c r="I243" s="83"/>
      <c r="J243" s="167"/>
      <c r="K243" s="168"/>
      <c r="L243" s="171"/>
      <c r="M243" s="171"/>
      <c r="N243" s="293"/>
    </row>
    <row r="244" spans="1:14" s="44" customFormat="1" ht="17.25" customHeight="1">
      <c r="A244" s="118"/>
      <c r="B244" s="121" t="s">
        <v>245</v>
      </c>
      <c r="C244" s="31" t="s">
        <v>249</v>
      </c>
      <c r="D244" s="83">
        <v>4554</v>
      </c>
      <c r="E244" s="83"/>
      <c r="F244" s="83"/>
      <c r="G244" s="177">
        <f t="shared" si="53"/>
        <v>4554</v>
      </c>
      <c r="H244" s="83">
        <f t="shared" si="54"/>
        <v>4554</v>
      </c>
      <c r="I244" s="83"/>
      <c r="J244" s="167"/>
      <c r="K244" s="168"/>
      <c r="L244" s="171"/>
      <c r="M244" s="171"/>
      <c r="N244" s="293"/>
    </row>
    <row r="245" spans="1:14" s="44" customFormat="1" ht="18.75" customHeight="1">
      <c r="A245" s="115" t="s">
        <v>319</v>
      </c>
      <c r="B245" s="111"/>
      <c r="C245" s="66" t="s">
        <v>318</v>
      </c>
      <c r="D245" s="165">
        <f>D246</f>
        <v>387957</v>
      </c>
      <c r="E245" s="165">
        <f aca="true" t="shared" si="55" ref="E245:N245">E246</f>
        <v>0</v>
      </c>
      <c r="F245" s="165">
        <f t="shared" si="55"/>
        <v>0</v>
      </c>
      <c r="G245" s="165">
        <f t="shared" si="55"/>
        <v>387957</v>
      </c>
      <c r="H245" s="165">
        <f t="shared" si="55"/>
        <v>387957</v>
      </c>
      <c r="I245" s="165">
        <f t="shared" si="55"/>
        <v>0</v>
      </c>
      <c r="J245" s="165">
        <f t="shared" si="55"/>
        <v>0</v>
      </c>
      <c r="K245" s="165">
        <f t="shared" si="55"/>
        <v>387957</v>
      </c>
      <c r="L245" s="165">
        <f t="shared" si="55"/>
        <v>0</v>
      </c>
      <c r="M245" s="165">
        <f t="shared" si="55"/>
        <v>0</v>
      </c>
      <c r="N245" s="166">
        <f t="shared" si="55"/>
        <v>0</v>
      </c>
    </row>
    <row r="246" spans="1:14" s="44" customFormat="1" ht="24" customHeight="1">
      <c r="A246" s="118"/>
      <c r="B246" s="35" t="s">
        <v>155</v>
      </c>
      <c r="C246" s="184" t="s">
        <v>4</v>
      </c>
      <c r="D246" s="83">
        <v>387957</v>
      </c>
      <c r="E246" s="83"/>
      <c r="F246" s="83"/>
      <c r="G246" s="83">
        <f>D246+E246-F246</f>
        <v>387957</v>
      </c>
      <c r="H246" s="83">
        <f>G246</f>
        <v>387957</v>
      </c>
      <c r="I246" s="83">
        <v>0</v>
      </c>
      <c r="J246" s="167"/>
      <c r="K246" s="167">
        <f>H246</f>
        <v>387957</v>
      </c>
      <c r="L246" s="171"/>
      <c r="M246" s="171"/>
      <c r="N246" s="293"/>
    </row>
    <row r="247" spans="1:14" s="44" customFormat="1" ht="18.75" customHeight="1">
      <c r="A247" s="115" t="s">
        <v>157</v>
      </c>
      <c r="B247" s="111"/>
      <c r="C247" s="66" t="s">
        <v>158</v>
      </c>
      <c r="D247" s="165">
        <f>SUM(D248:D260)</f>
        <v>651474</v>
      </c>
      <c r="E247" s="165">
        <f aca="true" t="shared" si="56" ref="E247:N247">SUM(E248:E260)</f>
        <v>0</v>
      </c>
      <c r="F247" s="165">
        <f t="shared" si="56"/>
        <v>0</v>
      </c>
      <c r="G247" s="165">
        <f t="shared" si="56"/>
        <v>651474</v>
      </c>
      <c r="H247" s="165">
        <f t="shared" si="56"/>
        <v>651474</v>
      </c>
      <c r="I247" s="165">
        <f t="shared" si="56"/>
        <v>321858</v>
      </c>
      <c r="J247" s="165">
        <f t="shared" si="56"/>
        <v>58262</v>
      </c>
      <c r="K247" s="165">
        <f t="shared" si="56"/>
        <v>235023</v>
      </c>
      <c r="L247" s="165">
        <f t="shared" si="56"/>
        <v>0</v>
      </c>
      <c r="M247" s="165">
        <f t="shared" si="56"/>
        <v>0</v>
      </c>
      <c r="N247" s="166">
        <f t="shared" si="56"/>
        <v>0</v>
      </c>
    </row>
    <row r="248" spans="1:14" s="44" customFormat="1" ht="33" customHeight="1">
      <c r="A248" s="119"/>
      <c r="B248" s="178" t="s">
        <v>155</v>
      </c>
      <c r="C248" s="184" t="s">
        <v>4</v>
      </c>
      <c r="D248" s="177">
        <v>235023</v>
      </c>
      <c r="E248" s="177"/>
      <c r="F248" s="177"/>
      <c r="G248" s="177">
        <f>D248+E248-F248</f>
        <v>235023</v>
      </c>
      <c r="H248" s="83">
        <f>G248</f>
        <v>235023</v>
      </c>
      <c r="I248" s="177"/>
      <c r="J248" s="177"/>
      <c r="K248" s="177">
        <f>H248</f>
        <v>235023</v>
      </c>
      <c r="L248" s="177"/>
      <c r="M248" s="177"/>
      <c r="N248" s="214"/>
    </row>
    <row r="249" spans="1:14" s="44" customFormat="1" ht="21" customHeight="1">
      <c r="A249" s="118"/>
      <c r="B249" s="35" t="s">
        <v>33</v>
      </c>
      <c r="C249" s="31" t="s">
        <v>34</v>
      </c>
      <c r="D249" s="83">
        <v>300566</v>
      </c>
      <c r="E249" s="83"/>
      <c r="F249" s="83"/>
      <c r="G249" s="177">
        <f aca="true" t="shared" si="57" ref="G249:G260">D249+E249-F249</f>
        <v>300566</v>
      </c>
      <c r="H249" s="83">
        <f aca="true" t="shared" si="58" ref="H249:H260">G249</f>
        <v>300566</v>
      </c>
      <c r="I249" s="83">
        <f>H249</f>
        <v>300566</v>
      </c>
      <c r="J249" s="167"/>
      <c r="K249" s="168">
        <v>0</v>
      </c>
      <c r="L249" s="171"/>
      <c r="M249" s="171"/>
      <c r="N249" s="293"/>
    </row>
    <row r="250" spans="1:14" s="44" customFormat="1" ht="17.25" customHeight="1">
      <c r="A250" s="118"/>
      <c r="B250" s="35" t="s">
        <v>37</v>
      </c>
      <c r="C250" s="31" t="s">
        <v>38</v>
      </c>
      <c r="D250" s="83">
        <v>21292</v>
      </c>
      <c r="E250" s="83"/>
      <c r="F250" s="83"/>
      <c r="G250" s="177">
        <f t="shared" si="57"/>
        <v>21292</v>
      </c>
      <c r="H250" s="83">
        <f t="shared" si="58"/>
        <v>21292</v>
      </c>
      <c r="I250" s="83">
        <f>H250</f>
        <v>21292</v>
      </c>
      <c r="J250" s="167"/>
      <c r="K250" s="168">
        <v>0</v>
      </c>
      <c r="L250" s="171"/>
      <c r="M250" s="171"/>
      <c r="N250" s="293"/>
    </row>
    <row r="251" spans="1:14" s="44" customFormat="1" ht="15.75" customHeight="1">
      <c r="A251" s="118"/>
      <c r="B251" s="121" t="s">
        <v>86</v>
      </c>
      <c r="C251" s="31" t="s">
        <v>65</v>
      </c>
      <c r="D251" s="83">
        <v>49979</v>
      </c>
      <c r="E251" s="83"/>
      <c r="F251" s="83"/>
      <c r="G251" s="177">
        <f t="shared" si="57"/>
        <v>49979</v>
      </c>
      <c r="H251" s="83">
        <f t="shared" si="58"/>
        <v>49979</v>
      </c>
      <c r="I251" s="83">
        <v>0</v>
      </c>
      <c r="J251" s="167">
        <f>H251</f>
        <v>49979</v>
      </c>
      <c r="K251" s="168">
        <v>0</v>
      </c>
      <c r="L251" s="171"/>
      <c r="M251" s="171"/>
      <c r="N251" s="293"/>
    </row>
    <row r="252" spans="1:14" s="44" customFormat="1" ht="14.25" customHeight="1">
      <c r="A252" s="118"/>
      <c r="B252" s="121" t="s">
        <v>39</v>
      </c>
      <c r="C252" s="31" t="s">
        <v>40</v>
      </c>
      <c r="D252" s="83">
        <v>8283</v>
      </c>
      <c r="E252" s="83"/>
      <c r="F252" s="83"/>
      <c r="G252" s="177">
        <f t="shared" si="57"/>
        <v>8283</v>
      </c>
      <c r="H252" s="83">
        <f t="shared" si="58"/>
        <v>8283</v>
      </c>
      <c r="I252" s="83">
        <v>0</v>
      </c>
      <c r="J252" s="167">
        <f>H252</f>
        <v>8283</v>
      </c>
      <c r="K252" s="168">
        <v>0</v>
      </c>
      <c r="L252" s="171"/>
      <c r="M252" s="171"/>
      <c r="N252" s="293"/>
    </row>
    <row r="253" spans="1:14" s="44" customFormat="1" ht="14.25" customHeight="1">
      <c r="A253" s="118"/>
      <c r="B253" s="35" t="s">
        <v>41</v>
      </c>
      <c r="C253" s="32" t="s">
        <v>239</v>
      </c>
      <c r="D253" s="83">
        <v>9000</v>
      </c>
      <c r="E253" s="83"/>
      <c r="F253" s="83"/>
      <c r="G253" s="177">
        <f t="shared" si="57"/>
        <v>9000</v>
      </c>
      <c r="H253" s="83">
        <f t="shared" si="58"/>
        <v>9000</v>
      </c>
      <c r="I253" s="83">
        <v>0</v>
      </c>
      <c r="J253" s="167"/>
      <c r="K253" s="168">
        <v>0</v>
      </c>
      <c r="L253" s="171"/>
      <c r="M253" s="171"/>
      <c r="N253" s="293"/>
    </row>
    <row r="254" spans="1:14" s="44" customFormat="1" ht="14.25" customHeight="1">
      <c r="A254" s="118"/>
      <c r="B254" s="35" t="s">
        <v>43</v>
      </c>
      <c r="C254" s="32" t="s">
        <v>120</v>
      </c>
      <c r="D254" s="83">
        <v>2300</v>
      </c>
      <c r="E254" s="83"/>
      <c r="F254" s="83"/>
      <c r="G254" s="177">
        <f t="shared" si="57"/>
        <v>2300</v>
      </c>
      <c r="H254" s="83">
        <f t="shared" si="58"/>
        <v>2300</v>
      </c>
      <c r="I254" s="83">
        <v>0</v>
      </c>
      <c r="J254" s="167"/>
      <c r="K254" s="168">
        <v>0</v>
      </c>
      <c r="L254" s="171"/>
      <c r="M254" s="171"/>
      <c r="N254" s="293"/>
    </row>
    <row r="255" spans="1:14" s="44" customFormat="1" ht="14.25" customHeight="1">
      <c r="A255" s="118"/>
      <c r="B255" s="35" t="s">
        <v>106</v>
      </c>
      <c r="C255" s="31" t="s">
        <v>107</v>
      </c>
      <c r="D255" s="83">
        <v>1500</v>
      </c>
      <c r="E255" s="83"/>
      <c r="F255" s="83"/>
      <c r="G255" s="177">
        <f t="shared" si="57"/>
        <v>1500</v>
      </c>
      <c r="H255" s="83">
        <f t="shared" si="58"/>
        <v>1500</v>
      </c>
      <c r="I255" s="83"/>
      <c r="J255" s="167"/>
      <c r="K255" s="168"/>
      <c r="L255" s="171"/>
      <c r="M255" s="171"/>
      <c r="N255" s="293"/>
    </row>
    <row r="256" spans="1:14" s="44" customFormat="1" ht="15" customHeight="1">
      <c r="A256" s="118"/>
      <c r="B256" s="35" t="s">
        <v>47</v>
      </c>
      <c r="C256" s="32" t="s">
        <v>122</v>
      </c>
      <c r="D256" s="83">
        <v>2300</v>
      </c>
      <c r="E256" s="83"/>
      <c r="F256" s="83"/>
      <c r="G256" s="177">
        <f t="shared" si="57"/>
        <v>2300</v>
      </c>
      <c r="H256" s="83">
        <f t="shared" si="58"/>
        <v>2300</v>
      </c>
      <c r="I256" s="83">
        <v>0</v>
      </c>
      <c r="J256" s="167"/>
      <c r="K256" s="168">
        <v>0</v>
      </c>
      <c r="L256" s="171"/>
      <c r="M256" s="171"/>
      <c r="N256" s="293"/>
    </row>
    <row r="257" spans="1:14" s="44" customFormat="1" ht="15" customHeight="1">
      <c r="A257" s="118"/>
      <c r="B257" s="35" t="s">
        <v>506</v>
      </c>
      <c r="C257" s="32" t="s">
        <v>507</v>
      </c>
      <c r="D257" s="83">
        <v>500</v>
      </c>
      <c r="E257" s="83"/>
      <c r="F257" s="83"/>
      <c r="G257" s="177">
        <f t="shared" si="57"/>
        <v>500</v>
      </c>
      <c r="H257" s="83">
        <f t="shared" si="58"/>
        <v>500</v>
      </c>
      <c r="I257" s="83"/>
      <c r="J257" s="167"/>
      <c r="K257" s="168"/>
      <c r="L257" s="171"/>
      <c r="M257" s="171"/>
      <c r="N257" s="293"/>
    </row>
    <row r="258" spans="1:14" s="44" customFormat="1" ht="15" customHeight="1">
      <c r="A258" s="118"/>
      <c r="B258" s="35" t="s">
        <v>242</v>
      </c>
      <c r="C258" s="31" t="s">
        <v>246</v>
      </c>
      <c r="D258" s="83">
        <v>650</v>
      </c>
      <c r="E258" s="83"/>
      <c r="F258" s="83"/>
      <c r="G258" s="177">
        <f t="shared" si="57"/>
        <v>650</v>
      </c>
      <c r="H258" s="83">
        <f t="shared" si="58"/>
        <v>650</v>
      </c>
      <c r="I258" s="83"/>
      <c r="J258" s="167"/>
      <c r="K258" s="168"/>
      <c r="L258" s="171"/>
      <c r="M258" s="171"/>
      <c r="N258" s="293"/>
    </row>
    <row r="259" spans="1:14" s="44" customFormat="1" ht="16.5" customHeight="1">
      <c r="A259" s="118"/>
      <c r="B259" s="35" t="s">
        <v>53</v>
      </c>
      <c r="C259" s="32" t="s">
        <v>54</v>
      </c>
      <c r="D259" s="83">
        <v>18081</v>
      </c>
      <c r="E259" s="83"/>
      <c r="F259" s="83"/>
      <c r="G259" s="177">
        <f t="shared" si="57"/>
        <v>18081</v>
      </c>
      <c r="H259" s="83">
        <f t="shared" si="58"/>
        <v>18081</v>
      </c>
      <c r="I259" s="83">
        <v>0</v>
      </c>
      <c r="J259" s="167"/>
      <c r="K259" s="168">
        <v>0</v>
      </c>
      <c r="L259" s="171"/>
      <c r="M259" s="171"/>
      <c r="N259" s="293"/>
    </row>
    <row r="260" spans="1:14" s="44" customFormat="1" ht="15.75" customHeight="1">
      <c r="A260" s="118"/>
      <c r="B260" s="35" t="s">
        <v>244</v>
      </c>
      <c r="C260" s="31" t="s">
        <v>248</v>
      </c>
      <c r="D260" s="83">
        <v>2000</v>
      </c>
      <c r="E260" s="83"/>
      <c r="F260" s="83"/>
      <c r="G260" s="177">
        <f t="shared" si="57"/>
        <v>2000</v>
      </c>
      <c r="H260" s="83">
        <f t="shared" si="58"/>
        <v>2000</v>
      </c>
      <c r="I260" s="83"/>
      <c r="J260" s="167"/>
      <c r="K260" s="168"/>
      <c r="L260" s="171"/>
      <c r="M260" s="171"/>
      <c r="N260" s="293"/>
    </row>
    <row r="261" spans="1:14" s="44" customFormat="1" ht="15" customHeight="1">
      <c r="A261" s="115" t="s">
        <v>160</v>
      </c>
      <c r="B261" s="116"/>
      <c r="C261" s="434" t="s">
        <v>161</v>
      </c>
      <c r="D261" s="165">
        <f>SUM(D262:D284)</f>
        <v>3148193</v>
      </c>
      <c r="E261" s="165">
        <f aca="true" t="shared" si="59" ref="E261:N261">SUM(E262:E284)</f>
        <v>0</v>
      </c>
      <c r="F261" s="165">
        <f t="shared" si="59"/>
        <v>0</v>
      </c>
      <c r="G261" s="165">
        <f t="shared" si="59"/>
        <v>3148193</v>
      </c>
      <c r="H261" s="165">
        <f t="shared" si="59"/>
        <v>3148193</v>
      </c>
      <c r="I261" s="165">
        <f t="shared" si="59"/>
        <v>1926282</v>
      </c>
      <c r="J261" s="165">
        <f t="shared" si="59"/>
        <v>336961</v>
      </c>
      <c r="K261" s="165">
        <f t="shared" si="59"/>
        <v>283870</v>
      </c>
      <c r="L261" s="165">
        <f t="shared" si="59"/>
        <v>0</v>
      </c>
      <c r="M261" s="165">
        <f t="shared" si="59"/>
        <v>0</v>
      </c>
      <c r="N261" s="166">
        <f t="shared" si="59"/>
        <v>0</v>
      </c>
    </row>
    <row r="262" spans="1:14" s="44" customFormat="1" ht="33.75" customHeight="1">
      <c r="A262" s="119"/>
      <c r="B262" s="120" t="s">
        <v>155</v>
      </c>
      <c r="C262" s="184" t="s">
        <v>4</v>
      </c>
      <c r="D262" s="177">
        <v>283870</v>
      </c>
      <c r="E262" s="177"/>
      <c r="F262" s="177"/>
      <c r="G262" s="177">
        <f>D262+E262-F262</f>
        <v>283870</v>
      </c>
      <c r="H262" s="172">
        <f>G262</f>
        <v>283870</v>
      </c>
      <c r="I262" s="177"/>
      <c r="J262" s="177"/>
      <c r="K262" s="177">
        <f>H262</f>
        <v>283870</v>
      </c>
      <c r="L262" s="177"/>
      <c r="M262" s="177"/>
      <c r="N262" s="214"/>
    </row>
    <row r="263" spans="1:14" s="71" customFormat="1" ht="15.75" customHeight="1">
      <c r="A263" s="112"/>
      <c r="B263" s="35" t="s">
        <v>581</v>
      </c>
      <c r="C263" s="65" t="s">
        <v>162</v>
      </c>
      <c r="D263" s="172">
        <v>5000</v>
      </c>
      <c r="E263" s="172"/>
      <c r="F263" s="172"/>
      <c r="G263" s="177">
        <f aca="true" t="shared" si="60" ref="G263:G326">D263+E263-F263</f>
        <v>5000</v>
      </c>
      <c r="H263" s="172">
        <f aca="true" t="shared" si="61" ref="H263:H284">G263</f>
        <v>5000</v>
      </c>
      <c r="I263" s="172"/>
      <c r="J263" s="167"/>
      <c r="K263" s="168"/>
      <c r="L263" s="171"/>
      <c r="M263" s="171"/>
      <c r="N263" s="293"/>
    </row>
    <row r="264" spans="1:14" s="44" customFormat="1" ht="15" customHeight="1">
      <c r="A264" s="112"/>
      <c r="B264" s="35" t="s">
        <v>33</v>
      </c>
      <c r="C264" s="31" t="s">
        <v>295</v>
      </c>
      <c r="D264" s="83">
        <v>1824595</v>
      </c>
      <c r="E264" s="83"/>
      <c r="F264" s="83"/>
      <c r="G264" s="177">
        <f t="shared" si="60"/>
        <v>1824595</v>
      </c>
      <c r="H264" s="172">
        <f t="shared" si="61"/>
        <v>1824595</v>
      </c>
      <c r="I264" s="83">
        <f>H264</f>
        <v>1824595</v>
      </c>
      <c r="J264" s="167"/>
      <c r="K264" s="168"/>
      <c r="L264" s="171"/>
      <c r="M264" s="171"/>
      <c r="N264" s="293"/>
    </row>
    <row r="265" spans="1:14" s="44" customFormat="1" ht="14.25" customHeight="1">
      <c r="A265" s="112"/>
      <c r="B265" s="35" t="s">
        <v>37</v>
      </c>
      <c r="C265" s="31" t="s">
        <v>38</v>
      </c>
      <c r="D265" s="83">
        <v>100587</v>
      </c>
      <c r="E265" s="83"/>
      <c r="F265" s="83"/>
      <c r="G265" s="177">
        <f t="shared" si="60"/>
        <v>100587</v>
      </c>
      <c r="H265" s="172">
        <f t="shared" si="61"/>
        <v>100587</v>
      </c>
      <c r="I265" s="83">
        <f>H265</f>
        <v>100587</v>
      </c>
      <c r="J265" s="167"/>
      <c r="K265" s="168"/>
      <c r="L265" s="171"/>
      <c r="M265" s="171"/>
      <c r="N265" s="293"/>
    </row>
    <row r="266" spans="1:14" s="44" customFormat="1" ht="15" customHeight="1">
      <c r="A266" s="112"/>
      <c r="B266" s="121" t="s">
        <v>86</v>
      </c>
      <c r="C266" s="31" t="s">
        <v>100</v>
      </c>
      <c r="D266" s="83">
        <v>292302</v>
      </c>
      <c r="E266" s="83"/>
      <c r="F266" s="83"/>
      <c r="G266" s="177">
        <f t="shared" si="60"/>
        <v>292302</v>
      </c>
      <c r="H266" s="172">
        <f t="shared" si="61"/>
        <v>292302</v>
      </c>
      <c r="I266" s="83"/>
      <c r="J266" s="167">
        <f>H266</f>
        <v>292302</v>
      </c>
      <c r="K266" s="168"/>
      <c r="L266" s="171"/>
      <c r="M266" s="171"/>
      <c r="N266" s="293"/>
    </row>
    <row r="267" spans="1:14" s="44" customFormat="1" ht="16.5" customHeight="1">
      <c r="A267" s="112"/>
      <c r="B267" s="121" t="s">
        <v>39</v>
      </c>
      <c r="C267" s="31" t="s">
        <v>40</v>
      </c>
      <c r="D267" s="83">
        <v>44659</v>
      </c>
      <c r="E267" s="83"/>
      <c r="F267" s="83"/>
      <c r="G267" s="177">
        <f t="shared" si="60"/>
        <v>44659</v>
      </c>
      <c r="H267" s="172">
        <f t="shared" si="61"/>
        <v>44659</v>
      </c>
      <c r="I267" s="83"/>
      <c r="J267" s="167">
        <f>H267</f>
        <v>44659</v>
      </c>
      <c r="K267" s="168"/>
      <c r="L267" s="171"/>
      <c r="M267" s="171"/>
      <c r="N267" s="293"/>
    </row>
    <row r="268" spans="1:14" s="44" customFormat="1" ht="15.75" customHeight="1">
      <c r="A268" s="112"/>
      <c r="B268" s="35" t="s">
        <v>163</v>
      </c>
      <c r="C268" s="32" t="s">
        <v>240</v>
      </c>
      <c r="D268" s="83">
        <v>5000</v>
      </c>
      <c r="E268" s="83"/>
      <c r="F268" s="83"/>
      <c r="G268" s="177">
        <f t="shared" si="60"/>
        <v>5000</v>
      </c>
      <c r="H268" s="172">
        <f t="shared" si="61"/>
        <v>5000</v>
      </c>
      <c r="I268" s="83"/>
      <c r="J268" s="167"/>
      <c r="K268" s="168"/>
      <c r="L268" s="171"/>
      <c r="M268" s="171"/>
      <c r="N268" s="293"/>
    </row>
    <row r="269" spans="1:14" s="44" customFormat="1" ht="15" customHeight="1">
      <c r="A269" s="112"/>
      <c r="B269" s="34">
        <v>4170</v>
      </c>
      <c r="C269" s="456" t="s">
        <v>505</v>
      </c>
      <c r="D269" s="83">
        <v>1100</v>
      </c>
      <c r="E269" s="83"/>
      <c r="F269" s="83"/>
      <c r="G269" s="177">
        <f t="shared" si="60"/>
        <v>1100</v>
      </c>
      <c r="H269" s="172">
        <f t="shared" si="61"/>
        <v>1100</v>
      </c>
      <c r="I269" s="83">
        <f>H269</f>
        <v>1100</v>
      </c>
      <c r="J269" s="167"/>
      <c r="K269" s="168"/>
      <c r="L269" s="171"/>
      <c r="M269" s="171"/>
      <c r="N269" s="293"/>
    </row>
    <row r="270" spans="1:14" s="44" customFormat="1" ht="15" customHeight="1">
      <c r="A270" s="112"/>
      <c r="B270" s="457">
        <v>4210</v>
      </c>
      <c r="C270" s="32" t="s">
        <v>42</v>
      </c>
      <c r="D270" s="83">
        <v>85000</v>
      </c>
      <c r="E270" s="83"/>
      <c r="F270" s="83"/>
      <c r="G270" s="177">
        <f t="shared" si="60"/>
        <v>85000</v>
      </c>
      <c r="H270" s="172">
        <f t="shared" si="61"/>
        <v>85000</v>
      </c>
      <c r="I270" s="83"/>
      <c r="J270" s="167"/>
      <c r="K270" s="168"/>
      <c r="L270" s="171"/>
      <c r="M270" s="171"/>
      <c r="N270" s="293"/>
    </row>
    <row r="271" spans="1:14" s="44" customFormat="1" ht="15" customHeight="1">
      <c r="A271" s="112"/>
      <c r="B271" s="34">
        <v>4240</v>
      </c>
      <c r="C271" s="32" t="s">
        <v>241</v>
      </c>
      <c r="D271" s="83">
        <v>7000</v>
      </c>
      <c r="E271" s="83"/>
      <c r="F271" s="83"/>
      <c r="G271" s="177">
        <f t="shared" si="60"/>
        <v>7000</v>
      </c>
      <c r="H271" s="172">
        <f t="shared" si="61"/>
        <v>7000</v>
      </c>
      <c r="I271" s="83"/>
      <c r="J271" s="167"/>
      <c r="K271" s="168"/>
      <c r="L271" s="171"/>
      <c r="M271" s="171"/>
      <c r="N271" s="293"/>
    </row>
    <row r="272" spans="1:14" s="44" customFormat="1" ht="15.75" customHeight="1">
      <c r="A272" s="112"/>
      <c r="B272" s="35" t="s">
        <v>43</v>
      </c>
      <c r="C272" s="32" t="s">
        <v>120</v>
      </c>
      <c r="D272" s="83">
        <v>34348</v>
      </c>
      <c r="E272" s="83"/>
      <c r="F272" s="83"/>
      <c r="G272" s="177">
        <f t="shared" si="60"/>
        <v>34348</v>
      </c>
      <c r="H272" s="172">
        <f t="shared" si="61"/>
        <v>34348</v>
      </c>
      <c r="I272" s="83"/>
      <c r="J272" s="167"/>
      <c r="K272" s="168"/>
      <c r="L272" s="171"/>
      <c r="M272" s="171"/>
      <c r="N272" s="293"/>
    </row>
    <row r="273" spans="1:14" s="44" customFormat="1" ht="15.75" customHeight="1">
      <c r="A273" s="112"/>
      <c r="B273" s="35" t="s">
        <v>45</v>
      </c>
      <c r="C273" s="32" t="s">
        <v>46</v>
      </c>
      <c r="D273" s="83">
        <v>316965</v>
      </c>
      <c r="E273" s="83"/>
      <c r="F273" s="83"/>
      <c r="G273" s="177">
        <f t="shared" si="60"/>
        <v>316965</v>
      </c>
      <c r="H273" s="172">
        <f t="shared" si="61"/>
        <v>316965</v>
      </c>
      <c r="I273" s="83"/>
      <c r="J273" s="167"/>
      <c r="K273" s="168"/>
      <c r="L273" s="171"/>
      <c r="M273" s="171"/>
      <c r="N273" s="293"/>
    </row>
    <row r="274" spans="1:14" s="44" customFormat="1" ht="18" customHeight="1">
      <c r="A274" s="112"/>
      <c r="B274" s="35" t="s">
        <v>106</v>
      </c>
      <c r="C274" s="32" t="s">
        <v>107</v>
      </c>
      <c r="D274" s="83">
        <v>2400</v>
      </c>
      <c r="E274" s="83"/>
      <c r="F274" s="83"/>
      <c r="G274" s="177">
        <f t="shared" si="60"/>
        <v>2400</v>
      </c>
      <c r="H274" s="172">
        <f t="shared" si="61"/>
        <v>2400</v>
      </c>
      <c r="I274" s="83"/>
      <c r="J274" s="167"/>
      <c r="K274" s="168"/>
      <c r="L274" s="171"/>
      <c r="M274" s="171"/>
      <c r="N274" s="293"/>
    </row>
    <row r="275" spans="1:14" s="44" customFormat="1" ht="16.5" customHeight="1">
      <c r="A275" s="112"/>
      <c r="B275" s="35" t="s">
        <v>47</v>
      </c>
      <c r="C275" s="32" t="s">
        <v>122</v>
      </c>
      <c r="D275" s="83">
        <v>27000</v>
      </c>
      <c r="E275" s="83"/>
      <c r="F275" s="83"/>
      <c r="G275" s="177">
        <f t="shared" si="60"/>
        <v>27000</v>
      </c>
      <c r="H275" s="172">
        <f t="shared" si="61"/>
        <v>27000</v>
      </c>
      <c r="I275" s="83"/>
      <c r="J275" s="167"/>
      <c r="K275" s="168"/>
      <c r="L275" s="171"/>
      <c r="M275" s="171"/>
      <c r="N275" s="293"/>
    </row>
    <row r="276" spans="1:14" s="44" customFormat="1" ht="16.5" customHeight="1">
      <c r="A276" s="112"/>
      <c r="B276" s="35" t="s">
        <v>506</v>
      </c>
      <c r="C276" s="32" t="s">
        <v>507</v>
      </c>
      <c r="D276" s="83">
        <v>3920</v>
      </c>
      <c r="E276" s="83"/>
      <c r="F276" s="83"/>
      <c r="G276" s="177">
        <f t="shared" si="60"/>
        <v>3920</v>
      </c>
      <c r="H276" s="172">
        <f t="shared" si="61"/>
        <v>3920</v>
      </c>
      <c r="I276" s="83"/>
      <c r="J276" s="167"/>
      <c r="K276" s="168"/>
      <c r="L276" s="171"/>
      <c r="M276" s="171"/>
      <c r="N276" s="293"/>
    </row>
    <row r="277" spans="1:14" s="44" customFormat="1" ht="16.5" customHeight="1">
      <c r="A277" s="112"/>
      <c r="B277" s="35" t="s">
        <v>242</v>
      </c>
      <c r="C277" s="31" t="s">
        <v>246</v>
      </c>
      <c r="D277" s="83">
        <v>5760</v>
      </c>
      <c r="E277" s="83"/>
      <c r="F277" s="83"/>
      <c r="G277" s="177">
        <f t="shared" si="60"/>
        <v>5760</v>
      </c>
      <c r="H277" s="172">
        <f t="shared" si="61"/>
        <v>5760</v>
      </c>
      <c r="I277" s="83"/>
      <c r="J277" s="167"/>
      <c r="K277" s="168"/>
      <c r="L277" s="171"/>
      <c r="M277" s="171"/>
      <c r="N277" s="293"/>
    </row>
    <row r="278" spans="1:14" s="44" customFormat="1" ht="17.25" customHeight="1">
      <c r="A278" s="112"/>
      <c r="B278" s="35" t="s">
        <v>49</v>
      </c>
      <c r="C278" s="32" t="s">
        <v>50</v>
      </c>
      <c r="D278" s="83">
        <v>5200</v>
      </c>
      <c r="E278" s="83"/>
      <c r="F278" s="83"/>
      <c r="G278" s="177">
        <f t="shared" si="60"/>
        <v>5200</v>
      </c>
      <c r="H278" s="172">
        <f t="shared" si="61"/>
        <v>5200</v>
      </c>
      <c r="I278" s="83"/>
      <c r="J278" s="167"/>
      <c r="K278" s="168"/>
      <c r="L278" s="171"/>
      <c r="M278" s="171"/>
      <c r="N278" s="293"/>
    </row>
    <row r="279" spans="1:14" s="44" customFormat="1" ht="18.75" customHeight="1">
      <c r="A279" s="112"/>
      <c r="B279" s="35" t="s">
        <v>53</v>
      </c>
      <c r="C279" s="32" t="s">
        <v>54</v>
      </c>
      <c r="D279" s="83">
        <v>84487</v>
      </c>
      <c r="E279" s="83"/>
      <c r="F279" s="83"/>
      <c r="G279" s="177">
        <f t="shared" si="60"/>
        <v>84487</v>
      </c>
      <c r="H279" s="172">
        <f t="shared" si="61"/>
        <v>84487</v>
      </c>
      <c r="I279" s="83"/>
      <c r="J279" s="167"/>
      <c r="K279" s="168"/>
      <c r="L279" s="171"/>
      <c r="M279" s="171"/>
      <c r="N279" s="293"/>
    </row>
    <row r="280" spans="1:14" s="44" customFormat="1" ht="18.75" customHeight="1">
      <c r="A280" s="112"/>
      <c r="B280" s="35" t="s">
        <v>69</v>
      </c>
      <c r="C280" s="32" t="s">
        <v>70</v>
      </c>
      <c r="D280" s="83">
        <v>700</v>
      </c>
      <c r="E280" s="83"/>
      <c r="F280" s="83"/>
      <c r="G280" s="177">
        <f t="shared" si="60"/>
        <v>700</v>
      </c>
      <c r="H280" s="172">
        <f t="shared" si="61"/>
        <v>700</v>
      </c>
      <c r="I280" s="83"/>
      <c r="J280" s="167"/>
      <c r="K280" s="168"/>
      <c r="L280" s="171"/>
      <c r="M280" s="171"/>
      <c r="N280" s="293"/>
    </row>
    <row r="281" spans="1:14" s="44" customFormat="1" ht="15" customHeight="1">
      <c r="A281" s="112"/>
      <c r="B281" s="35" t="s">
        <v>125</v>
      </c>
      <c r="C281" s="32" t="s">
        <v>257</v>
      </c>
      <c r="D281" s="83">
        <v>10000</v>
      </c>
      <c r="E281" s="83"/>
      <c r="F281" s="83"/>
      <c r="G281" s="177">
        <f t="shared" si="60"/>
        <v>10000</v>
      </c>
      <c r="H281" s="172">
        <f t="shared" si="61"/>
        <v>10000</v>
      </c>
      <c r="I281" s="83"/>
      <c r="J281" s="167"/>
      <c r="K281" s="168"/>
      <c r="L281" s="171"/>
      <c r="M281" s="171"/>
      <c r="N281" s="293"/>
    </row>
    <row r="282" spans="1:14" s="44" customFormat="1" ht="18" customHeight="1">
      <c r="A282" s="112"/>
      <c r="B282" s="35" t="s">
        <v>243</v>
      </c>
      <c r="C282" s="31" t="s">
        <v>706</v>
      </c>
      <c r="D282" s="83">
        <v>2000</v>
      </c>
      <c r="E282" s="83"/>
      <c r="F282" s="83"/>
      <c r="G282" s="177">
        <f t="shared" si="60"/>
        <v>2000</v>
      </c>
      <c r="H282" s="172">
        <f t="shared" si="61"/>
        <v>2000</v>
      </c>
      <c r="I282" s="83"/>
      <c r="J282" s="167"/>
      <c r="K282" s="168"/>
      <c r="L282" s="171"/>
      <c r="M282" s="171"/>
      <c r="N282" s="293"/>
    </row>
    <row r="283" spans="1:14" s="44" customFormat="1" ht="18.75" customHeight="1">
      <c r="A283" s="112"/>
      <c r="B283" s="35" t="s">
        <v>244</v>
      </c>
      <c r="C283" s="31" t="s">
        <v>248</v>
      </c>
      <c r="D283" s="83">
        <v>2300</v>
      </c>
      <c r="E283" s="83"/>
      <c r="F283" s="83"/>
      <c r="G283" s="177">
        <f t="shared" si="60"/>
        <v>2300</v>
      </c>
      <c r="H283" s="172">
        <f t="shared" si="61"/>
        <v>2300</v>
      </c>
      <c r="I283" s="83"/>
      <c r="J283" s="167"/>
      <c r="K283" s="168"/>
      <c r="L283" s="171"/>
      <c r="M283" s="171"/>
      <c r="N283" s="293"/>
    </row>
    <row r="284" spans="1:14" s="44" customFormat="1" ht="18.75" customHeight="1">
      <c r="A284" s="112"/>
      <c r="B284" s="35" t="s">
        <v>245</v>
      </c>
      <c r="C284" s="31" t="s">
        <v>249</v>
      </c>
      <c r="D284" s="83">
        <v>4000</v>
      </c>
      <c r="E284" s="83"/>
      <c r="F284" s="83"/>
      <c r="G284" s="177">
        <f t="shared" si="60"/>
        <v>4000</v>
      </c>
      <c r="H284" s="172">
        <f t="shared" si="61"/>
        <v>4000</v>
      </c>
      <c r="I284" s="83"/>
      <c r="J284" s="167"/>
      <c r="K284" s="168"/>
      <c r="L284" s="171"/>
      <c r="M284" s="171"/>
      <c r="N284" s="293"/>
    </row>
    <row r="285" spans="1:14" s="44" customFormat="1" ht="18.75" customHeight="1">
      <c r="A285" s="110" t="s">
        <v>567</v>
      </c>
      <c r="B285" s="72"/>
      <c r="C285" s="434" t="s">
        <v>568</v>
      </c>
      <c r="D285" s="165">
        <f>SUM(D286:D294)</f>
        <v>827874</v>
      </c>
      <c r="E285" s="165">
        <f aca="true" t="shared" si="62" ref="E285:N285">SUM(E286:E294)</f>
        <v>0</v>
      </c>
      <c r="F285" s="165">
        <f t="shared" si="62"/>
        <v>0</v>
      </c>
      <c r="G285" s="165">
        <f t="shared" si="62"/>
        <v>827874</v>
      </c>
      <c r="H285" s="165">
        <f t="shared" si="62"/>
        <v>827874</v>
      </c>
      <c r="I285" s="165">
        <f t="shared" si="62"/>
        <v>645232</v>
      </c>
      <c r="J285" s="165">
        <f t="shared" si="62"/>
        <v>113099</v>
      </c>
      <c r="K285" s="165">
        <f t="shared" si="62"/>
        <v>0</v>
      </c>
      <c r="L285" s="165">
        <f t="shared" si="62"/>
        <v>0</v>
      </c>
      <c r="M285" s="165">
        <f t="shared" si="62"/>
        <v>0</v>
      </c>
      <c r="N285" s="166">
        <f t="shared" si="62"/>
        <v>0</v>
      </c>
    </row>
    <row r="286" spans="1:14" s="44" customFormat="1" ht="16.5" customHeight="1">
      <c r="A286" s="112"/>
      <c r="B286" s="32">
        <v>4010</v>
      </c>
      <c r="C286" s="31" t="s">
        <v>295</v>
      </c>
      <c r="D286" s="83">
        <v>585215</v>
      </c>
      <c r="E286" s="83"/>
      <c r="F286" s="83"/>
      <c r="G286" s="177">
        <f t="shared" si="60"/>
        <v>585215</v>
      </c>
      <c r="H286" s="83">
        <f>G286</f>
        <v>585215</v>
      </c>
      <c r="I286" s="83">
        <f>H286</f>
        <v>585215</v>
      </c>
      <c r="J286" s="167"/>
      <c r="K286" s="168"/>
      <c r="L286" s="171"/>
      <c r="M286" s="171"/>
      <c r="N286" s="293"/>
    </row>
    <row r="287" spans="1:14" s="44" customFormat="1" ht="16.5" customHeight="1">
      <c r="A287" s="112"/>
      <c r="B287" s="32">
        <v>4040</v>
      </c>
      <c r="C287" s="31" t="s">
        <v>38</v>
      </c>
      <c r="D287" s="83">
        <v>60017</v>
      </c>
      <c r="E287" s="83"/>
      <c r="F287" s="83"/>
      <c r="G287" s="177">
        <f t="shared" si="60"/>
        <v>60017</v>
      </c>
      <c r="H287" s="83">
        <f aca="true" t="shared" si="63" ref="H287:H350">G287</f>
        <v>60017</v>
      </c>
      <c r="I287" s="83">
        <f>H287</f>
        <v>60017</v>
      </c>
      <c r="J287" s="167"/>
      <c r="K287" s="168"/>
      <c r="L287" s="171"/>
      <c r="M287" s="171"/>
      <c r="N287" s="293"/>
    </row>
    <row r="288" spans="1:14" s="44" customFormat="1" ht="13.5" customHeight="1">
      <c r="A288" s="112"/>
      <c r="B288" s="32">
        <v>4110</v>
      </c>
      <c r="C288" s="31" t="s">
        <v>100</v>
      </c>
      <c r="D288" s="83">
        <v>98034</v>
      </c>
      <c r="E288" s="83"/>
      <c r="F288" s="83"/>
      <c r="G288" s="177">
        <f t="shared" si="60"/>
        <v>98034</v>
      </c>
      <c r="H288" s="83">
        <f t="shared" si="63"/>
        <v>98034</v>
      </c>
      <c r="I288" s="83"/>
      <c r="J288" s="167">
        <f>H288</f>
        <v>98034</v>
      </c>
      <c r="K288" s="168"/>
      <c r="L288" s="171"/>
      <c r="M288" s="171"/>
      <c r="N288" s="293"/>
    </row>
    <row r="289" spans="1:14" s="44" customFormat="1" ht="13.5" customHeight="1">
      <c r="A289" s="112"/>
      <c r="B289" s="32">
        <v>4120</v>
      </c>
      <c r="C289" s="31" t="s">
        <v>40</v>
      </c>
      <c r="D289" s="83">
        <v>15065</v>
      </c>
      <c r="E289" s="83"/>
      <c r="F289" s="83"/>
      <c r="G289" s="177">
        <f t="shared" si="60"/>
        <v>15065</v>
      </c>
      <c r="H289" s="83">
        <f t="shared" si="63"/>
        <v>15065</v>
      </c>
      <c r="I289" s="83"/>
      <c r="J289" s="167">
        <f>H289</f>
        <v>15065</v>
      </c>
      <c r="K289" s="168"/>
      <c r="L289" s="171"/>
      <c r="M289" s="171"/>
      <c r="N289" s="293"/>
    </row>
    <row r="290" spans="1:14" s="44" customFormat="1" ht="13.5" customHeight="1">
      <c r="A290" s="112"/>
      <c r="B290" s="32">
        <v>4210</v>
      </c>
      <c r="C290" s="32" t="s">
        <v>68</v>
      </c>
      <c r="D290" s="83">
        <v>2200</v>
      </c>
      <c r="E290" s="83"/>
      <c r="F290" s="83"/>
      <c r="G290" s="177">
        <f t="shared" si="60"/>
        <v>2200</v>
      </c>
      <c r="H290" s="83">
        <f t="shared" si="63"/>
        <v>2200</v>
      </c>
      <c r="I290" s="83"/>
      <c r="J290" s="167"/>
      <c r="K290" s="168"/>
      <c r="L290" s="171"/>
      <c r="M290" s="171"/>
      <c r="N290" s="293"/>
    </row>
    <row r="291" spans="1:14" s="44" customFormat="1" ht="13.5" customHeight="1">
      <c r="A291" s="112"/>
      <c r="B291" s="32">
        <v>4260</v>
      </c>
      <c r="C291" s="32" t="s">
        <v>120</v>
      </c>
      <c r="D291" s="83">
        <v>18000</v>
      </c>
      <c r="E291" s="83"/>
      <c r="F291" s="83"/>
      <c r="G291" s="177">
        <f t="shared" si="60"/>
        <v>18000</v>
      </c>
      <c r="H291" s="83">
        <f t="shared" si="63"/>
        <v>18000</v>
      </c>
      <c r="I291" s="83"/>
      <c r="J291" s="167"/>
      <c r="K291" s="168"/>
      <c r="L291" s="171"/>
      <c r="M291" s="171"/>
      <c r="N291" s="293"/>
    </row>
    <row r="292" spans="1:14" s="44" customFormat="1" ht="13.5" customHeight="1">
      <c r="A292" s="112"/>
      <c r="B292" s="32">
        <v>4300</v>
      </c>
      <c r="C292" s="32" t="s">
        <v>48</v>
      </c>
      <c r="D292" s="83">
        <v>8600</v>
      </c>
      <c r="E292" s="83"/>
      <c r="F292" s="83"/>
      <c r="G292" s="177">
        <f t="shared" si="60"/>
        <v>8600</v>
      </c>
      <c r="H292" s="83">
        <f t="shared" si="63"/>
        <v>8600</v>
      </c>
      <c r="I292" s="83"/>
      <c r="J292" s="167"/>
      <c r="K292" s="168"/>
      <c r="L292" s="171"/>
      <c r="M292" s="171"/>
      <c r="N292" s="293"/>
    </row>
    <row r="293" spans="1:14" s="44" customFormat="1" ht="13.5" customHeight="1">
      <c r="A293" s="112"/>
      <c r="B293" s="32">
        <v>4370</v>
      </c>
      <c r="C293" s="31" t="s">
        <v>246</v>
      </c>
      <c r="D293" s="83">
        <v>1800</v>
      </c>
      <c r="E293" s="83"/>
      <c r="F293" s="83"/>
      <c r="G293" s="177">
        <f t="shared" si="60"/>
        <v>1800</v>
      </c>
      <c r="H293" s="83">
        <f t="shared" si="63"/>
        <v>1800</v>
      </c>
      <c r="I293" s="83"/>
      <c r="J293" s="167"/>
      <c r="K293" s="168"/>
      <c r="L293" s="171"/>
      <c r="M293" s="171"/>
      <c r="N293" s="293"/>
    </row>
    <row r="294" spans="1:14" s="44" customFormat="1" ht="13.5" customHeight="1">
      <c r="A294" s="112"/>
      <c r="B294" s="32">
        <v>4440</v>
      </c>
      <c r="C294" s="32" t="s">
        <v>54</v>
      </c>
      <c r="D294" s="83">
        <v>38943</v>
      </c>
      <c r="E294" s="83"/>
      <c r="F294" s="83"/>
      <c r="G294" s="177">
        <f t="shared" si="60"/>
        <v>38943</v>
      </c>
      <c r="H294" s="83">
        <f t="shared" si="63"/>
        <v>38943</v>
      </c>
      <c r="I294" s="83"/>
      <c r="J294" s="167"/>
      <c r="K294" s="168"/>
      <c r="L294" s="171"/>
      <c r="M294" s="171"/>
      <c r="N294" s="293"/>
    </row>
    <row r="295" spans="1:14" s="44" customFormat="1" ht="18.75" customHeight="1">
      <c r="A295" s="110" t="s">
        <v>181</v>
      </c>
      <c r="B295" s="111"/>
      <c r="C295" s="434" t="s">
        <v>182</v>
      </c>
      <c r="D295" s="165">
        <f aca="true" t="shared" si="64" ref="D295:N295">SUM(D296:D321)</f>
        <v>4782112</v>
      </c>
      <c r="E295" s="165">
        <f t="shared" si="64"/>
        <v>2286</v>
      </c>
      <c r="F295" s="165">
        <f t="shared" si="64"/>
        <v>0</v>
      </c>
      <c r="G295" s="165">
        <f t="shared" si="64"/>
        <v>4784398</v>
      </c>
      <c r="H295" s="165">
        <f t="shared" si="64"/>
        <v>4784398</v>
      </c>
      <c r="I295" s="165">
        <f t="shared" si="64"/>
        <v>3099373</v>
      </c>
      <c r="J295" s="165">
        <f t="shared" si="64"/>
        <v>544079</v>
      </c>
      <c r="K295" s="165">
        <f t="shared" si="64"/>
        <v>144161</v>
      </c>
      <c r="L295" s="165">
        <f t="shared" si="64"/>
        <v>0</v>
      </c>
      <c r="M295" s="165">
        <f t="shared" si="64"/>
        <v>0</v>
      </c>
      <c r="N295" s="166">
        <f t="shared" si="64"/>
        <v>0</v>
      </c>
    </row>
    <row r="296" spans="1:14" s="44" customFormat="1" ht="36" customHeight="1">
      <c r="A296" s="108"/>
      <c r="B296" s="178" t="s">
        <v>155</v>
      </c>
      <c r="C296" s="184" t="s">
        <v>4</v>
      </c>
      <c r="D296" s="177">
        <v>144161</v>
      </c>
      <c r="E296" s="177"/>
      <c r="F296" s="177"/>
      <c r="G296" s="177">
        <f t="shared" si="60"/>
        <v>144161</v>
      </c>
      <c r="H296" s="83">
        <f t="shared" si="63"/>
        <v>144161</v>
      </c>
      <c r="I296" s="177"/>
      <c r="J296" s="177"/>
      <c r="K296" s="177">
        <f>H296</f>
        <v>144161</v>
      </c>
      <c r="L296" s="177"/>
      <c r="M296" s="177"/>
      <c r="N296" s="214"/>
    </row>
    <row r="297" spans="1:14" s="44" customFormat="1" ht="18" customHeight="1">
      <c r="A297" s="112"/>
      <c r="B297" s="35" t="s">
        <v>581</v>
      </c>
      <c r="C297" s="31" t="s">
        <v>183</v>
      </c>
      <c r="D297" s="83">
        <v>1168</v>
      </c>
      <c r="E297" s="83"/>
      <c r="F297" s="83"/>
      <c r="G297" s="177">
        <f t="shared" si="60"/>
        <v>1168</v>
      </c>
      <c r="H297" s="83">
        <f t="shared" si="63"/>
        <v>1168</v>
      </c>
      <c r="I297" s="83"/>
      <c r="J297" s="167"/>
      <c r="K297" s="168"/>
      <c r="L297" s="171"/>
      <c r="M297" s="171"/>
      <c r="N297" s="293"/>
    </row>
    <row r="298" spans="1:14" s="44" customFormat="1" ht="15.75" customHeight="1">
      <c r="A298" s="112"/>
      <c r="B298" s="35" t="s">
        <v>33</v>
      </c>
      <c r="C298" s="31" t="s">
        <v>295</v>
      </c>
      <c r="D298" s="83">
        <v>2865031</v>
      </c>
      <c r="E298" s="83"/>
      <c r="F298" s="83"/>
      <c r="G298" s="177">
        <f t="shared" si="60"/>
        <v>2865031</v>
      </c>
      <c r="H298" s="83">
        <f t="shared" si="63"/>
        <v>2865031</v>
      </c>
      <c r="I298" s="83">
        <f>H298</f>
        <v>2865031</v>
      </c>
      <c r="J298" s="167"/>
      <c r="K298" s="168"/>
      <c r="L298" s="171"/>
      <c r="M298" s="171"/>
      <c r="N298" s="293"/>
    </row>
    <row r="299" spans="1:14" s="44" customFormat="1" ht="15" customHeight="1">
      <c r="A299" s="112"/>
      <c r="B299" s="35" t="s">
        <v>37</v>
      </c>
      <c r="C299" s="31" t="s">
        <v>38</v>
      </c>
      <c r="D299" s="83">
        <v>223808</v>
      </c>
      <c r="E299" s="83"/>
      <c r="F299" s="83"/>
      <c r="G299" s="177">
        <f t="shared" si="60"/>
        <v>223808</v>
      </c>
      <c r="H299" s="83">
        <f t="shared" si="63"/>
        <v>223808</v>
      </c>
      <c r="I299" s="83">
        <f>H299</f>
        <v>223808</v>
      </c>
      <c r="J299" s="167"/>
      <c r="K299" s="168"/>
      <c r="L299" s="171"/>
      <c r="M299" s="171"/>
      <c r="N299" s="293"/>
    </row>
    <row r="300" spans="1:14" s="44" customFormat="1" ht="12.75" customHeight="1">
      <c r="A300" s="112"/>
      <c r="B300" s="121" t="s">
        <v>86</v>
      </c>
      <c r="C300" s="31" t="s">
        <v>100</v>
      </c>
      <c r="D300" s="83">
        <v>470574</v>
      </c>
      <c r="E300" s="83">
        <v>305</v>
      </c>
      <c r="F300" s="83"/>
      <c r="G300" s="177">
        <f t="shared" si="60"/>
        <v>470879</v>
      </c>
      <c r="H300" s="83">
        <f t="shared" si="63"/>
        <v>470879</v>
      </c>
      <c r="I300" s="83"/>
      <c r="J300" s="167">
        <f>H300</f>
        <v>470879</v>
      </c>
      <c r="K300" s="168"/>
      <c r="L300" s="171"/>
      <c r="M300" s="171"/>
      <c r="N300" s="293"/>
    </row>
    <row r="301" spans="1:14" s="44" customFormat="1" ht="15" customHeight="1">
      <c r="A301" s="112"/>
      <c r="B301" s="121" t="s">
        <v>39</v>
      </c>
      <c r="C301" s="31" t="s">
        <v>40</v>
      </c>
      <c r="D301" s="83">
        <v>73153</v>
      </c>
      <c r="E301" s="83">
        <v>47</v>
      </c>
      <c r="F301" s="83"/>
      <c r="G301" s="177">
        <f t="shared" si="60"/>
        <v>73200</v>
      </c>
      <c r="H301" s="83">
        <f t="shared" si="63"/>
        <v>73200</v>
      </c>
      <c r="I301" s="83"/>
      <c r="J301" s="167">
        <f>H301</f>
        <v>73200</v>
      </c>
      <c r="K301" s="168"/>
      <c r="L301" s="171"/>
      <c r="M301" s="171"/>
      <c r="N301" s="293"/>
    </row>
    <row r="302" spans="1:14" s="44" customFormat="1" ht="14.25" customHeight="1">
      <c r="A302" s="112"/>
      <c r="B302" s="35" t="s">
        <v>163</v>
      </c>
      <c r="C302" s="31" t="s">
        <v>184</v>
      </c>
      <c r="D302" s="83">
        <v>12000</v>
      </c>
      <c r="E302" s="83"/>
      <c r="F302" s="83"/>
      <c r="G302" s="177">
        <f t="shared" si="60"/>
        <v>12000</v>
      </c>
      <c r="H302" s="83">
        <f t="shared" si="63"/>
        <v>12000</v>
      </c>
      <c r="I302" s="83"/>
      <c r="J302" s="167"/>
      <c r="K302" s="168"/>
      <c r="L302" s="171"/>
      <c r="M302" s="171"/>
      <c r="N302" s="293"/>
    </row>
    <row r="303" spans="1:14" s="44" customFormat="1" ht="14.25" customHeight="1">
      <c r="A303" s="112"/>
      <c r="B303" s="35" t="s">
        <v>504</v>
      </c>
      <c r="C303" s="31" t="s">
        <v>505</v>
      </c>
      <c r="D303" s="83">
        <v>8600</v>
      </c>
      <c r="E303" s="83">
        <v>1934</v>
      </c>
      <c r="F303" s="83"/>
      <c r="G303" s="177">
        <f t="shared" si="60"/>
        <v>10534</v>
      </c>
      <c r="H303" s="83">
        <f t="shared" si="63"/>
        <v>10534</v>
      </c>
      <c r="I303" s="83">
        <f>H303</f>
        <v>10534</v>
      </c>
      <c r="J303" s="167"/>
      <c r="K303" s="168"/>
      <c r="L303" s="171"/>
      <c r="M303" s="171"/>
      <c r="N303" s="293"/>
    </row>
    <row r="304" spans="1:14" s="44" customFormat="1" ht="15" customHeight="1">
      <c r="A304" s="112"/>
      <c r="B304" s="35" t="s">
        <v>41</v>
      </c>
      <c r="C304" s="32" t="s">
        <v>68</v>
      </c>
      <c r="D304" s="83">
        <v>556808</v>
      </c>
      <c r="E304" s="83"/>
      <c r="F304" s="83"/>
      <c r="G304" s="177">
        <f t="shared" si="60"/>
        <v>556808</v>
      </c>
      <c r="H304" s="83">
        <f t="shared" si="63"/>
        <v>556808</v>
      </c>
      <c r="I304" s="83"/>
      <c r="J304" s="167"/>
      <c r="K304" s="168"/>
      <c r="L304" s="171"/>
      <c r="M304" s="171"/>
      <c r="N304" s="293"/>
    </row>
    <row r="305" spans="1:14" s="44" customFormat="1" ht="15" customHeight="1">
      <c r="A305" s="112"/>
      <c r="B305" s="35" t="s">
        <v>154</v>
      </c>
      <c r="C305" s="31" t="s">
        <v>390</v>
      </c>
      <c r="D305" s="83">
        <v>12357</v>
      </c>
      <c r="E305" s="83"/>
      <c r="F305" s="83"/>
      <c r="G305" s="177">
        <f t="shared" si="60"/>
        <v>12357</v>
      </c>
      <c r="H305" s="83">
        <f t="shared" si="63"/>
        <v>12357</v>
      </c>
      <c r="I305" s="83"/>
      <c r="J305" s="167"/>
      <c r="K305" s="168"/>
      <c r="L305" s="171"/>
      <c r="M305" s="171"/>
      <c r="N305" s="293"/>
    </row>
    <row r="306" spans="1:14" s="44" customFormat="1" ht="14.25" customHeight="1">
      <c r="A306" s="112"/>
      <c r="B306" s="35" t="s">
        <v>43</v>
      </c>
      <c r="C306" s="32" t="s">
        <v>120</v>
      </c>
      <c r="D306" s="83">
        <v>82100</v>
      </c>
      <c r="E306" s="83"/>
      <c r="F306" s="83"/>
      <c r="G306" s="177">
        <f t="shared" si="60"/>
        <v>82100</v>
      </c>
      <c r="H306" s="83">
        <f t="shared" si="63"/>
        <v>82100</v>
      </c>
      <c r="I306" s="83"/>
      <c r="J306" s="167"/>
      <c r="K306" s="168"/>
      <c r="L306" s="171"/>
      <c r="M306" s="171"/>
      <c r="N306" s="293"/>
    </row>
    <row r="307" spans="1:14" s="44" customFormat="1" ht="14.25" customHeight="1">
      <c r="A307" s="112"/>
      <c r="B307" s="35" t="s">
        <v>106</v>
      </c>
      <c r="C307" s="32" t="s">
        <v>107</v>
      </c>
      <c r="D307" s="83">
        <v>5800</v>
      </c>
      <c r="E307" s="83"/>
      <c r="F307" s="83"/>
      <c r="G307" s="177">
        <f t="shared" si="60"/>
        <v>5800</v>
      </c>
      <c r="H307" s="83">
        <f t="shared" si="63"/>
        <v>5800</v>
      </c>
      <c r="I307" s="83"/>
      <c r="J307" s="167"/>
      <c r="K307" s="168"/>
      <c r="L307" s="171"/>
      <c r="M307" s="171"/>
      <c r="N307" s="293"/>
    </row>
    <row r="308" spans="1:14" s="44" customFormat="1" ht="14.25" customHeight="1">
      <c r="A308" s="112"/>
      <c r="B308" s="35" t="s">
        <v>47</v>
      </c>
      <c r="C308" s="32" t="s">
        <v>122</v>
      </c>
      <c r="D308" s="83">
        <v>106335</v>
      </c>
      <c r="E308" s="83"/>
      <c r="F308" s="83"/>
      <c r="G308" s="177">
        <f t="shared" si="60"/>
        <v>106335</v>
      </c>
      <c r="H308" s="83">
        <f t="shared" si="63"/>
        <v>106335</v>
      </c>
      <c r="I308" s="83"/>
      <c r="J308" s="167"/>
      <c r="K308" s="168"/>
      <c r="L308" s="171"/>
      <c r="M308" s="171"/>
      <c r="N308" s="293"/>
    </row>
    <row r="309" spans="1:14" s="44" customFormat="1" ht="14.25" customHeight="1">
      <c r="A309" s="112"/>
      <c r="B309" s="35" t="s">
        <v>506</v>
      </c>
      <c r="C309" s="32" t="s">
        <v>507</v>
      </c>
      <c r="D309" s="83">
        <v>6300</v>
      </c>
      <c r="E309" s="83"/>
      <c r="F309" s="83"/>
      <c r="G309" s="177">
        <f t="shared" si="60"/>
        <v>6300</v>
      </c>
      <c r="H309" s="83">
        <f t="shared" si="63"/>
        <v>6300</v>
      </c>
      <c r="I309" s="83"/>
      <c r="J309" s="167"/>
      <c r="K309" s="168"/>
      <c r="L309" s="171"/>
      <c r="M309" s="171"/>
      <c r="N309" s="293"/>
    </row>
    <row r="310" spans="1:14" s="44" customFormat="1" ht="14.25" customHeight="1">
      <c r="A310" s="112"/>
      <c r="B310" s="35" t="s">
        <v>250</v>
      </c>
      <c r="C310" s="31" t="s">
        <v>252</v>
      </c>
      <c r="D310" s="83">
        <v>2569</v>
      </c>
      <c r="E310" s="83"/>
      <c r="F310" s="83"/>
      <c r="G310" s="177">
        <f t="shared" si="60"/>
        <v>2569</v>
      </c>
      <c r="H310" s="83">
        <f t="shared" si="63"/>
        <v>2569</v>
      </c>
      <c r="I310" s="83"/>
      <c r="J310" s="167"/>
      <c r="K310" s="168"/>
      <c r="L310" s="171"/>
      <c r="M310" s="171"/>
      <c r="N310" s="293"/>
    </row>
    <row r="311" spans="1:14" s="44" customFormat="1" ht="14.25" customHeight="1">
      <c r="A311" s="112"/>
      <c r="B311" s="35" t="s">
        <v>242</v>
      </c>
      <c r="C311" s="31" t="s">
        <v>246</v>
      </c>
      <c r="D311" s="83">
        <v>15700</v>
      </c>
      <c r="E311" s="83"/>
      <c r="F311" s="83"/>
      <c r="G311" s="177">
        <f t="shared" si="60"/>
        <v>15700</v>
      </c>
      <c r="H311" s="83">
        <f t="shared" si="63"/>
        <v>15700</v>
      </c>
      <c r="I311" s="83"/>
      <c r="J311" s="167"/>
      <c r="K311" s="168"/>
      <c r="L311" s="171"/>
      <c r="M311" s="171"/>
      <c r="N311" s="293"/>
    </row>
    <row r="312" spans="1:14" s="44" customFormat="1" ht="15" customHeight="1">
      <c r="A312" s="112"/>
      <c r="B312" s="35" t="s">
        <v>49</v>
      </c>
      <c r="C312" s="32" t="s">
        <v>50</v>
      </c>
      <c r="D312" s="83">
        <v>5500</v>
      </c>
      <c r="E312" s="83"/>
      <c r="F312" s="83"/>
      <c r="G312" s="177">
        <f t="shared" si="60"/>
        <v>5500</v>
      </c>
      <c r="H312" s="83">
        <f t="shared" si="63"/>
        <v>5500</v>
      </c>
      <c r="I312" s="83"/>
      <c r="J312" s="167"/>
      <c r="K312" s="168"/>
      <c r="L312" s="171"/>
      <c r="M312" s="171"/>
      <c r="N312" s="293"/>
    </row>
    <row r="313" spans="1:14" s="44" customFormat="1" ht="15" customHeight="1">
      <c r="A313" s="112"/>
      <c r="B313" s="35" t="s">
        <v>570</v>
      </c>
      <c r="C313" s="32" t="s">
        <v>571</v>
      </c>
      <c r="D313" s="83">
        <v>500</v>
      </c>
      <c r="E313" s="83"/>
      <c r="F313" s="83"/>
      <c r="G313" s="177">
        <f t="shared" si="60"/>
        <v>500</v>
      </c>
      <c r="H313" s="83">
        <f t="shared" si="63"/>
        <v>500</v>
      </c>
      <c r="I313" s="83"/>
      <c r="J313" s="167"/>
      <c r="K313" s="168"/>
      <c r="L313" s="171"/>
      <c r="M313" s="171"/>
      <c r="N313" s="293"/>
    </row>
    <row r="314" spans="1:14" s="44" customFormat="1" ht="12.75" customHeight="1">
      <c r="A314" s="112"/>
      <c r="B314" s="35" t="s">
        <v>53</v>
      </c>
      <c r="C314" s="32" t="s">
        <v>54</v>
      </c>
      <c r="D314" s="83">
        <v>168693</v>
      </c>
      <c r="E314" s="83"/>
      <c r="F314" s="83"/>
      <c r="G314" s="177">
        <f t="shared" si="60"/>
        <v>168693</v>
      </c>
      <c r="H314" s="83">
        <f t="shared" si="63"/>
        <v>168693</v>
      </c>
      <c r="I314" s="83"/>
      <c r="J314" s="167"/>
      <c r="K314" s="168"/>
      <c r="L314" s="171"/>
      <c r="M314" s="171"/>
      <c r="N314" s="293"/>
    </row>
    <row r="315" spans="1:14" s="44" customFormat="1" ht="13.5" customHeight="1">
      <c r="A315" s="112"/>
      <c r="B315" s="35" t="s">
        <v>69</v>
      </c>
      <c r="C315" s="32" t="s">
        <v>70</v>
      </c>
      <c r="D315" s="83">
        <v>890</v>
      </c>
      <c r="E315" s="83"/>
      <c r="F315" s="83"/>
      <c r="G315" s="177">
        <f t="shared" si="60"/>
        <v>890</v>
      </c>
      <c r="H315" s="83">
        <f t="shared" si="63"/>
        <v>890</v>
      </c>
      <c r="I315" s="83"/>
      <c r="J315" s="167"/>
      <c r="K315" s="168"/>
      <c r="L315" s="171"/>
      <c r="M315" s="171"/>
      <c r="N315" s="293"/>
    </row>
    <row r="316" spans="1:14" s="44" customFormat="1" ht="13.5" customHeight="1">
      <c r="A316" s="112"/>
      <c r="B316" s="35" t="s">
        <v>125</v>
      </c>
      <c r="C316" s="32" t="s">
        <v>257</v>
      </c>
      <c r="D316" s="83">
        <v>3100</v>
      </c>
      <c r="E316" s="83"/>
      <c r="F316" s="83"/>
      <c r="G316" s="177">
        <f t="shared" si="60"/>
        <v>3100</v>
      </c>
      <c r="H316" s="83">
        <f t="shared" si="63"/>
        <v>3100</v>
      </c>
      <c r="I316" s="83"/>
      <c r="J316" s="167"/>
      <c r="K316" s="168"/>
      <c r="L316" s="171"/>
      <c r="M316" s="171"/>
      <c r="N316" s="293"/>
    </row>
    <row r="317" spans="1:14" s="44" customFormat="1" ht="13.5" customHeight="1">
      <c r="A317" s="112"/>
      <c r="B317" s="35" t="s">
        <v>515</v>
      </c>
      <c r="C317" s="32" t="s">
        <v>315</v>
      </c>
      <c r="D317" s="83">
        <v>2000</v>
      </c>
      <c r="E317" s="83"/>
      <c r="F317" s="83"/>
      <c r="G317" s="177">
        <f t="shared" si="60"/>
        <v>2000</v>
      </c>
      <c r="H317" s="83">
        <f t="shared" si="63"/>
        <v>2000</v>
      </c>
      <c r="I317" s="83"/>
      <c r="J317" s="167"/>
      <c r="K317" s="168"/>
      <c r="L317" s="171"/>
      <c r="M317" s="171"/>
      <c r="N317" s="293"/>
    </row>
    <row r="318" spans="1:14" s="44" customFormat="1" ht="16.5" customHeight="1">
      <c r="A318" s="112"/>
      <c r="B318" s="35" t="s">
        <v>243</v>
      </c>
      <c r="C318" s="31" t="s">
        <v>727</v>
      </c>
      <c r="D318" s="83">
        <v>865</v>
      </c>
      <c r="E318" s="83"/>
      <c r="F318" s="83"/>
      <c r="G318" s="177">
        <f t="shared" si="60"/>
        <v>865</v>
      </c>
      <c r="H318" s="83">
        <f t="shared" si="63"/>
        <v>865</v>
      </c>
      <c r="I318" s="83"/>
      <c r="J318" s="167"/>
      <c r="K318" s="168"/>
      <c r="L318" s="171"/>
      <c r="M318" s="171"/>
      <c r="N318" s="293"/>
    </row>
    <row r="319" spans="1:14" s="44" customFormat="1" ht="13.5" customHeight="1">
      <c r="A319" s="112"/>
      <c r="B319" s="35" t="s">
        <v>244</v>
      </c>
      <c r="C319" s="31" t="s">
        <v>248</v>
      </c>
      <c r="D319" s="83">
        <v>6600</v>
      </c>
      <c r="E319" s="83"/>
      <c r="F319" s="83"/>
      <c r="G319" s="177">
        <f t="shared" si="60"/>
        <v>6600</v>
      </c>
      <c r="H319" s="83">
        <f t="shared" si="63"/>
        <v>6600</v>
      </c>
      <c r="I319" s="83"/>
      <c r="J319" s="167"/>
      <c r="K319" s="168"/>
      <c r="L319" s="171"/>
      <c r="M319" s="171"/>
      <c r="N319" s="293"/>
    </row>
    <row r="320" spans="1:14" s="44" customFormat="1" ht="13.5" customHeight="1">
      <c r="A320" s="112"/>
      <c r="B320" s="35" t="s">
        <v>245</v>
      </c>
      <c r="C320" s="31" t="s">
        <v>249</v>
      </c>
      <c r="D320" s="83">
        <v>7500</v>
      </c>
      <c r="E320" s="83"/>
      <c r="F320" s="83"/>
      <c r="G320" s="177">
        <f t="shared" si="60"/>
        <v>7500</v>
      </c>
      <c r="H320" s="83">
        <f t="shared" si="63"/>
        <v>7500</v>
      </c>
      <c r="I320" s="83"/>
      <c r="J320" s="167"/>
      <c r="K320" s="168"/>
      <c r="L320" s="171"/>
      <c r="M320" s="171"/>
      <c r="N320" s="293"/>
    </row>
    <row r="321" spans="1:14" s="44" customFormat="1" ht="15" customHeight="1">
      <c r="A321" s="112"/>
      <c r="B321" s="35" t="s">
        <v>71</v>
      </c>
      <c r="C321" s="31" t="s">
        <v>180</v>
      </c>
      <c r="D321" s="83">
        <v>0</v>
      </c>
      <c r="E321" s="83"/>
      <c r="F321" s="83"/>
      <c r="G321" s="177">
        <f t="shared" si="60"/>
        <v>0</v>
      </c>
      <c r="H321" s="83">
        <f t="shared" si="63"/>
        <v>0</v>
      </c>
      <c r="I321" s="83"/>
      <c r="J321" s="167"/>
      <c r="K321" s="168"/>
      <c r="L321" s="171"/>
      <c r="M321" s="171"/>
      <c r="N321" s="293"/>
    </row>
    <row r="322" spans="1:14" s="44" customFormat="1" ht="13.5" customHeight="1" hidden="1">
      <c r="A322" s="112"/>
      <c r="B322" s="35"/>
      <c r="C322" s="5" t="s">
        <v>165</v>
      </c>
      <c r="D322" s="83">
        <v>0</v>
      </c>
      <c r="E322" s="83"/>
      <c r="F322" s="83"/>
      <c r="G322" s="177">
        <f t="shared" si="60"/>
        <v>0</v>
      </c>
      <c r="H322" s="83">
        <f t="shared" si="63"/>
        <v>0</v>
      </c>
      <c r="I322" s="83">
        <v>0</v>
      </c>
      <c r="J322" s="167">
        <f>D322</f>
        <v>0</v>
      </c>
      <c r="K322" s="167">
        <v>0</v>
      </c>
      <c r="L322" s="458"/>
      <c r="M322" s="458"/>
      <c r="N322" s="464"/>
    </row>
    <row r="323" spans="1:14" s="44" customFormat="1" ht="39.75" customHeight="1" hidden="1">
      <c r="A323" s="112"/>
      <c r="B323" s="35"/>
      <c r="C323" s="6" t="s">
        <v>156</v>
      </c>
      <c r="D323" s="83"/>
      <c r="E323" s="83"/>
      <c r="F323" s="83"/>
      <c r="G323" s="177">
        <f t="shared" si="60"/>
        <v>0</v>
      </c>
      <c r="H323" s="83">
        <f t="shared" si="63"/>
        <v>0</v>
      </c>
      <c r="I323" s="83">
        <v>0</v>
      </c>
      <c r="J323" s="167">
        <f>D323</f>
        <v>0</v>
      </c>
      <c r="K323" s="167">
        <v>0</v>
      </c>
      <c r="L323" s="458"/>
      <c r="M323" s="458"/>
      <c r="N323" s="464"/>
    </row>
    <row r="324" spans="1:14" s="44" customFormat="1" ht="22.5" customHeight="1" hidden="1">
      <c r="A324" s="125" t="s">
        <v>185</v>
      </c>
      <c r="B324" s="126"/>
      <c r="C324" s="4" t="s">
        <v>186</v>
      </c>
      <c r="D324" s="83"/>
      <c r="E324" s="83"/>
      <c r="F324" s="83"/>
      <c r="G324" s="177">
        <f t="shared" si="60"/>
        <v>0</v>
      </c>
      <c r="H324" s="83">
        <f t="shared" si="63"/>
        <v>0</v>
      </c>
      <c r="I324" s="83">
        <v>0</v>
      </c>
      <c r="J324" s="167" t="e">
        <f>#REF!</f>
        <v>#REF!</v>
      </c>
      <c r="K324" s="167">
        <v>0</v>
      </c>
      <c r="L324" s="458"/>
      <c r="M324" s="458"/>
      <c r="N324" s="464"/>
    </row>
    <row r="325" spans="1:14" s="44" customFormat="1" ht="21.75" customHeight="1" hidden="1">
      <c r="A325" s="125"/>
      <c r="B325" s="35" t="s">
        <v>33</v>
      </c>
      <c r="C325" s="6" t="s">
        <v>34</v>
      </c>
      <c r="D325" s="83"/>
      <c r="E325" s="83"/>
      <c r="F325" s="83"/>
      <c r="G325" s="177">
        <f t="shared" si="60"/>
        <v>0</v>
      </c>
      <c r="H325" s="83">
        <f t="shared" si="63"/>
        <v>0</v>
      </c>
      <c r="I325" s="83">
        <v>0</v>
      </c>
      <c r="J325" s="167" t="e">
        <f>#REF!</f>
        <v>#REF!</v>
      </c>
      <c r="K325" s="167">
        <v>0</v>
      </c>
      <c r="L325" s="458"/>
      <c r="M325" s="458"/>
      <c r="N325" s="464"/>
    </row>
    <row r="326" spans="1:14" s="44" customFormat="1" ht="21.75" customHeight="1" hidden="1">
      <c r="A326" s="125"/>
      <c r="B326" s="35" t="s">
        <v>37</v>
      </c>
      <c r="C326" s="6" t="s">
        <v>38</v>
      </c>
      <c r="D326" s="83"/>
      <c r="E326" s="83"/>
      <c r="F326" s="83"/>
      <c r="G326" s="177">
        <f t="shared" si="60"/>
        <v>0</v>
      </c>
      <c r="H326" s="83">
        <f t="shared" si="63"/>
        <v>0</v>
      </c>
      <c r="I326" s="83">
        <v>0</v>
      </c>
      <c r="J326" s="167" t="e">
        <f>#REF!</f>
        <v>#REF!</v>
      </c>
      <c r="K326" s="167">
        <v>0</v>
      </c>
      <c r="L326" s="458"/>
      <c r="M326" s="458"/>
      <c r="N326" s="464"/>
    </row>
    <row r="327" spans="1:14" s="44" customFormat="1" ht="20.25" customHeight="1" hidden="1">
      <c r="A327" s="125"/>
      <c r="B327" s="121" t="s">
        <v>86</v>
      </c>
      <c r="C327" s="6" t="s">
        <v>100</v>
      </c>
      <c r="D327" s="83"/>
      <c r="E327" s="83"/>
      <c r="F327" s="83"/>
      <c r="G327" s="177">
        <f aca="true" t="shared" si="65" ref="G327:G412">D327+E327-F327</f>
        <v>0</v>
      </c>
      <c r="H327" s="83">
        <f t="shared" si="63"/>
        <v>0</v>
      </c>
      <c r="I327" s="83">
        <v>0</v>
      </c>
      <c r="J327" s="167" t="e">
        <f>#REF!</f>
        <v>#REF!</v>
      </c>
      <c r="K327" s="167">
        <v>0</v>
      </c>
      <c r="L327" s="458"/>
      <c r="M327" s="458"/>
      <c r="N327" s="464"/>
    </row>
    <row r="328" spans="1:14" s="44" customFormat="1" ht="22.5" customHeight="1" hidden="1">
      <c r="A328" s="125"/>
      <c r="B328" s="121" t="s">
        <v>39</v>
      </c>
      <c r="C328" s="6" t="s">
        <v>40</v>
      </c>
      <c r="D328" s="83"/>
      <c r="E328" s="83"/>
      <c r="F328" s="83"/>
      <c r="G328" s="177">
        <f t="shared" si="65"/>
        <v>0</v>
      </c>
      <c r="H328" s="83">
        <f t="shared" si="63"/>
        <v>0</v>
      </c>
      <c r="I328" s="83">
        <v>0</v>
      </c>
      <c r="J328" s="167" t="e">
        <f>#REF!</f>
        <v>#REF!</v>
      </c>
      <c r="K328" s="167">
        <v>0</v>
      </c>
      <c r="L328" s="458"/>
      <c r="M328" s="458"/>
      <c r="N328" s="464"/>
    </row>
    <row r="329" spans="1:14" s="44" customFormat="1" ht="20.25" customHeight="1" hidden="1">
      <c r="A329" s="125"/>
      <c r="B329" s="121"/>
      <c r="C329" s="6" t="s">
        <v>77</v>
      </c>
      <c r="D329" s="83"/>
      <c r="E329" s="83"/>
      <c r="F329" s="83"/>
      <c r="G329" s="177">
        <f t="shared" si="65"/>
        <v>0</v>
      </c>
      <c r="H329" s="83">
        <f t="shared" si="63"/>
        <v>0</v>
      </c>
      <c r="I329" s="83">
        <v>0</v>
      </c>
      <c r="J329" s="167" t="e">
        <f>#REF!</f>
        <v>#REF!</v>
      </c>
      <c r="K329" s="167">
        <v>0</v>
      </c>
      <c r="L329" s="458"/>
      <c r="M329" s="458"/>
      <c r="N329" s="464"/>
    </row>
    <row r="330" spans="1:14" s="44" customFormat="1" ht="18.75" customHeight="1" hidden="1">
      <c r="A330" s="125"/>
      <c r="B330" s="35" t="s">
        <v>581</v>
      </c>
      <c r="C330" s="5" t="s">
        <v>67</v>
      </c>
      <c r="D330" s="83"/>
      <c r="E330" s="83"/>
      <c r="F330" s="83"/>
      <c r="G330" s="177">
        <f t="shared" si="65"/>
        <v>0</v>
      </c>
      <c r="H330" s="83">
        <f t="shared" si="63"/>
        <v>0</v>
      </c>
      <c r="I330" s="83">
        <v>0</v>
      </c>
      <c r="J330" s="167" t="e">
        <f>#REF!</f>
        <v>#REF!</v>
      </c>
      <c r="K330" s="167">
        <v>0</v>
      </c>
      <c r="L330" s="458"/>
      <c r="M330" s="458"/>
      <c r="N330" s="464"/>
    </row>
    <row r="331" spans="1:14" s="44" customFormat="1" ht="18" customHeight="1" hidden="1">
      <c r="A331" s="125"/>
      <c r="B331" s="35" t="s">
        <v>41</v>
      </c>
      <c r="C331" s="5" t="s">
        <v>68</v>
      </c>
      <c r="D331" s="83"/>
      <c r="E331" s="83"/>
      <c r="F331" s="83"/>
      <c r="G331" s="177">
        <f t="shared" si="65"/>
        <v>0</v>
      </c>
      <c r="H331" s="83">
        <f t="shared" si="63"/>
        <v>0</v>
      </c>
      <c r="I331" s="83">
        <v>0</v>
      </c>
      <c r="J331" s="167" t="e">
        <f>#REF!</f>
        <v>#REF!</v>
      </c>
      <c r="K331" s="167">
        <v>0</v>
      </c>
      <c r="L331" s="458"/>
      <c r="M331" s="458"/>
      <c r="N331" s="464"/>
    </row>
    <row r="332" spans="1:14" s="44" customFormat="1" ht="18.75" customHeight="1" hidden="1">
      <c r="A332" s="125"/>
      <c r="B332" s="35" t="s">
        <v>154</v>
      </c>
      <c r="C332" s="5" t="s">
        <v>187</v>
      </c>
      <c r="D332" s="93"/>
      <c r="E332" s="93"/>
      <c r="F332" s="93"/>
      <c r="G332" s="177">
        <f t="shared" si="65"/>
        <v>0</v>
      </c>
      <c r="H332" s="83">
        <f t="shared" si="63"/>
        <v>0</v>
      </c>
      <c r="I332" s="83">
        <v>0</v>
      </c>
      <c r="J332" s="167" t="e">
        <f>#REF!</f>
        <v>#REF!</v>
      </c>
      <c r="K332" s="167">
        <v>0</v>
      </c>
      <c r="L332" s="458"/>
      <c r="M332" s="458"/>
      <c r="N332" s="464"/>
    </row>
    <row r="333" spans="1:14" s="44" customFormat="1" ht="18" customHeight="1" hidden="1">
      <c r="A333" s="125"/>
      <c r="B333" s="35" t="s">
        <v>43</v>
      </c>
      <c r="C333" s="5" t="s">
        <v>44</v>
      </c>
      <c r="D333" s="83"/>
      <c r="E333" s="83"/>
      <c r="F333" s="83"/>
      <c r="G333" s="177">
        <f t="shared" si="65"/>
        <v>0</v>
      </c>
      <c r="H333" s="83">
        <f t="shared" si="63"/>
        <v>0</v>
      </c>
      <c r="I333" s="83">
        <v>0</v>
      </c>
      <c r="J333" s="167" t="e">
        <f>#REF!</f>
        <v>#REF!</v>
      </c>
      <c r="K333" s="167">
        <v>0</v>
      </c>
      <c r="L333" s="458"/>
      <c r="M333" s="458"/>
      <c r="N333" s="464"/>
    </row>
    <row r="334" spans="1:14" s="44" customFormat="1" ht="18.75" customHeight="1" hidden="1">
      <c r="A334" s="125"/>
      <c r="B334" s="35" t="s">
        <v>45</v>
      </c>
      <c r="C334" s="5" t="s">
        <v>46</v>
      </c>
      <c r="D334" s="83"/>
      <c r="E334" s="83"/>
      <c r="F334" s="83"/>
      <c r="G334" s="177">
        <f t="shared" si="65"/>
        <v>0</v>
      </c>
      <c r="H334" s="83">
        <f t="shared" si="63"/>
        <v>0</v>
      </c>
      <c r="I334" s="83">
        <v>0</v>
      </c>
      <c r="J334" s="167" t="e">
        <f>#REF!</f>
        <v>#REF!</v>
      </c>
      <c r="K334" s="167">
        <v>0</v>
      </c>
      <c r="L334" s="458"/>
      <c r="M334" s="458"/>
      <c r="N334" s="464"/>
    </row>
    <row r="335" spans="1:14" s="44" customFormat="1" ht="18.75" customHeight="1" hidden="1">
      <c r="A335" s="125"/>
      <c r="B335" s="35" t="s">
        <v>47</v>
      </c>
      <c r="C335" s="5" t="s">
        <v>48</v>
      </c>
      <c r="D335" s="83"/>
      <c r="E335" s="83"/>
      <c r="F335" s="83"/>
      <c r="G335" s="177">
        <f t="shared" si="65"/>
        <v>0</v>
      </c>
      <c r="H335" s="83">
        <f t="shared" si="63"/>
        <v>0</v>
      </c>
      <c r="I335" s="83">
        <v>0</v>
      </c>
      <c r="J335" s="167" t="e">
        <f>#REF!</f>
        <v>#REF!</v>
      </c>
      <c r="K335" s="167">
        <v>0</v>
      </c>
      <c r="L335" s="458"/>
      <c r="M335" s="458"/>
      <c r="N335" s="464"/>
    </row>
    <row r="336" spans="1:14" s="44" customFormat="1" ht="18.75" customHeight="1" hidden="1">
      <c r="A336" s="125"/>
      <c r="B336" s="35" t="s">
        <v>49</v>
      </c>
      <c r="C336" s="5" t="s">
        <v>188</v>
      </c>
      <c r="D336" s="83"/>
      <c r="E336" s="83"/>
      <c r="F336" s="83"/>
      <c r="G336" s="177">
        <f t="shared" si="65"/>
        <v>0</v>
      </c>
      <c r="H336" s="83">
        <f t="shared" si="63"/>
        <v>0</v>
      </c>
      <c r="I336" s="83">
        <v>0</v>
      </c>
      <c r="J336" s="167" t="e">
        <f>#REF!</f>
        <v>#REF!</v>
      </c>
      <c r="K336" s="167">
        <v>0</v>
      </c>
      <c r="L336" s="458"/>
      <c r="M336" s="458"/>
      <c r="N336" s="464"/>
    </row>
    <row r="337" spans="1:14" s="44" customFormat="1" ht="18" customHeight="1" hidden="1">
      <c r="A337" s="125"/>
      <c r="B337" s="35" t="s">
        <v>51</v>
      </c>
      <c r="C337" s="5" t="s">
        <v>190</v>
      </c>
      <c r="D337" s="83"/>
      <c r="E337" s="83"/>
      <c r="F337" s="83"/>
      <c r="G337" s="177">
        <f t="shared" si="65"/>
        <v>0</v>
      </c>
      <c r="H337" s="83">
        <f t="shared" si="63"/>
        <v>0</v>
      </c>
      <c r="I337" s="83">
        <v>0</v>
      </c>
      <c r="J337" s="167" t="e">
        <f>#REF!</f>
        <v>#REF!</v>
      </c>
      <c r="K337" s="167">
        <v>0</v>
      </c>
      <c r="L337" s="458"/>
      <c r="M337" s="458"/>
      <c r="N337" s="464"/>
    </row>
    <row r="338" spans="1:14" s="44" customFormat="1" ht="18" customHeight="1" hidden="1">
      <c r="A338" s="125"/>
      <c r="B338" s="35" t="s">
        <v>53</v>
      </c>
      <c r="C338" s="5" t="s">
        <v>191</v>
      </c>
      <c r="D338" s="83"/>
      <c r="E338" s="83"/>
      <c r="F338" s="83"/>
      <c r="G338" s="177">
        <f t="shared" si="65"/>
        <v>0</v>
      </c>
      <c r="H338" s="83">
        <f t="shared" si="63"/>
        <v>0</v>
      </c>
      <c r="I338" s="83">
        <v>0</v>
      </c>
      <c r="J338" s="167" t="e">
        <f>#REF!</f>
        <v>#REF!</v>
      </c>
      <c r="K338" s="167">
        <v>0</v>
      </c>
      <c r="L338" s="458"/>
      <c r="M338" s="458"/>
      <c r="N338" s="464"/>
    </row>
    <row r="339" spans="1:14" s="44" customFormat="1" ht="18" customHeight="1" hidden="1">
      <c r="A339" s="125"/>
      <c r="B339" s="35" t="s">
        <v>155</v>
      </c>
      <c r="C339" s="6" t="s">
        <v>192</v>
      </c>
      <c r="D339" s="83"/>
      <c r="E339" s="83"/>
      <c r="F339" s="83"/>
      <c r="G339" s="177">
        <f t="shared" si="65"/>
        <v>0</v>
      </c>
      <c r="H339" s="83">
        <f t="shared" si="63"/>
        <v>0</v>
      </c>
      <c r="I339" s="83">
        <v>0</v>
      </c>
      <c r="J339" s="167" t="e">
        <f>#REF!</f>
        <v>#REF!</v>
      </c>
      <c r="K339" s="167">
        <v>0</v>
      </c>
      <c r="L339" s="458"/>
      <c r="M339" s="458"/>
      <c r="N339" s="464"/>
    </row>
    <row r="340" spans="1:14" s="44" customFormat="1" ht="17.25" customHeight="1" hidden="1">
      <c r="A340" s="125"/>
      <c r="B340" s="35"/>
      <c r="C340" s="5" t="s">
        <v>164</v>
      </c>
      <c r="D340" s="83"/>
      <c r="E340" s="83"/>
      <c r="F340" s="83"/>
      <c r="G340" s="177">
        <f t="shared" si="65"/>
        <v>0</v>
      </c>
      <c r="H340" s="83">
        <f t="shared" si="63"/>
        <v>0</v>
      </c>
      <c r="I340" s="83">
        <v>0</v>
      </c>
      <c r="J340" s="167" t="e">
        <f>#REF!</f>
        <v>#REF!</v>
      </c>
      <c r="K340" s="167">
        <v>0</v>
      </c>
      <c r="L340" s="458"/>
      <c r="M340" s="458"/>
      <c r="N340" s="464"/>
    </row>
    <row r="341" spans="1:14" s="44" customFormat="1" ht="13.5" customHeight="1" hidden="1">
      <c r="A341" s="125"/>
      <c r="B341" s="35" t="s">
        <v>71</v>
      </c>
      <c r="C341" s="5" t="s">
        <v>180</v>
      </c>
      <c r="D341" s="83"/>
      <c r="E341" s="83"/>
      <c r="F341" s="83"/>
      <c r="G341" s="177">
        <f t="shared" si="65"/>
        <v>0</v>
      </c>
      <c r="H341" s="83">
        <f t="shared" si="63"/>
        <v>0</v>
      </c>
      <c r="I341" s="83">
        <v>0</v>
      </c>
      <c r="J341" s="167" t="e">
        <f>#REF!</f>
        <v>#REF!</v>
      </c>
      <c r="K341" s="167">
        <v>0</v>
      </c>
      <c r="L341" s="458"/>
      <c r="M341" s="458"/>
      <c r="N341" s="464"/>
    </row>
    <row r="342" spans="1:14" s="44" customFormat="1" ht="14.25" customHeight="1" hidden="1">
      <c r="A342" s="125"/>
      <c r="B342" s="35" t="s">
        <v>193</v>
      </c>
      <c r="C342" s="6" t="s">
        <v>194</v>
      </c>
      <c r="D342" s="83"/>
      <c r="E342" s="83"/>
      <c r="F342" s="83"/>
      <c r="G342" s="177">
        <f t="shared" si="65"/>
        <v>0</v>
      </c>
      <c r="H342" s="83">
        <f t="shared" si="63"/>
        <v>0</v>
      </c>
      <c r="I342" s="83">
        <v>0</v>
      </c>
      <c r="J342" s="167" t="e">
        <f>#REF!</f>
        <v>#REF!</v>
      </c>
      <c r="K342" s="167">
        <v>0</v>
      </c>
      <c r="L342" s="458"/>
      <c r="M342" s="458"/>
      <c r="N342" s="464"/>
    </row>
    <row r="343" spans="1:14" s="44" customFormat="1" ht="17.25" customHeight="1" hidden="1">
      <c r="A343" s="125"/>
      <c r="B343" s="35" t="s">
        <v>139</v>
      </c>
      <c r="C343" s="6" t="s">
        <v>518</v>
      </c>
      <c r="D343" s="83"/>
      <c r="E343" s="83"/>
      <c r="F343" s="83"/>
      <c r="G343" s="177">
        <f t="shared" si="65"/>
        <v>0</v>
      </c>
      <c r="H343" s="83">
        <f t="shared" si="63"/>
        <v>0</v>
      </c>
      <c r="I343" s="83">
        <v>0</v>
      </c>
      <c r="J343" s="167" t="e">
        <f>#REF!</f>
        <v>#REF!</v>
      </c>
      <c r="K343" s="167">
        <v>0</v>
      </c>
      <c r="L343" s="458"/>
      <c r="M343" s="458"/>
      <c r="N343" s="464"/>
    </row>
    <row r="344" spans="1:14" s="44" customFormat="1" ht="17.25" customHeight="1" hidden="1">
      <c r="A344" s="125"/>
      <c r="B344" s="35" t="s">
        <v>47</v>
      </c>
      <c r="C344" s="6" t="s">
        <v>122</v>
      </c>
      <c r="D344" s="83"/>
      <c r="E344" s="83"/>
      <c r="F344" s="83"/>
      <c r="G344" s="177">
        <f t="shared" si="65"/>
        <v>0</v>
      </c>
      <c r="H344" s="83">
        <f t="shared" si="63"/>
        <v>0</v>
      </c>
      <c r="I344" s="83">
        <v>0</v>
      </c>
      <c r="J344" s="167" t="e">
        <f>#REF!</f>
        <v>#REF!</v>
      </c>
      <c r="K344" s="167">
        <v>0</v>
      </c>
      <c r="L344" s="458"/>
      <c r="M344" s="458"/>
      <c r="N344" s="464"/>
    </row>
    <row r="345" spans="1:14" s="44" customFormat="1" ht="26.25" customHeight="1" hidden="1">
      <c r="A345" s="118" t="s">
        <v>195</v>
      </c>
      <c r="B345" s="35"/>
      <c r="C345" s="3" t="s">
        <v>196</v>
      </c>
      <c r="D345" s="93"/>
      <c r="E345" s="93"/>
      <c r="F345" s="93"/>
      <c r="G345" s="177">
        <f t="shared" si="65"/>
        <v>0</v>
      </c>
      <c r="H345" s="83">
        <f t="shared" si="63"/>
        <v>0</v>
      </c>
      <c r="I345" s="93">
        <f>I346+I347+I348+I350+I354</f>
        <v>0</v>
      </c>
      <c r="J345" s="93">
        <f>J346+J347+J348+J350+J354</f>
        <v>0</v>
      </c>
      <c r="K345" s="93">
        <f>K346+K347+K348+K350+K354</f>
        <v>0</v>
      </c>
      <c r="L345" s="458"/>
      <c r="M345" s="458"/>
      <c r="N345" s="464"/>
    </row>
    <row r="346" spans="1:14" s="44" customFormat="1" ht="21.75" customHeight="1" hidden="1">
      <c r="A346" s="631"/>
      <c r="B346" s="35" t="s">
        <v>33</v>
      </c>
      <c r="C346" s="6" t="s">
        <v>34</v>
      </c>
      <c r="D346" s="83"/>
      <c r="E346" s="83"/>
      <c r="F346" s="83"/>
      <c r="G346" s="177">
        <f t="shared" si="65"/>
        <v>0</v>
      </c>
      <c r="H346" s="83">
        <f t="shared" si="63"/>
        <v>0</v>
      </c>
      <c r="I346" s="83">
        <v>0</v>
      </c>
      <c r="J346" s="83">
        <v>0</v>
      </c>
      <c r="K346" s="83">
        <v>0</v>
      </c>
      <c r="L346" s="458"/>
      <c r="M346" s="458"/>
      <c r="N346" s="464"/>
    </row>
    <row r="347" spans="1:14" s="44" customFormat="1" ht="16.5" customHeight="1" hidden="1">
      <c r="A347" s="631"/>
      <c r="B347" s="121" t="s">
        <v>86</v>
      </c>
      <c r="C347" s="6" t="s">
        <v>100</v>
      </c>
      <c r="D347" s="83"/>
      <c r="E347" s="83"/>
      <c r="F347" s="83"/>
      <c r="G347" s="177">
        <f t="shared" si="65"/>
        <v>0</v>
      </c>
      <c r="H347" s="83">
        <f t="shared" si="63"/>
        <v>0</v>
      </c>
      <c r="I347" s="83">
        <v>0</v>
      </c>
      <c r="J347" s="83">
        <v>0</v>
      </c>
      <c r="K347" s="83">
        <v>0</v>
      </c>
      <c r="L347" s="458"/>
      <c r="M347" s="458"/>
      <c r="N347" s="464"/>
    </row>
    <row r="348" spans="1:14" s="44" customFormat="1" ht="21" customHeight="1" hidden="1">
      <c r="A348" s="631"/>
      <c r="B348" s="121" t="s">
        <v>39</v>
      </c>
      <c r="C348" s="6" t="s">
        <v>40</v>
      </c>
      <c r="D348" s="83"/>
      <c r="E348" s="83"/>
      <c r="F348" s="83"/>
      <c r="G348" s="177">
        <f t="shared" si="65"/>
        <v>0</v>
      </c>
      <c r="H348" s="83">
        <f t="shared" si="63"/>
        <v>0</v>
      </c>
      <c r="I348" s="83">
        <v>0</v>
      </c>
      <c r="J348" s="83">
        <v>0</v>
      </c>
      <c r="K348" s="83">
        <v>0</v>
      </c>
      <c r="L348" s="458"/>
      <c r="M348" s="458"/>
      <c r="N348" s="464"/>
    </row>
    <row r="349" spans="1:14" s="44" customFormat="1" ht="20.25" customHeight="1" hidden="1">
      <c r="A349" s="631"/>
      <c r="B349" s="35"/>
      <c r="C349" s="5" t="s">
        <v>77</v>
      </c>
      <c r="D349" s="83"/>
      <c r="E349" s="83"/>
      <c r="F349" s="83"/>
      <c r="G349" s="177">
        <f t="shared" si="65"/>
        <v>0</v>
      </c>
      <c r="H349" s="83">
        <f t="shared" si="63"/>
        <v>0</v>
      </c>
      <c r="I349" s="83">
        <v>0</v>
      </c>
      <c r="J349" s="83">
        <v>0</v>
      </c>
      <c r="K349" s="83">
        <v>0</v>
      </c>
      <c r="L349" s="458"/>
      <c r="M349" s="458"/>
      <c r="N349" s="464"/>
    </row>
    <row r="350" spans="1:14" s="44" customFormat="1" ht="16.5" customHeight="1" hidden="1">
      <c r="A350" s="112"/>
      <c r="B350" s="35" t="s">
        <v>53</v>
      </c>
      <c r="C350" s="5" t="s">
        <v>54</v>
      </c>
      <c r="D350" s="83"/>
      <c r="E350" s="83"/>
      <c r="F350" s="83"/>
      <c r="G350" s="177">
        <f t="shared" si="65"/>
        <v>0</v>
      </c>
      <c r="H350" s="83">
        <f t="shared" si="63"/>
        <v>0</v>
      </c>
      <c r="I350" s="83">
        <v>0</v>
      </c>
      <c r="J350" s="83">
        <v>0</v>
      </c>
      <c r="K350" s="83">
        <v>0</v>
      </c>
      <c r="L350" s="458"/>
      <c r="M350" s="458"/>
      <c r="N350" s="464"/>
    </row>
    <row r="351" spans="1:14" s="44" customFormat="1" ht="18.75" customHeight="1" hidden="1">
      <c r="A351" s="112"/>
      <c r="B351" s="35"/>
      <c r="C351" s="5"/>
      <c r="D351" s="83"/>
      <c r="E351" s="83"/>
      <c r="F351" s="83"/>
      <c r="G351" s="177">
        <f t="shared" si="65"/>
        <v>0</v>
      </c>
      <c r="H351" s="83">
        <f aca="true" t="shared" si="66" ref="H351:H436">G351</f>
        <v>0</v>
      </c>
      <c r="I351" s="83">
        <v>0</v>
      </c>
      <c r="J351" s="83">
        <v>0</v>
      </c>
      <c r="K351" s="83">
        <v>0</v>
      </c>
      <c r="L351" s="458"/>
      <c r="M351" s="458"/>
      <c r="N351" s="464"/>
    </row>
    <row r="352" spans="1:14" s="44" customFormat="1" ht="16.5" customHeight="1" hidden="1">
      <c r="A352" s="112"/>
      <c r="B352" s="35"/>
      <c r="C352" s="5"/>
      <c r="D352" s="83"/>
      <c r="E352" s="83"/>
      <c r="F352" s="83"/>
      <c r="G352" s="177">
        <f t="shared" si="65"/>
        <v>0</v>
      </c>
      <c r="H352" s="83">
        <f t="shared" si="66"/>
        <v>0</v>
      </c>
      <c r="I352" s="83">
        <v>0</v>
      </c>
      <c r="J352" s="83">
        <v>0</v>
      </c>
      <c r="K352" s="83">
        <v>0</v>
      </c>
      <c r="L352" s="458"/>
      <c r="M352" s="458"/>
      <c r="N352" s="464"/>
    </row>
    <row r="353" spans="1:14" s="44" customFormat="1" ht="19.5" customHeight="1" hidden="1">
      <c r="A353" s="112"/>
      <c r="B353" s="35"/>
      <c r="C353" s="5"/>
      <c r="D353" s="83"/>
      <c r="E353" s="83"/>
      <c r="F353" s="83"/>
      <c r="G353" s="177">
        <f t="shared" si="65"/>
        <v>0</v>
      </c>
      <c r="H353" s="83">
        <f t="shared" si="66"/>
        <v>0</v>
      </c>
      <c r="I353" s="83">
        <v>0</v>
      </c>
      <c r="J353" s="83">
        <v>0</v>
      </c>
      <c r="K353" s="83">
        <v>0</v>
      </c>
      <c r="L353" s="458"/>
      <c r="M353" s="458"/>
      <c r="N353" s="464"/>
    </row>
    <row r="354" spans="1:14" s="44" customFormat="1" ht="25.5" customHeight="1" hidden="1">
      <c r="A354" s="112"/>
      <c r="B354" s="35" t="s">
        <v>155</v>
      </c>
      <c r="C354" s="6" t="s">
        <v>197</v>
      </c>
      <c r="D354" s="83"/>
      <c r="E354" s="83"/>
      <c r="F354" s="83"/>
      <c r="G354" s="177">
        <f t="shared" si="65"/>
        <v>0</v>
      </c>
      <c r="H354" s="83">
        <f t="shared" si="66"/>
        <v>0</v>
      </c>
      <c r="I354" s="83">
        <v>0</v>
      </c>
      <c r="J354" s="83">
        <v>0</v>
      </c>
      <c r="K354" s="83">
        <v>0</v>
      </c>
      <c r="L354" s="458"/>
      <c r="M354" s="458"/>
      <c r="N354" s="464"/>
    </row>
    <row r="355" spans="1:14" s="44" customFormat="1" ht="18.75" customHeight="1" hidden="1">
      <c r="A355" s="112"/>
      <c r="B355" s="35"/>
      <c r="C355" s="8" t="s">
        <v>164</v>
      </c>
      <c r="D355" s="83"/>
      <c r="E355" s="83"/>
      <c r="F355" s="83"/>
      <c r="G355" s="177">
        <f t="shared" si="65"/>
        <v>0</v>
      </c>
      <c r="H355" s="83">
        <f t="shared" si="66"/>
        <v>0</v>
      </c>
      <c r="I355" s="83">
        <v>0</v>
      </c>
      <c r="J355" s="83">
        <v>0</v>
      </c>
      <c r="K355" s="83">
        <v>0</v>
      </c>
      <c r="L355" s="458"/>
      <c r="M355" s="458"/>
      <c r="N355" s="464"/>
    </row>
    <row r="356" spans="1:14" s="44" customFormat="1" ht="18" customHeight="1" hidden="1">
      <c r="A356" s="112"/>
      <c r="B356" s="35"/>
      <c r="C356" s="8" t="s">
        <v>165</v>
      </c>
      <c r="D356" s="83"/>
      <c r="E356" s="83"/>
      <c r="F356" s="83"/>
      <c r="G356" s="177">
        <f t="shared" si="65"/>
        <v>0</v>
      </c>
      <c r="H356" s="83">
        <f t="shared" si="66"/>
        <v>0</v>
      </c>
      <c r="I356" s="83">
        <v>0</v>
      </c>
      <c r="J356" s="83">
        <v>0</v>
      </c>
      <c r="K356" s="83">
        <v>0</v>
      </c>
      <c r="L356" s="458"/>
      <c r="M356" s="458"/>
      <c r="N356" s="464"/>
    </row>
    <row r="357" spans="1:14" s="44" customFormat="1" ht="15" customHeight="1" hidden="1">
      <c r="A357" s="112"/>
      <c r="B357" s="35"/>
      <c r="C357" s="8" t="s">
        <v>198</v>
      </c>
      <c r="D357" s="83"/>
      <c r="E357" s="83"/>
      <c r="F357" s="83"/>
      <c r="G357" s="177">
        <f t="shared" si="65"/>
        <v>0</v>
      </c>
      <c r="H357" s="83">
        <f t="shared" si="66"/>
        <v>0</v>
      </c>
      <c r="I357" s="83">
        <v>0</v>
      </c>
      <c r="J357" s="167" t="e">
        <f>#REF!</f>
        <v>#REF!</v>
      </c>
      <c r="K357" s="167">
        <v>0</v>
      </c>
      <c r="L357" s="458"/>
      <c r="M357" s="458"/>
      <c r="N357" s="464"/>
    </row>
    <row r="358" spans="1:14" s="44" customFormat="1" ht="17.25" customHeight="1">
      <c r="A358" s="110" t="s">
        <v>199</v>
      </c>
      <c r="B358" s="116"/>
      <c r="C358" s="434" t="s">
        <v>200</v>
      </c>
      <c r="D358" s="165">
        <f>SUM(D359:D371)</f>
        <v>1083814</v>
      </c>
      <c r="E358" s="165">
        <f aca="true" t="shared" si="67" ref="E358:N358">SUM(E359:E371)</f>
        <v>0</v>
      </c>
      <c r="F358" s="165">
        <f t="shared" si="67"/>
        <v>0</v>
      </c>
      <c r="G358" s="165">
        <f t="shared" si="67"/>
        <v>1083814</v>
      </c>
      <c r="H358" s="165">
        <f t="shared" si="67"/>
        <v>1083814</v>
      </c>
      <c r="I358" s="165">
        <f t="shared" si="67"/>
        <v>678799</v>
      </c>
      <c r="J358" s="165">
        <f t="shared" si="67"/>
        <v>117040</v>
      </c>
      <c r="K358" s="165">
        <f t="shared" si="67"/>
        <v>224218</v>
      </c>
      <c r="L358" s="165">
        <f t="shared" si="67"/>
        <v>0</v>
      </c>
      <c r="M358" s="165">
        <f t="shared" si="67"/>
        <v>0</v>
      </c>
      <c r="N358" s="166">
        <f t="shared" si="67"/>
        <v>0</v>
      </c>
    </row>
    <row r="359" spans="1:14" s="44" customFormat="1" ht="34.5" customHeight="1">
      <c r="A359" s="108"/>
      <c r="B359" s="120" t="s">
        <v>155</v>
      </c>
      <c r="C359" s="184" t="s">
        <v>4</v>
      </c>
      <c r="D359" s="177">
        <v>224218</v>
      </c>
      <c r="E359" s="177"/>
      <c r="F359" s="177"/>
      <c r="G359" s="177">
        <f t="shared" si="65"/>
        <v>224218</v>
      </c>
      <c r="H359" s="83">
        <f t="shared" si="66"/>
        <v>224218</v>
      </c>
      <c r="I359" s="177"/>
      <c r="J359" s="177"/>
      <c r="K359" s="177">
        <f>H359</f>
        <v>224218</v>
      </c>
      <c r="L359" s="177"/>
      <c r="M359" s="177"/>
      <c r="N359" s="214"/>
    </row>
    <row r="360" spans="1:14" s="44" customFormat="1" ht="16.5" customHeight="1">
      <c r="A360" s="125"/>
      <c r="B360" s="35" t="s">
        <v>33</v>
      </c>
      <c r="C360" s="31" t="s">
        <v>295</v>
      </c>
      <c r="D360" s="83">
        <v>630228</v>
      </c>
      <c r="E360" s="83"/>
      <c r="F360" s="83"/>
      <c r="G360" s="177">
        <f t="shared" si="65"/>
        <v>630228</v>
      </c>
      <c r="H360" s="83">
        <f t="shared" si="66"/>
        <v>630228</v>
      </c>
      <c r="I360" s="83">
        <f>H360</f>
        <v>630228</v>
      </c>
      <c r="J360" s="167"/>
      <c r="K360" s="168"/>
      <c r="L360" s="171"/>
      <c r="M360" s="171"/>
      <c r="N360" s="293"/>
    </row>
    <row r="361" spans="1:14" s="44" customFormat="1" ht="16.5" customHeight="1">
      <c r="A361" s="125"/>
      <c r="B361" s="35" t="s">
        <v>37</v>
      </c>
      <c r="C361" s="31" t="s">
        <v>38</v>
      </c>
      <c r="D361" s="83">
        <v>48571</v>
      </c>
      <c r="E361" s="83"/>
      <c r="F361" s="83"/>
      <c r="G361" s="177">
        <f t="shared" si="65"/>
        <v>48571</v>
      </c>
      <c r="H361" s="83">
        <f t="shared" si="66"/>
        <v>48571</v>
      </c>
      <c r="I361" s="83">
        <f>H361</f>
        <v>48571</v>
      </c>
      <c r="J361" s="167"/>
      <c r="K361" s="168"/>
      <c r="L361" s="171"/>
      <c r="M361" s="171"/>
      <c r="N361" s="293"/>
    </row>
    <row r="362" spans="1:14" s="44" customFormat="1" ht="16.5" customHeight="1">
      <c r="A362" s="125"/>
      <c r="B362" s="121" t="s">
        <v>86</v>
      </c>
      <c r="C362" s="31" t="s">
        <v>100</v>
      </c>
      <c r="D362" s="83">
        <v>100540</v>
      </c>
      <c r="E362" s="83"/>
      <c r="F362" s="83"/>
      <c r="G362" s="177">
        <f t="shared" si="65"/>
        <v>100540</v>
      </c>
      <c r="H362" s="83">
        <f t="shared" si="66"/>
        <v>100540</v>
      </c>
      <c r="I362" s="83"/>
      <c r="J362" s="167">
        <f>H362</f>
        <v>100540</v>
      </c>
      <c r="K362" s="168"/>
      <c r="L362" s="171"/>
      <c r="M362" s="171"/>
      <c r="N362" s="293"/>
    </row>
    <row r="363" spans="1:14" s="44" customFormat="1" ht="16.5" customHeight="1">
      <c r="A363" s="125"/>
      <c r="B363" s="121" t="s">
        <v>39</v>
      </c>
      <c r="C363" s="31" t="s">
        <v>40</v>
      </c>
      <c r="D363" s="83">
        <v>16500</v>
      </c>
      <c r="E363" s="83"/>
      <c r="F363" s="83"/>
      <c r="G363" s="177">
        <f t="shared" si="65"/>
        <v>16500</v>
      </c>
      <c r="H363" s="83">
        <f t="shared" si="66"/>
        <v>16500</v>
      </c>
      <c r="I363" s="83"/>
      <c r="J363" s="167">
        <f>H363</f>
        <v>16500</v>
      </c>
      <c r="K363" s="168"/>
      <c r="L363" s="171"/>
      <c r="M363" s="171"/>
      <c r="N363" s="293"/>
    </row>
    <row r="364" spans="1:14" s="44" customFormat="1" ht="16.5" customHeight="1">
      <c r="A364" s="125"/>
      <c r="B364" s="35" t="s">
        <v>41</v>
      </c>
      <c r="C364" s="32" t="s">
        <v>68</v>
      </c>
      <c r="D364" s="83">
        <v>10000</v>
      </c>
      <c r="E364" s="83"/>
      <c r="F364" s="83"/>
      <c r="G364" s="177">
        <f t="shared" si="65"/>
        <v>10000</v>
      </c>
      <c r="H364" s="83">
        <f t="shared" si="66"/>
        <v>10000</v>
      </c>
      <c r="I364" s="83"/>
      <c r="J364" s="167"/>
      <c r="K364" s="168"/>
      <c r="L364" s="171"/>
      <c r="M364" s="171"/>
      <c r="N364" s="293"/>
    </row>
    <row r="365" spans="1:14" s="44" customFormat="1" ht="16.5" customHeight="1">
      <c r="A365" s="125"/>
      <c r="B365" s="35" t="s">
        <v>43</v>
      </c>
      <c r="C365" s="32" t="s">
        <v>44</v>
      </c>
      <c r="D365" s="83">
        <v>5650</v>
      </c>
      <c r="E365" s="83"/>
      <c r="F365" s="83"/>
      <c r="G365" s="177">
        <f t="shared" si="65"/>
        <v>5650</v>
      </c>
      <c r="H365" s="83">
        <f t="shared" si="66"/>
        <v>5650</v>
      </c>
      <c r="I365" s="83"/>
      <c r="J365" s="167"/>
      <c r="K365" s="168"/>
      <c r="L365" s="171"/>
      <c r="M365" s="171"/>
      <c r="N365" s="293"/>
    </row>
    <row r="366" spans="1:14" s="44" customFormat="1" ht="16.5" customHeight="1">
      <c r="A366" s="125"/>
      <c r="B366" s="35" t="s">
        <v>106</v>
      </c>
      <c r="C366" s="32" t="s">
        <v>107</v>
      </c>
      <c r="D366" s="83">
        <v>2000</v>
      </c>
      <c r="E366" s="83"/>
      <c r="F366" s="83"/>
      <c r="G366" s="177">
        <f t="shared" si="65"/>
        <v>2000</v>
      </c>
      <c r="H366" s="83">
        <f t="shared" si="66"/>
        <v>2000</v>
      </c>
      <c r="I366" s="83"/>
      <c r="J366" s="167"/>
      <c r="K366" s="168"/>
      <c r="L366" s="171"/>
      <c r="M366" s="171"/>
      <c r="N366" s="293"/>
    </row>
    <row r="367" spans="1:14" s="44" customFormat="1" ht="16.5" customHeight="1">
      <c r="A367" s="125"/>
      <c r="B367" s="35" t="s">
        <v>47</v>
      </c>
      <c r="C367" s="32" t="s">
        <v>48</v>
      </c>
      <c r="D367" s="83">
        <v>7205</v>
      </c>
      <c r="E367" s="83"/>
      <c r="F367" s="83"/>
      <c r="G367" s="177">
        <f t="shared" si="65"/>
        <v>7205</v>
      </c>
      <c r="H367" s="83">
        <f t="shared" si="66"/>
        <v>7205</v>
      </c>
      <c r="I367" s="83"/>
      <c r="J367" s="167"/>
      <c r="K367" s="168"/>
      <c r="L367" s="171"/>
      <c r="M367" s="171"/>
      <c r="N367" s="293"/>
    </row>
    <row r="368" spans="1:14" s="44" customFormat="1" ht="16.5" customHeight="1">
      <c r="A368" s="125"/>
      <c r="B368" s="35" t="s">
        <v>506</v>
      </c>
      <c r="C368" s="32" t="s">
        <v>507</v>
      </c>
      <c r="D368" s="83">
        <v>800</v>
      </c>
      <c r="E368" s="83"/>
      <c r="F368" s="83"/>
      <c r="G368" s="177">
        <f t="shared" si="65"/>
        <v>800</v>
      </c>
      <c r="H368" s="83">
        <f t="shared" si="66"/>
        <v>800</v>
      </c>
      <c r="I368" s="83"/>
      <c r="J368" s="167"/>
      <c r="K368" s="168"/>
      <c r="L368" s="171"/>
      <c r="M368" s="171"/>
      <c r="N368" s="293"/>
    </row>
    <row r="369" spans="1:14" s="44" customFormat="1" ht="16.5" customHeight="1">
      <c r="A369" s="125"/>
      <c r="B369" s="35" t="s">
        <v>242</v>
      </c>
      <c r="C369" s="31" t="s">
        <v>246</v>
      </c>
      <c r="D369" s="83">
        <v>1000</v>
      </c>
      <c r="E369" s="83"/>
      <c r="F369" s="83"/>
      <c r="G369" s="177">
        <f t="shared" si="65"/>
        <v>1000</v>
      </c>
      <c r="H369" s="83">
        <f t="shared" si="66"/>
        <v>1000</v>
      </c>
      <c r="I369" s="83"/>
      <c r="J369" s="167"/>
      <c r="K369" s="168"/>
      <c r="L369" s="171"/>
      <c r="M369" s="171"/>
      <c r="N369" s="293"/>
    </row>
    <row r="370" spans="1:14" s="44" customFormat="1" ht="15.75" customHeight="1">
      <c r="A370" s="125"/>
      <c r="B370" s="35" t="s">
        <v>53</v>
      </c>
      <c r="C370" s="32" t="s">
        <v>54</v>
      </c>
      <c r="D370" s="83">
        <v>35402</v>
      </c>
      <c r="E370" s="83"/>
      <c r="F370" s="83"/>
      <c r="G370" s="177">
        <f t="shared" si="65"/>
        <v>35402</v>
      </c>
      <c r="H370" s="83">
        <f t="shared" si="66"/>
        <v>35402</v>
      </c>
      <c r="I370" s="83"/>
      <c r="J370" s="167"/>
      <c r="K370" s="168"/>
      <c r="L370" s="171"/>
      <c r="M370" s="171"/>
      <c r="N370" s="293"/>
    </row>
    <row r="371" spans="1:14" s="44" customFormat="1" ht="15.75" customHeight="1">
      <c r="A371" s="125"/>
      <c r="B371" s="35" t="s">
        <v>244</v>
      </c>
      <c r="C371" s="31" t="s">
        <v>248</v>
      </c>
      <c r="D371" s="83">
        <v>1700</v>
      </c>
      <c r="E371" s="83"/>
      <c r="F371" s="83"/>
      <c r="G371" s="177">
        <f t="shared" si="65"/>
        <v>1700</v>
      </c>
      <c r="H371" s="83">
        <f t="shared" si="66"/>
        <v>1700</v>
      </c>
      <c r="I371" s="83"/>
      <c r="J371" s="167"/>
      <c r="K371" s="168"/>
      <c r="L371" s="171"/>
      <c r="M371" s="171"/>
      <c r="N371" s="293"/>
    </row>
    <row r="372" spans="1:14" s="44" customFormat="1" ht="18" customHeight="1">
      <c r="A372" s="110" t="s">
        <v>203</v>
      </c>
      <c r="B372" s="111"/>
      <c r="C372" s="66" t="s">
        <v>208</v>
      </c>
      <c r="D372" s="165">
        <f>SUM(D373:D374)</f>
        <v>170</v>
      </c>
      <c r="E372" s="165">
        <f>SUM(E373:E374)</f>
        <v>0</v>
      </c>
      <c r="F372" s="165">
        <f>SUM(F373:F374)</f>
        <v>0</v>
      </c>
      <c r="G372" s="292">
        <f t="shared" si="65"/>
        <v>170</v>
      </c>
      <c r="H372" s="292">
        <f>SUM(H373:H374)</f>
        <v>170</v>
      </c>
      <c r="I372" s="165">
        <f aca="true" t="shared" si="68" ref="I372:N372">SUM(I373:I374)</f>
        <v>120</v>
      </c>
      <c r="J372" s="165">
        <f t="shared" si="68"/>
        <v>0</v>
      </c>
      <c r="K372" s="165">
        <f t="shared" si="68"/>
        <v>0</v>
      </c>
      <c r="L372" s="165">
        <f t="shared" si="68"/>
        <v>0</v>
      </c>
      <c r="M372" s="165">
        <f t="shared" si="68"/>
        <v>0</v>
      </c>
      <c r="N372" s="166">
        <f t="shared" si="68"/>
        <v>0</v>
      </c>
    </row>
    <row r="373" spans="1:14" s="44" customFormat="1" ht="18" customHeight="1">
      <c r="A373" s="125"/>
      <c r="B373" s="35" t="s">
        <v>504</v>
      </c>
      <c r="C373" s="56" t="s">
        <v>505</v>
      </c>
      <c r="D373" s="83">
        <v>120</v>
      </c>
      <c r="E373" s="83"/>
      <c r="F373" s="83"/>
      <c r="G373" s="177">
        <f t="shared" si="65"/>
        <v>120</v>
      </c>
      <c r="H373" s="83">
        <f t="shared" si="66"/>
        <v>120</v>
      </c>
      <c r="I373" s="83">
        <f>H373</f>
        <v>120</v>
      </c>
      <c r="J373" s="167"/>
      <c r="K373" s="168"/>
      <c r="L373" s="171"/>
      <c r="M373" s="171"/>
      <c r="N373" s="293"/>
    </row>
    <row r="374" spans="1:14" s="44" customFormat="1" ht="17.25" customHeight="1">
      <c r="A374" s="125"/>
      <c r="B374" s="35" t="s">
        <v>41</v>
      </c>
      <c r="C374" s="56" t="s">
        <v>68</v>
      </c>
      <c r="D374" s="83">
        <v>50</v>
      </c>
      <c r="E374" s="83"/>
      <c r="F374" s="83"/>
      <c r="G374" s="177">
        <f t="shared" si="65"/>
        <v>50</v>
      </c>
      <c r="H374" s="83">
        <f t="shared" si="66"/>
        <v>50</v>
      </c>
      <c r="I374" s="83"/>
      <c r="J374" s="167"/>
      <c r="K374" s="168"/>
      <c r="L374" s="171"/>
      <c r="M374" s="171"/>
      <c r="N374" s="293"/>
    </row>
    <row r="375" spans="1:14" s="44" customFormat="1" ht="25.5" customHeight="1">
      <c r="A375" s="110" t="s">
        <v>209</v>
      </c>
      <c r="B375" s="111"/>
      <c r="C375" s="66" t="s">
        <v>210</v>
      </c>
      <c r="D375" s="165">
        <f>SUM(D376:D381)</f>
        <v>63794</v>
      </c>
      <c r="E375" s="165">
        <f>SUM(E376:E381)</f>
        <v>0</v>
      </c>
      <c r="F375" s="165">
        <f>SUM(F376:F381)</f>
        <v>1292</v>
      </c>
      <c r="G375" s="292">
        <f t="shared" si="65"/>
        <v>62502</v>
      </c>
      <c r="H375" s="292">
        <f aca="true" t="shared" si="69" ref="H375:N375">SUM(H376:H381)</f>
        <v>62502</v>
      </c>
      <c r="I375" s="165">
        <f t="shared" si="69"/>
        <v>24960</v>
      </c>
      <c r="J375" s="165">
        <f t="shared" si="69"/>
        <v>4442</v>
      </c>
      <c r="K375" s="165">
        <f t="shared" si="69"/>
        <v>12000</v>
      </c>
      <c r="L375" s="165">
        <f t="shared" si="69"/>
        <v>0</v>
      </c>
      <c r="M375" s="165">
        <f t="shared" si="69"/>
        <v>0</v>
      </c>
      <c r="N375" s="166">
        <f t="shared" si="69"/>
        <v>0</v>
      </c>
    </row>
    <row r="376" spans="1:14" s="44" customFormat="1" ht="17.25" customHeight="1">
      <c r="A376" s="125"/>
      <c r="B376" s="35" t="s">
        <v>201</v>
      </c>
      <c r="C376" s="31" t="s">
        <v>407</v>
      </c>
      <c r="D376" s="83">
        <v>12000</v>
      </c>
      <c r="E376" s="83"/>
      <c r="F376" s="83"/>
      <c r="G376" s="177">
        <f t="shared" si="65"/>
        <v>12000</v>
      </c>
      <c r="H376" s="83">
        <f t="shared" si="66"/>
        <v>12000</v>
      </c>
      <c r="I376" s="83"/>
      <c r="J376" s="167"/>
      <c r="K376" s="168">
        <f>H376</f>
        <v>12000</v>
      </c>
      <c r="L376" s="171"/>
      <c r="M376" s="171"/>
      <c r="N376" s="293"/>
    </row>
    <row r="377" spans="1:14" s="44" customFormat="1" ht="17.25" customHeight="1">
      <c r="A377" s="125"/>
      <c r="B377" s="35" t="s">
        <v>514</v>
      </c>
      <c r="C377" s="31" t="s">
        <v>408</v>
      </c>
      <c r="D377" s="83">
        <v>8800</v>
      </c>
      <c r="E377" s="83"/>
      <c r="F377" s="83"/>
      <c r="G377" s="177">
        <f t="shared" si="65"/>
        <v>8800</v>
      </c>
      <c r="H377" s="83">
        <f t="shared" si="66"/>
        <v>8800</v>
      </c>
      <c r="I377" s="83"/>
      <c r="J377" s="167"/>
      <c r="K377" s="168"/>
      <c r="L377" s="171"/>
      <c r="M377" s="171"/>
      <c r="N377" s="293"/>
    </row>
    <row r="378" spans="1:14" s="44" customFormat="1" ht="17.25" customHeight="1">
      <c r="A378" s="125"/>
      <c r="B378" s="35" t="s">
        <v>33</v>
      </c>
      <c r="C378" s="31" t="s">
        <v>295</v>
      </c>
      <c r="D378" s="83">
        <v>24960</v>
      </c>
      <c r="E378" s="83"/>
      <c r="F378" s="83"/>
      <c r="G378" s="177">
        <f t="shared" si="65"/>
        <v>24960</v>
      </c>
      <c r="H378" s="83">
        <f t="shared" si="66"/>
        <v>24960</v>
      </c>
      <c r="I378" s="83">
        <f>H378</f>
        <v>24960</v>
      </c>
      <c r="J378" s="167"/>
      <c r="K378" s="168"/>
      <c r="L378" s="171"/>
      <c r="M378" s="171"/>
      <c r="N378" s="293"/>
    </row>
    <row r="379" spans="1:14" s="44" customFormat="1" ht="15" customHeight="1">
      <c r="A379" s="125"/>
      <c r="B379" s="35" t="s">
        <v>64</v>
      </c>
      <c r="C379" s="31" t="s">
        <v>100</v>
      </c>
      <c r="D379" s="83">
        <v>3830</v>
      </c>
      <c r="E379" s="83"/>
      <c r="F379" s="83"/>
      <c r="G379" s="177">
        <f t="shared" si="65"/>
        <v>3830</v>
      </c>
      <c r="H379" s="83">
        <f t="shared" si="66"/>
        <v>3830</v>
      </c>
      <c r="I379" s="83"/>
      <c r="J379" s="167">
        <f>H379</f>
        <v>3830</v>
      </c>
      <c r="K379" s="168"/>
      <c r="L379" s="171"/>
      <c r="M379" s="171"/>
      <c r="N379" s="293"/>
    </row>
    <row r="380" spans="1:14" s="44" customFormat="1" ht="18" customHeight="1">
      <c r="A380" s="125"/>
      <c r="B380" s="35" t="s">
        <v>39</v>
      </c>
      <c r="C380" s="31" t="s">
        <v>40</v>
      </c>
      <c r="D380" s="83">
        <v>612</v>
      </c>
      <c r="E380" s="83"/>
      <c r="F380" s="83"/>
      <c r="G380" s="177">
        <f t="shared" si="65"/>
        <v>612</v>
      </c>
      <c r="H380" s="83">
        <f t="shared" si="66"/>
        <v>612</v>
      </c>
      <c r="I380" s="83"/>
      <c r="J380" s="167">
        <f>H380</f>
        <v>612</v>
      </c>
      <c r="K380" s="168"/>
      <c r="L380" s="171"/>
      <c r="M380" s="171"/>
      <c r="N380" s="293"/>
    </row>
    <row r="381" spans="1:14" s="44" customFormat="1" ht="23.25" customHeight="1">
      <c r="A381" s="125"/>
      <c r="B381" s="35" t="s">
        <v>243</v>
      </c>
      <c r="C381" s="31" t="s">
        <v>598</v>
      </c>
      <c r="D381" s="83">
        <v>13592</v>
      </c>
      <c r="E381" s="83"/>
      <c r="F381" s="83">
        <v>1292</v>
      </c>
      <c r="G381" s="177">
        <f t="shared" si="65"/>
        <v>12300</v>
      </c>
      <c r="H381" s="83">
        <f t="shared" si="66"/>
        <v>12300</v>
      </c>
      <c r="I381" s="83"/>
      <c r="J381" s="167"/>
      <c r="K381" s="168"/>
      <c r="L381" s="171"/>
      <c r="M381" s="171"/>
      <c r="N381" s="293"/>
    </row>
    <row r="382" spans="1:14" s="44" customFormat="1" ht="19.5" customHeight="1">
      <c r="A382" s="110" t="s">
        <v>695</v>
      </c>
      <c r="B382" s="138"/>
      <c r="C382" s="459" t="s">
        <v>696</v>
      </c>
      <c r="D382" s="460">
        <f>SUM(D383:D393)</f>
        <v>454211</v>
      </c>
      <c r="E382" s="460">
        <f aca="true" t="shared" si="70" ref="E382:N382">SUM(E383:E393)</f>
        <v>0</v>
      </c>
      <c r="F382" s="460">
        <f t="shared" si="70"/>
        <v>0</v>
      </c>
      <c r="G382" s="460">
        <f t="shared" si="70"/>
        <v>454211</v>
      </c>
      <c r="H382" s="460">
        <f t="shared" si="70"/>
        <v>454211</v>
      </c>
      <c r="I382" s="460">
        <f t="shared" si="70"/>
        <v>248486</v>
      </c>
      <c r="J382" s="460">
        <f t="shared" si="70"/>
        <v>43886</v>
      </c>
      <c r="K382" s="460">
        <f t="shared" si="70"/>
        <v>0</v>
      </c>
      <c r="L382" s="460">
        <f t="shared" si="70"/>
        <v>0</v>
      </c>
      <c r="M382" s="460">
        <f t="shared" si="70"/>
        <v>0</v>
      </c>
      <c r="N382" s="465">
        <f t="shared" si="70"/>
        <v>0</v>
      </c>
    </row>
    <row r="383" spans="1:14" s="44" customFormat="1" ht="17.25" customHeight="1">
      <c r="A383" s="125"/>
      <c r="B383" s="35" t="s">
        <v>33</v>
      </c>
      <c r="C383" s="31" t="s">
        <v>295</v>
      </c>
      <c r="D383" s="83">
        <v>239526</v>
      </c>
      <c r="E383" s="83"/>
      <c r="F383" s="83"/>
      <c r="G383" s="177">
        <f>D383+E383-F383</f>
        <v>239526</v>
      </c>
      <c r="H383" s="83">
        <f>G383</f>
        <v>239526</v>
      </c>
      <c r="I383" s="83">
        <f>H383</f>
        <v>239526</v>
      </c>
      <c r="J383" s="167"/>
      <c r="K383" s="168"/>
      <c r="L383" s="171"/>
      <c r="M383" s="171"/>
      <c r="N383" s="293"/>
    </row>
    <row r="384" spans="1:14" s="44" customFormat="1" ht="16.5" customHeight="1">
      <c r="A384" s="125"/>
      <c r="B384" s="35" t="s">
        <v>37</v>
      </c>
      <c r="C384" s="31" t="s">
        <v>38</v>
      </c>
      <c r="D384" s="83">
        <v>8960</v>
      </c>
      <c r="E384" s="83"/>
      <c r="F384" s="83"/>
      <c r="G384" s="177">
        <f aca="true" t="shared" si="71" ref="G384:G393">D384+E384-F384</f>
        <v>8960</v>
      </c>
      <c r="H384" s="83">
        <f aca="true" t="shared" si="72" ref="H384:H393">G384</f>
        <v>8960</v>
      </c>
      <c r="I384" s="83">
        <f>H384</f>
        <v>8960</v>
      </c>
      <c r="J384" s="167"/>
      <c r="K384" s="168"/>
      <c r="L384" s="171"/>
      <c r="M384" s="171"/>
      <c r="N384" s="293"/>
    </row>
    <row r="385" spans="1:14" s="44" customFormat="1" ht="17.25" customHeight="1">
      <c r="A385" s="125"/>
      <c r="B385" s="35" t="s">
        <v>64</v>
      </c>
      <c r="C385" s="31" t="s">
        <v>100</v>
      </c>
      <c r="D385" s="83">
        <v>38277</v>
      </c>
      <c r="E385" s="83"/>
      <c r="F385" s="83"/>
      <c r="G385" s="177">
        <f t="shared" si="71"/>
        <v>38277</v>
      </c>
      <c r="H385" s="83">
        <f t="shared" si="72"/>
        <v>38277</v>
      </c>
      <c r="I385" s="83"/>
      <c r="J385" s="167">
        <f>H385</f>
        <v>38277</v>
      </c>
      <c r="K385" s="168"/>
      <c r="L385" s="171"/>
      <c r="M385" s="171"/>
      <c r="N385" s="293"/>
    </row>
    <row r="386" spans="1:14" s="44" customFormat="1" ht="17.25" customHeight="1">
      <c r="A386" s="125"/>
      <c r="B386" s="35" t="s">
        <v>39</v>
      </c>
      <c r="C386" s="31" t="s">
        <v>40</v>
      </c>
      <c r="D386" s="83">
        <v>5609</v>
      </c>
      <c r="E386" s="83"/>
      <c r="F386" s="83"/>
      <c r="G386" s="177">
        <f t="shared" si="71"/>
        <v>5609</v>
      </c>
      <c r="H386" s="83">
        <f t="shared" si="72"/>
        <v>5609</v>
      </c>
      <c r="I386" s="83"/>
      <c r="J386" s="167">
        <f>H386</f>
        <v>5609</v>
      </c>
      <c r="K386" s="168"/>
      <c r="L386" s="171"/>
      <c r="M386" s="171"/>
      <c r="N386" s="293"/>
    </row>
    <row r="387" spans="1:14" s="44" customFormat="1" ht="15" customHeight="1">
      <c r="A387" s="125"/>
      <c r="B387" s="35" t="s">
        <v>41</v>
      </c>
      <c r="C387" s="56" t="s">
        <v>68</v>
      </c>
      <c r="D387" s="83">
        <v>35472</v>
      </c>
      <c r="E387" s="83"/>
      <c r="F387" s="83"/>
      <c r="G387" s="177">
        <f t="shared" si="71"/>
        <v>35472</v>
      </c>
      <c r="H387" s="83">
        <f t="shared" si="72"/>
        <v>35472</v>
      </c>
      <c r="I387" s="83"/>
      <c r="J387" s="167"/>
      <c r="K387" s="168"/>
      <c r="L387" s="171"/>
      <c r="M387" s="171"/>
      <c r="N387" s="293"/>
    </row>
    <row r="388" spans="1:14" s="44" customFormat="1" ht="18.75" customHeight="1">
      <c r="A388" s="125"/>
      <c r="B388" s="35" t="s">
        <v>117</v>
      </c>
      <c r="C388" s="32" t="s">
        <v>226</v>
      </c>
      <c r="D388" s="83">
        <v>65000</v>
      </c>
      <c r="E388" s="83"/>
      <c r="F388" s="83"/>
      <c r="G388" s="177">
        <f t="shared" si="71"/>
        <v>65000</v>
      </c>
      <c r="H388" s="83">
        <f t="shared" si="72"/>
        <v>65000</v>
      </c>
      <c r="I388" s="83"/>
      <c r="J388" s="167"/>
      <c r="K388" s="168"/>
      <c r="L388" s="171"/>
      <c r="M388" s="171"/>
      <c r="N388" s="293"/>
    </row>
    <row r="389" spans="1:14" s="44" customFormat="1" ht="15.75" customHeight="1">
      <c r="A389" s="125"/>
      <c r="B389" s="35" t="s">
        <v>43</v>
      </c>
      <c r="C389" s="32" t="s">
        <v>44</v>
      </c>
      <c r="D389" s="83">
        <v>26700</v>
      </c>
      <c r="E389" s="83"/>
      <c r="F389" s="83"/>
      <c r="G389" s="177">
        <f t="shared" si="71"/>
        <v>26700</v>
      </c>
      <c r="H389" s="83">
        <f t="shared" si="72"/>
        <v>26700</v>
      </c>
      <c r="I389" s="83"/>
      <c r="J389" s="167"/>
      <c r="K389" s="168"/>
      <c r="L389" s="171"/>
      <c r="M389" s="171"/>
      <c r="N389" s="293"/>
    </row>
    <row r="390" spans="1:14" s="44" customFormat="1" ht="15" customHeight="1">
      <c r="A390" s="125"/>
      <c r="B390" s="35" t="s">
        <v>106</v>
      </c>
      <c r="C390" s="32" t="s">
        <v>107</v>
      </c>
      <c r="D390" s="83">
        <v>780</v>
      </c>
      <c r="E390" s="83"/>
      <c r="F390" s="83"/>
      <c r="G390" s="177">
        <f t="shared" si="71"/>
        <v>780</v>
      </c>
      <c r="H390" s="83">
        <f t="shared" si="72"/>
        <v>780</v>
      </c>
      <c r="I390" s="83"/>
      <c r="J390" s="167"/>
      <c r="K390" s="168"/>
      <c r="L390" s="171"/>
      <c r="M390" s="171"/>
      <c r="N390" s="293"/>
    </row>
    <row r="391" spans="1:14" s="44" customFormat="1" ht="16.5" customHeight="1">
      <c r="A391" s="125"/>
      <c r="B391" s="35" t="s">
        <v>47</v>
      </c>
      <c r="C391" s="32" t="s">
        <v>48</v>
      </c>
      <c r="D391" s="83">
        <v>23684</v>
      </c>
      <c r="E391" s="83"/>
      <c r="F391" s="83"/>
      <c r="G391" s="177">
        <f t="shared" si="71"/>
        <v>23684</v>
      </c>
      <c r="H391" s="83">
        <f t="shared" si="72"/>
        <v>23684</v>
      </c>
      <c r="I391" s="83"/>
      <c r="J391" s="167"/>
      <c r="K391" s="168"/>
      <c r="L391" s="171"/>
      <c r="M391" s="171"/>
      <c r="N391" s="293"/>
    </row>
    <row r="392" spans="1:14" s="44" customFormat="1" ht="16.5" customHeight="1">
      <c r="A392" s="125"/>
      <c r="B392" s="35" t="s">
        <v>242</v>
      </c>
      <c r="C392" s="31" t="s">
        <v>246</v>
      </c>
      <c r="D392" s="83">
        <v>550</v>
      </c>
      <c r="E392" s="83"/>
      <c r="F392" s="83"/>
      <c r="G392" s="177">
        <f t="shared" si="71"/>
        <v>550</v>
      </c>
      <c r="H392" s="83">
        <f t="shared" si="72"/>
        <v>550</v>
      </c>
      <c r="I392" s="83"/>
      <c r="J392" s="167"/>
      <c r="K392" s="168"/>
      <c r="L392" s="171"/>
      <c r="M392" s="171"/>
      <c r="N392" s="293"/>
    </row>
    <row r="393" spans="1:14" s="44" customFormat="1" ht="15.75" customHeight="1">
      <c r="A393" s="125"/>
      <c r="B393" s="35" t="s">
        <v>53</v>
      </c>
      <c r="C393" s="32" t="s">
        <v>54</v>
      </c>
      <c r="D393" s="83">
        <v>9653</v>
      </c>
      <c r="E393" s="83"/>
      <c r="F393" s="83"/>
      <c r="G393" s="177">
        <f t="shared" si="71"/>
        <v>9653</v>
      </c>
      <c r="H393" s="83">
        <f t="shared" si="72"/>
        <v>9653</v>
      </c>
      <c r="I393" s="83"/>
      <c r="J393" s="167"/>
      <c r="K393" s="168"/>
      <c r="L393" s="171"/>
      <c r="M393" s="171"/>
      <c r="N393" s="293"/>
    </row>
    <row r="394" spans="1:14" s="44" customFormat="1" ht="18.75" customHeight="1">
      <c r="A394" s="110" t="s">
        <v>211</v>
      </c>
      <c r="B394" s="116"/>
      <c r="C394" s="434" t="s">
        <v>102</v>
      </c>
      <c r="D394" s="165">
        <f>SUM(D395:D404)</f>
        <v>246156</v>
      </c>
      <c r="E394" s="165">
        <f aca="true" t="shared" si="73" ref="E394:N394">SUM(E395:E404)</f>
        <v>0</v>
      </c>
      <c r="F394" s="165">
        <f t="shared" si="73"/>
        <v>0</v>
      </c>
      <c r="G394" s="165">
        <f t="shared" si="73"/>
        <v>246156</v>
      </c>
      <c r="H394" s="165">
        <f t="shared" si="73"/>
        <v>246156</v>
      </c>
      <c r="I394" s="165">
        <f t="shared" si="73"/>
        <v>47669</v>
      </c>
      <c r="J394" s="165">
        <f t="shared" si="73"/>
        <v>9027</v>
      </c>
      <c r="K394" s="165">
        <f t="shared" si="73"/>
        <v>0</v>
      </c>
      <c r="L394" s="165">
        <f t="shared" si="73"/>
        <v>0</v>
      </c>
      <c r="M394" s="165">
        <f t="shared" si="73"/>
        <v>0</v>
      </c>
      <c r="N394" s="166">
        <f t="shared" si="73"/>
        <v>0</v>
      </c>
    </row>
    <row r="395" spans="1:14" s="44" customFormat="1" ht="18.75" customHeight="1">
      <c r="A395" s="108"/>
      <c r="B395" s="120" t="s">
        <v>581</v>
      </c>
      <c r="C395" s="31" t="s">
        <v>183</v>
      </c>
      <c r="D395" s="177">
        <v>250</v>
      </c>
      <c r="E395" s="177"/>
      <c r="F395" s="175"/>
      <c r="G395" s="177">
        <f>D395+E395-F395</f>
        <v>250</v>
      </c>
      <c r="H395" s="177">
        <f>G395</f>
        <v>250</v>
      </c>
      <c r="I395" s="175"/>
      <c r="J395" s="175"/>
      <c r="K395" s="175"/>
      <c r="L395" s="175"/>
      <c r="M395" s="175"/>
      <c r="N395" s="463"/>
    </row>
    <row r="396" spans="1:14" s="44" customFormat="1" ht="18.75" customHeight="1">
      <c r="A396" s="108"/>
      <c r="B396" s="120" t="s">
        <v>33</v>
      </c>
      <c r="C396" s="31" t="s">
        <v>295</v>
      </c>
      <c r="D396" s="177">
        <v>44364</v>
      </c>
      <c r="E396" s="177"/>
      <c r="F396" s="175"/>
      <c r="G396" s="177">
        <f aca="true" t="shared" si="74" ref="G396:G404">D396+E396-F396</f>
        <v>44364</v>
      </c>
      <c r="H396" s="177">
        <f aca="true" t="shared" si="75" ref="H396:H404">G396</f>
        <v>44364</v>
      </c>
      <c r="I396" s="177">
        <f>H396</f>
        <v>44364</v>
      </c>
      <c r="J396" s="175"/>
      <c r="K396" s="175"/>
      <c r="L396" s="175"/>
      <c r="M396" s="175"/>
      <c r="N396" s="463"/>
    </row>
    <row r="397" spans="1:14" s="44" customFormat="1" ht="18.75" customHeight="1">
      <c r="A397" s="108"/>
      <c r="B397" s="120" t="s">
        <v>37</v>
      </c>
      <c r="C397" s="31" t="s">
        <v>38</v>
      </c>
      <c r="D397" s="177">
        <v>3305</v>
      </c>
      <c r="E397" s="177"/>
      <c r="F397" s="175"/>
      <c r="G397" s="177">
        <f t="shared" si="74"/>
        <v>3305</v>
      </c>
      <c r="H397" s="177">
        <f t="shared" si="75"/>
        <v>3305</v>
      </c>
      <c r="I397" s="177">
        <f>H397</f>
        <v>3305</v>
      </c>
      <c r="J397" s="175"/>
      <c r="K397" s="175"/>
      <c r="L397" s="175"/>
      <c r="M397" s="175"/>
      <c r="N397" s="463"/>
    </row>
    <row r="398" spans="1:14" s="44" customFormat="1" ht="18.75" customHeight="1">
      <c r="A398" s="108"/>
      <c r="B398" s="120" t="s">
        <v>64</v>
      </c>
      <c r="C398" s="31" t="s">
        <v>100</v>
      </c>
      <c r="D398" s="177">
        <v>7916</v>
      </c>
      <c r="E398" s="177"/>
      <c r="F398" s="175"/>
      <c r="G398" s="177">
        <f t="shared" si="74"/>
        <v>7916</v>
      </c>
      <c r="H398" s="177">
        <f t="shared" si="75"/>
        <v>7916</v>
      </c>
      <c r="I398" s="175"/>
      <c r="J398" s="177">
        <f>H398</f>
        <v>7916</v>
      </c>
      <c r="K398" s="175"/>
      <c r="L398" s="175"/>
      <c r="M398" s="175"/>
      <c r="N398" s="463"/>
    </row>
    <row r="399" spans="1:14" s="44" customFormat="1" ht="18.75" customHeight="1">
      <c r="A399" s="108"/>
      <c r="B399" s="120" t="s">
        <v>39</v>
      </c>
      <c r="C399" s="31" t="s">
        <v>40</v>
      </c>
      <c r="D399" s="177">
        <v>1111</v>
      </c>
      <c r="E399" s="177"/>
      <c r="F399" s="175"/>
      <c r="G399" s="177">
        <f t="shared" si="74"/>
        <v>1111</v>
      </c>
      <c r="H399" s="177">
        <f t="shared" si="75"/>
        <v>1111</v>
      </c>
      <c r="I399" s="175"/>
      <c r="J399" s="177">
        <f>H399</f>
        <v>1111</v>
      </c>
      <c r="K399" s="175"/>
      <c r="L399" s="175"/>
      <c r="M399" s="175"/>
      <c r="N399" s="463"/>
    </row>
    <row r="400" spans="1:14" s="44" customFormat="1" ht="18.75" customHeight="1">
      <c r="A400" s="108"/>
      <c r="B400" s="120" t="s">
        <v>41</v>
      </c>
      <c r="C400" s="56" t="s">
        <v>68</v>
      </c>
      <c r="D400" s="177">
        <v>95658</v>
      </c>
      <c r="E400" s="177"/>
      <c r="F400" s="175"/>
      <c r="G400" s="177">
        <f t="shared" si="74"/>
        <v>95658</v>
      </c>
      <c r="H400" s="177">
        <f t="shared" si="75"/>
        <v>95658</v>
      </c>
      <c r="I400" s="175"/>
      <c r="J400" s="175"/>
      <c r="K400" s="175"/>
      <c r="L400" s="175"/>
      <c r="M400" s="175"/>
      <c r="N400" s="463"/>
    </row>
    <row r="401" spans="1:14" s="44" customFormat="1" ht="18.75" customHeight="1">
      <c r="A401" s="108"/>
      <c r="B401" s="120" t="s">
        <v>106</v>
      </c>
      <c r="C401" s="32" t="s">
        <v>107</v>
      </c>
      <c r="D401" s="177">
        <v>155</v>
      </c>
      <c r="E401" s="177"/>
      <c r="F401" s="175"/>
      <c r="G401" s="177">
        <f t="shared" si="74"/>
        <v>155</v>
      </c>
      <c r="H401" s="177">
        <f t="shared" si="75"/>
        <v>155</v>
      </c>
      <c r="I401" s="175"/>
      <c r="J401" s="175"/>
      <c r="K401" s="175"/>
      <c r="L401" s="175"/>
      <c r="M401" s="175"/>
      <c r="N401" s="463"/>
    </row>
    <row r="402" spans="1:14" s="44" customFormat="1" ht="18.75" customHeight="1">
      <c r="A402" s="125"/>
      <c r="B402" s="35" t="s">
        <v>53</v>
      </c>
      <c r="C402" s="32" t="s">
        <v>54</v>
      </c>
      <c r="D402" s="203">
        <v>70253</v>
      </c>
      <c r="E402" s="83"/>
      <c r="F402" s="83"/>
      <c r="G402" s="177">
        <f t="shared" si="74"/>
        <v>70253</v>
      </c>
      <c r="H402" s="177">
        <f t="shared" si="75"/>
        <v>70253</v>
      </c>
      <c r="I402" s="83"/>
      <c r="J402" s="167"/>
      <c r="K402" s="168"/>
      <c r="L402" s="171"/>
      <c r="M402" s="171"/>
      <c r="N402" s="293"/>
    </row>
    <row r="403" spans="1:14" s="44" customFormat="1" ht="18.75" customHeight="1">
      <c r="A403" s="125"/>
      <c r="B403" s="35" t="s">
        <v>69</v>
      </c>
      <c r="C403" s="32" t="s">
        <v>70</v>
      </c>
      <c r="D403" s="203">
        <v>9200</v>
      </c>
      <c r="E403" s="83"/>
      <c r="F403" s="83"/>
      <c r="G403" s="177">
        <f t="shared" si="74"/>
        <v>9200</v>
      </c>
      <c r="H403" s="177">
        <f t="shared" si="75"/>
        <v>9200</v>
      </c>
      <c r="I403" s="83"/>
      <c r="J403" s="167"/>
      <c r="K403" s="168"/>
      <c r="L403" s="171"/>
      <c r="M403" s="171"/>
      <c r="N403" s="293"/>
    </row>
    <row r="404" spans="1:14" s="44" customFormat="1" ht="18.75" customHeight="1">
      <c r="A404" s="125"/>
      <c r="B404" s="35" t="s">
        <v>125</v>
      </c>
      <c r="C404" s="32" t="s">
        <v>257</v>
      </c>
      <c r="D404" s="83">
        <v>13944</v>
      </c>
      <c r="E404" s="83"/>
      <c r="F404" s="83"/>
      <c r="G404" s="177">
        <f t="shared" si="74"/>
        <v>13944</v>
      </c>
      <c r="H404" s="177">
        <f t="shared" si="75"/>
        <v>13944</v>
      </c>
      <c r="I404" s="83"/>
      <c r="J404" s="167"/>
      <c r="K404" s="168"/>
      <c r="L404" s="171"/>
      <c r="M404" s="171"/>
      <c r="N404" s="293"/>
    </row>
    <row r="405" spans="1:14" s="44" customFormat="1" ht="18.75" customHeight="1">
      <c r="A405" s="110" t="s">
        <v>745</v>
      </c>
      <c r="B405" s="110"/>
      <c r="C405" s="213" t="s">
        <v>744</v>
      </c>
      <c r="D405" s="523">
        <f>D406</f>
        <v>0</v>
      </c>
      <c r="E405" s="523">
        <f aca="true" t="shared" si="76" ref="E405:N405">E406</f>
        <v>40000</v>
      </c>
      <c r="F405" s="523">
        <f t="shared" si="76"/>
        <v>0</v>
      </c>
      <c r="G405" s="523">
        <f t="shared" si="76"/>
        <v>40000</v>
      </c>
      <c r="H405" s="523">
        <f t="shared" si="76"/>
        <v>40000</v>
      </c>
      <c r="I405" s="523">
        <f t="shared" si="76"/>
        <v>0</v>
      </c>
      <c r="J405" s="523">
        <f t="shared" si="76"/>
        <v>0</v>
      </c>
      <c r="K405" s="523">
        <f t="shared" si="76"/>
        <v>40000</v>
      </c>
      <c r="L405" s="523">
        <f t="shared" si="76"/>
        <v>0</v>
      </c>
      <c r="M405" s="523">
        <f t="shared" si="76"/>
        <v>0</v>
      </c>
      <c r="N405" s="523">
        <f t="shared" si="76"/>
        <v>0</v>
      </c>
    </row>
    <row r="406" spans="1:14" s="44" customFormat="1" ht="33" customHeight="1">
      <c r="A406" s="125"/>
      <c r="B406" s="35" t="s">
        <v>746</v>
      </c>
      <c r="C406" s="31" t="s">
        <v>747</v>
      </c>
      <c r="D406" s="83">
        <v>0</v>
      </c>
      <c r="E406" s="83">
        <v>40000</v>
      </c>
      <c r="F406" s="83"/>
      <c r="G406" s="177">
        <f>D406+E406-F406</f>
        <v>40000</v>
      </c>
      <c r="H406" s="83">
        <f>G406</f>
        <v>40000</v>
      </c>
      <c r="I406" s="83"/>
      <c r="J406" s="167"/>
      <c r="K406" s="168">
        <f>H406</f>
        <v>40000</v>
      </c>
      <c r="L406" s="171"/>
      <c r="M406" s="171"/>
      <c r="N406" s="293"/>
    </row>
    <row r="407" spans="1:14" s="44" customFormat="1" ht="22.5" customHeight="1">
      <c r="A407" s="113" t="s">
        <v>212</v>
      </c>
      <c r="B407" s="122"/>
      <c r="C407" s="51" t="s">
        <v>213</v>
      </c>
      <c r="D407" s="169">
        <f>D408+D413+D415+D421</f>
        <v>3529310</v>
      </c>
      <c r="E407" s="169">
        <f aca="true" t="shared" si="77" ref="E407:N407">E408+E413+E415+E421</f>
        <v>300000</v>
      </c>
      <c r="F407" s="169">
        <f t="shared" si="77"/>
        <v>0</v>
      </c>
      <c r="G407" s="169">
        <f t="shared" si="77"/>
        <v>3829310</v>
      </c>
      <c r="H407" s="169">
        <f t="shared" si="77"/>
        <v>1229039</v>
      </c>
      <c r="I407" s="169">
        <f t="shared" si="77"/>
        <v>500</v>
      </c>
      <c r="J407" s="169">
        <f t="shared" si="77"/>
        <v>0</v>
      </c>
      <c r="K407" s="169">
        <f t="shared" si="77"/>
        <v>0</v>
      </c>
      <c r="L407" s="169">
        <f t="shared" si="77"/>
        <v>0</v>
      </c>
      <c r="M407" s="169">
        <f t="shared" si="77"/>
        <v>0</v>
      </c>
      <c r="N407" s="170">
        <f t="shared" si="77"/>
        <v>2600271</v>
      </c>
    </row>
    <row r="408" spans="1:14" s="44" customFormat="1" ht="21" customHeight="1">
      <c r="A408" s="115" t="s">
        <v>214</v>
      </c>
      <c r="B408" s="116"/>
      <c r="C408" s="434" t="s">
        <v>215</v>
      </c>
      <c r="D408" s="165">
        <f>SUM(D409:D412)</f>
        <v>2488452</v>
      </c>
      <c r="E408" s="165">
        <f aca="true" t="shared" si="78" ref="E408:N408">SUM(E409:E412)</f>
        <v>300000</v>
      </c>
      <c r="F408" s="165">
        <f t="shared" si="78"/>
        <v>0</v>
      </c>
      <c r="G408" s="165">
        <f t="shared" si="78"/>
        <v>2788452</v>
      </c>
      <c r="H408" s="165">
        <f t="shared" si="78"/>
        <v>338181</v>
      </c>
      <c r="I408" s="165">
        <f t="shared" si="78"/>
        <v>0</v>
      </c>
      <c r="J408" s="165">
        <f t="shared" si="78"/>
        <v>0</v>
      </c>
      <c r="K408" s="165">
        <f t="shared" si="78"/>
        <v>0</v>
      </c>
      <c r="L408" s="165">
        <f t="shared" si="78"/>
        <v>0</v>
      </c>
      <c r="M408" s="165">
        <f t="shared" si="78"/>
        <v>0</v>
      </c>
      <c r="N408" s="166">
        <f t="shared" si="78"/>
        <v>2450271</v>
      </c>
    </row>
    <row r="409" spans="1:14" s="44" customFormat="1" ht="23.25" customHeight="1">
      <c r="A409" s="119"/>
      <c r="B409" s="120" t="s">
        <v>676</v>
      </c>
      <c r="C409" s="184" t="s">
        <v>677</v>
      </c>
      <c r="D409" s="177">
        <v>338181</v>
      </c>
      <c r="E409" s="177"/>
      <c r="F409" s="177"/>
      <c r="G409" s="177">
        <f t="shared" si="65"/>
        <v>338181</v>
      </c>
      <c r="H409" s="83">
        <f t="shared" si="66"/>
        <v>338181</v>
      </c>
      <c r="I409" s="177"/>
      <c r="J409" s="177"/>
      <c r="K409" s="177"/>
      <c r="L409" s="177"/>
      <c r="M409" s="177"/>
      <c r="N409" s="214"/>
    </row>
    <row r="410" spans="1:14" s="44" customFormat="1" ht="21.75" customHeight="1">
      <c r="A410" s="118"/>
      <c r="B410" s="35" t="s">
        <v>71</v>
      </c>
      <c r="C410" s="31" t="s">
        <v>558</v>
      </c>
      <c r="D410" s="83">
        <v>1285511</v>
      </c>
      <c r="E410" s="83">
        <v>300000</v>
      </c>
      <c r="F410" s="83"/>
      <c r="G410" s="177">
        <f t="shared" si="65"/>
        <v>1585511</v>
      </c>
      <c r="H410" s="83"/>
      <c r="I410" s="83">
        <v>0</v>
      </c>
      <c r="J410" s="167"/>
      <c r="K410" s="180">
        <v>0</v>
      </c>
      <c r="L410" s="171"/>
      <c r="M410" s="171"/>
      <c r="N410" s="462">
        <f>G410</f>
        <v>1585511</v>
      </c>
    </row>
    <row r="411" spans="1:14" s="44" customFormat="1" ht="23.25" customHeight="1">
      <c r="A411" s="118"/>
      <c r="B411" s="35" t="s">
        <v>287</v>
      </c>
      <c r="C411" s="31" t="s">
        <v>558</v>
      </c>
      <c r="D411" s="83">
        <v>446480</v>
      </c>
      <c r="E411" s="83"/>
      <c r="F411" s="83"/>
      <c r="G411" s="177">
        <f t="shared" si="65"/>
        <v>446480</v>
      </c>
      <c r="H411" s="83"/>
      <c r="I411" s="83">
        <v>0</v>
      </c>
      <c r="J411" s="167"/>
      <c r="K411" s="180">
        <v>0</v>
      </c>
      <c r="L411" s="171"/>
      <c r="M411" s="171"/>
      <c r="N411" s="462">
        <f>G411</f>
        <v>446480</v>
      </c>
    </row>
    <row r="412" spans="1:14" s="44" customFormat="1" ht="27" customHeight="1">
      <c r="A412" s="118"/>
      <c r="B412" s="35" t="s">
        <v>402</v>
      </c>
      <c r="C412" s="31" t="s">
        <v>558</v>
      </c>
      <c r="D412" s="83">
        <v>418280</v>
      </c>
      <c r="E412" s="83"/>
      <c r="F412" s="83"/>
      <c r="G412" s="177">
        <f t="shared" si="65"/>
        <v>418280</v>
      </c>
      <c r="H412" s="83"/>
      <c r="I412" s="83">
        <v>0</v>
      </c>
      <c r="J412" s="167"/>
      <c r="K412" s="180">
        <v>0</v>
      </c>
      <c r="L412" s="171"/>
      <c r="M412" s="171"/>
      <c r="N412" s="462">
        <f>G412</f>
        <v>418280</v>
      </c>
    </row>
    <row r="413" spans="1:14" s="44" customFormat="1" ht="27" customHeight="1">
      <c r="A413" s="115" t="s">
        <v>661</v>
      </c>
      <c r="B413" s="129"/>
      <c r="C413" s="265" t="s">
        <v>660</v>
      </c>
      <c r="D413" s="165">
        <f>D414</f>
        <v>150000</v>
      </c>
      <c r="E413" s="165">
        <f aca="true" t="shared" si="79" ref="E413:N413">E414</f>
        <v>0</v>
      </c>
      <c r="F413" s="165">
        <f t="shared" si="79"/>
        <v>0</v>
      </c>
      <c r="G413" s="165">
        <f t="shared" si="79"/>
        <v>150000</v>
      </c>
      <c r="H413" s="165">
        <f t="shared" si="79"/>
        <v>0</v>
      </c>
      <c r="I413" s="165">
        <f t="shared" si="79"/>
        <v>0</v>
      </c>
      <c r="J413" s="165">
        <f t="shared" si="79"/>
        <v>0</v>
      </c>
      <c r="K413" s="165">
        <f t="shared" si="79"/>
        <v>0</v>
      </c>
      <c r="L413" s="165">
        <f t="shared" si="79"/>
        <v>0</v>
      </c>
      <c r="M413" s="165">
        <f t="shared" si="79"/>
        <v>0</v>
      </c>
      <c r="N413" s="166">
        <f t="shared" si="79"/>
        <v>150000</v>
      </c>
    </row>
    <row r="414" spans="1:14" s="44" customFormat="1" ht="46.5" customHeight="1">
      <c r="A414" s="118"/>
      <c r="B414" s="35" t="s">
        <v>662</v>
      </c>
      <c r="C414" s="31" t="s">
        <v>663</v>
      </c>
      <c r="D414" s="83">
        <v>150000</v>
      </c>
      <c r="E414" s="83"/>
      <c r="F414" s="83"/>
      <c r="G414" s="177">
        <f aca="true" t="shared" si="80" ref="G414:G472">D414+E414-F414</f>
        <v>150000</v>
      </c>
      <c r="H414" s="83"/>
      <c r="I414" s="83"/>
      <c r="J414" s="83"/>
      <c r="K414" s="83"/>
      <c r="L414" s="83"/>
      <c r="M414" s="83"/>
      <c r="N414" s="84">
        <f>G414</f>
        <v>150000</v>
      </c>
    </row>
    <row r="415" spans="1:14" s="43" customFormat="1" ht="26.25" customHeight="1">
      <c r="A415" s="115" t="s">
        <v>291</v>
      </c>
      <c r="B415" s="129"/>
      <c r="C415" s="66" t="s">
        <v>292</v>
      </c>
      <c r="D415" s="165">
        <f>SUM(D416:D420)</f>
        <v>3490</v>
      </c>
      <c r="E415" s="165">
        <f aca="true" t="shared" si="81" ref="E415:N415">SUM(E416:E420)</f>
        <v>0</v>
      </c>
      <c r="F415" s="165">
        <f t="shared" si="81"/>
        <v>0</v>
      </c>
      <c r="G415" s="165">
        <f t="shared" si="81"/>
        <v>3490</v>
      </c>
      <c r="H415" s="165">
        <f t="shared" si="81"/>
        <v>3490</v>
      </c>
      <c r="I415" s="165">
        <f t="shared" si="81"/>
        <v>500</v>
      </c>
      <c r="J415" s="165">
        <f t="shared" si="81"/>
        <v>0</v>
      </c>
      <c r="K415" s="165">
        <f t="shared" si="81"/>
        <v>0</v>
      </c>
      <c r="L415" s="165">
        <f t="shared" si="81"/>
        <v>0</v>
      </c>
      <c r="M415" s="165">
        <f t="shared" si="81"/>
        <v>0</v>
      </c>
      <c r="N415" s="166">
        <f t="shared" si="81"/>
        <v>0</v>
      </c>
    </row>
    <row r="416" spans="1:14" s="43" customFormat="1" ht="17.25" customHeight="1">
      <c r="A416" s="118"/>
      <c r="B416" s="37" t="s">
        <v>504</v>
      </c>
      <c r="C416" s="31" t="s">
        <v>391</v>
      </c>
      <c r="D416" s="83">
        <v>500</v>
      </c>
      <c r="E416" s="83"/>
      <c r="F416" s="83"/>
      <c r="G416" s="177">
        <f t="shared" si="80"/>
        <v>500</v>
      </c>
      <c r="H416" s="83">
        <f t="shared" si="66"/>
        <v>500</v>
      </c>
      <c r="I416" s="83">
        <f>H416</f>
        <v>500</v>
      </c>
      <c r="J416" s="83"/>
      <c r="K416" s="171"/>
      <c r="L416" s="171"/>
      <c r="M416" s="171"/>
      <c r="N416" s="293"/>
    </row>
    <row r="417" spans="1:14" s="44" customFormat="1" ht="15.75" customHeight="1">
      <c r="A417" s="117"/>
      <c r="B417" s="37" t="s">
        <v>41</v>
      </c>
      <c r="C417" s="31" t="s">
        <v>42</v>
      </c>
      <c r="D417" s="83">
        <v>2800</v>
      </c>
      <c r="E417" s="83"/>
      <c r="F417" s="83"/>
      <c r="G417" s="177">
        <f t="shared" si="80"/>
        <v>2800</v>
      </c>
      <c r="H417" s="83">
        <f t="shared" si="66"/>
        <v>2800</v>
      </c>
      <c r="I417" s="83"/>
      <c r="J417" s="83"/>
      <c r="K417" s="168"/>
      <c r="L417" s="171"/>
      <c r="M417" s="171"/>
      <c r="N417" s="293"/>
    </row>
    <row r="418" spans="1:14" s="44" customFormat="1" ht="14.25" customHeight="1">
      <c r="A418" s="117"/>
      <c r="B418" s="37" t="s">
        <v>43</v>
      </c>
      <c r="C418" s="32" t="s">
        <v>120</v>
      </c>
      <c r="D418" s="83">
        <v>80</v>
      </c>
      <c r="E418" s="83"/>
      <c r="F418" s="83"/>
      <c r="G418" s="177">
        <f t="shared" si="80"/>
        <v>80</v>
      </c>
      <c r="H418" s="83">
        <f t="shared" si="66"/>
        <v>80</v>
      </c>
      <c r="I418" s="83"/>
      <c r="J418" s="83"/>
      <c r="K418" s="168"/>
      <c r="L418" s="171"/>
      <c r="M418" s="171"/>
      <c r="N418" s="293"/>
    </row>
    <row r="419" spans="1:14" s="44" customFormat="1" ht="15.75" customHeight="1">
      <c r="A419" s="117"/>
      <c r="B419" s="37" t="s">
        <v>47</v>
      </c>
      <c r="C419" s="32" t="s">
        <v>122</v>
      </c>
      <c r="D419" s="83">
        <v>60</v>
      </c>
      <c r="E419" s="83"/>
      <c r="F419" s="83"/>
      <c r="G419" s="177">
        <f t="shared" si="80"/>
        <v>60</v>
      </c>
      <c r="H419" s="83">
        <f t="shared" si="66"/>
        <v>60</v>
      </c>
      <c r="I419" s="83"/>
      <c r="J419" s="83"/>
      <c r="K419" s="168"/>
      <c r="L419" s="171"/>
      <c r="M419" s="171"/>
      <c r="N419" s="293"/>
    </row>
    <row r="420" spans="1:14" s="44" customFormat="1" ht="15.75" customHeight="1">
      <c r="A420" s="117"/>
      <c r="B420" s="37" t="s">
        <v>506</v>
      </c>
      <c r="C420" s="32" t="s">
        <v>293</v>
      </c>
      <c r="D420" s="83">
        <v>50</v>
      </c>
      <c r="E420" s="83"/>
      <c r="F420" s="83"/>
      <c r="G420" s="177">
        <f t="shared" si="80"/>
        <v>50</v>
      </c>
      <c r="H420" s="83">
        <f t="shared" si="66"/>
        <v>50</v>
      </c>
      <c r="I420" s="83">
        <v>0</v>
      </c>
      <c r="J420" s="83"/>
      <c r="K420" s="168">
        <v>0</v>
      </c>
      <c r="L420" s="171"/>
      <c r="M420" s="171"/>
      <c r="N420" s="293"/>
    </row>
    <row r="421" spans="1:14" s="44" customFormat="1" ht="40.5" customHeight="1">
      <c r="A421" s="110" t="s">
        <v>220</v>
      </c>
      <c r="B421" s="128"/>
      <c r="C421" s="66" t="s">
        <v>707</v>
      </c>
      <c r="D421" s="165">
        <f aca="true" t="shared" si="82" ref="D421:N421">D422</f>
        <v>887368</v>
      </c>
      <c r="E421" s="165">
        <f t="shared" si="82"/>
        <v>0</v>
      </c>
      <c r="F421" s="165">
        <f t="shared" si="82"/>
        <v>0</v>
      </c>
      <c r="G421" s="165">
        <f t="shared" si="82"/>
        <v>887368</v>
      </c>
      <c r="H421" s="165">
        <f t="shared" si="82"/>
        <v>887368</v>
      </c>
      <c r="I421" s="165">
        <f t="shared" si="82"/>
        <v>0</v>
      </c>
      <c r="J421" s="165">
        <f t="shared" si="82"/>
        <v>0</v>
      </c>
      <c r="K421" s="165">
        <f t="shared" si="82"/>
        <v>0</v>
      </c>
      <c r="L421" s="165">
        <f t="shared" si="82"/>
        <v>0</v>
      </c>
      <c r="M421" s="165">
        <f t="shared" si="82"/>
        <v>0</v>
      </c>
      <c r="N421" s="166">
        <f t="shared" si="82"/>
        <v>0</v>
      </c>
    </row>
    <row r="422" spans="1:14" s="44" customFormat="1" ht="19.5" customHeight="1">
      <c r="A422" s="112"/>
      <c r="B422" s="37" t="s">
        <v>221</v>
      </c>
      <c r="C422" s="31" t="s">
        <v>222</v>
      </c>
      <c r="D422" s="83">
        <v>887368</v>
      </c>
      <c r="E422" s="83"/>
      <c r="F422" s="83"/>
      <c r="G422" s="177">
        <f t="shared" si="80"/>
        <v>887368</v>
      </c>
      <c r="H422" s="83">
        <f t="shared" si="66"/>
        <v>887368</v>
      </c>
      <c r="I422" s="83"/>
      <c r="J422" s="167">
        <v>0</v>
      </c>
      <c r="K422" s="168">
        <v>0</v>
      </c>
      <c r="L422" s="171"/>
      <c r="M422" s="171"/>
      <c r="N422" s="293"/>
    </row>
    <row r="423" spans="1:14" s="44" customFormat="1" ht="17.25" customHeight="1">
      <c r="A423" s="113" t="s">
        <v>127</v>
      </c>
      <c r="B423" s="130"/>
      <c r="C423" s="51" t="s">
        <v>134</v>
      </c>
      <c r="D423" s="169">
        <f aca="true" t="shared" si="83" ref="D423:N423">D424+D446+D467+D484+D492+D513+D519+D521+D523</f>
        <v>3605654</v>
      </c>
      <c r="E423" s="169">
        <f t="shared" si="83"/>
        <v>18594</v>
      </c>
      <c r="F423" s="169">
        <f t="shared" si="83"/>
        <v>27898</v>
      </c>
      <c r="G423" s="169">
        <f t="shared" si="83"/>
        <v>3596350</v>
      </c>
      <c r="H423" s="169">
        <f t="shared" si="83"/>
        <v>3596350</v>
      </c>
      <c r="I423" s="169">
        <f t="shared" si="83"/>
        <v>1444782</v>
      </c>
      <c r="J423" s="169">
        <f t="shared" si="83"/>
        <v>256777</v>
      </c>
      <c r="K423" s="169">
        <f t="shared" si="83"/>
        <v>150663</v>
      </c>
      <c r="L423" s="169">
        <f t="shared" si="83"/>
        <v>0</v>
      </c>
      <c r="M423" s="169">
        <f t="shared" si="83"/>
        <v>0</v>
      </c>
      <c r="N423" s="170">
        <f t="shared" si="83"/>
        <v>0</v>
      </c>
    </row>
    <row r="424" spans="1:14" s="44" customFormat="1" ht="25.5" customHeight="1">
      <c r="A424" s="115" t="s">
        <v>129</v>
      </c>
      <c r="B424" s="129"/>
      <c r="C424" s="66" t="s">
        <v>341</v>
      </c>
      <c r="D424" s="165">
        <f>SUM(D425:D445)</f>
        <v>1110875</v>
      </c>
      <c r="E424" s="165">
        <f aca="true" t="shared" si="84" ref="E424:N424">SUM(E425:E445)</f>
        <v>0</v>
      </c>
      <c r="F424" s="165">
        <f t="shared" si="84"/>
        <v>11197</v>
      </c>
      <c r="G424" s="165">
        <f t="shared" si="84"/>
        <v>1099678</v>
      </c>
      <c r="H424" s="165">
        <f t="shared" si="84"/>
        <v>1099678</v>
      </c>
      <c r="I424" s="165">
        <f t="shared" si="84"/>
        <v>476352</v>
      </c>
      <c r="J424" s="165">
        <f t="shared" si="84"/>
        <v>86289</v>
      </c>
      <c r="K424" s="165">
        <f t="shared" si="84"/>
        <v>130065</v>
      </c>
      <c r="L424" s="165">
        <f t="shared" si="84"/>
        <v>0</v>
      </c>
      <c r="M424" s="165">
        <f t="shared" si="84"/>
        <v>0</v>
      </c>
      <c r="N424" s="166">
        <f t="shared" si="84"/>
        <v>0</v>
      </c>
    </row>
    <row r="425" spans="1:14" s="44" customFormat="1" ht="23.25" customHeight="1">
      <c r="A425" s="187"/>
      <c r="B425" s="188" t="s">
        <v>201</v>
      </c>
      <c r="C425" s="31" t="s">
        <v>396</v>
      </c>
      <c r="D425" s="177">
        <v>141262</v>
      </c>
      <c r="E425" s="177"/>
      <c r="F425" s="177">
        <v>11197</v>
      </c>
      <c r="G425" s="177">
        <f t="shared" si="80"/>
        <v>130065</v>
      </c>
      <c r="H425" s="83">
        <f t="shared" si="66"/>
        <v>130065</v>
      </c>
      <c r="I425" s="177"/>
      <c r="J425" s="177"/>
      <c r="K425" s="177">
        <f>H425</f>
        <v>130065</v>
      </c>
      <c r="L425" s="177"/>
      <c r="M425" s="177"/>
      <c r="N425" s="214"/>
    </row>
    <row r="426" spans="1:14" s="44" customFormat="1" ht="15.75" customHeight="1">
      <c r="A426" s="118"/>
      <c r="B426" s="37" t="s">
        <v>224</v>
      </c>
      <c r="C426" s="32" t="s">
        <v>225</v>
      </c>
      <c r="D426" s="83">
        <v>92645</v>
      </c>
      <c r="E426" s="83"/>
      <c r="F426" s="83"/>
      <c r="G426" s="177">
        <f t="shared" si="80"/>
        <v>92645</v>
      </c>
      <c r="H426" s="83">
        <f t="shared" si="66"/>
        <v>92645</v>
      </c>
      <c r="I426" s="83">
        <v>0</v>
      </c>
      <c r="J426" s="167"/>
      <c r="K426" s="168">
        <v>0</v>
      </c>
      <c r="L426" s="171"/>
      <c r="M426" s="171"/>
      <c r="N426" s="293"/>
    </row>
    <row r="427" spans="1:14" s="44" customFormat="1" ht="15.75" customHeight="1">
      <c r="A427" s="118"/>
      <c r="B427" s="37" t="s">
        <v>33</v>
      </c>
      <c r="C427" s="31" t="s">
        <v>295</v>
      </c>
      <c r="D427" s="83">
        <v>434083</v>
      </c>
      <c r="E427" s="83"/>
      <c r="F427" s="83"/>
      <c r="G427" s="177">
        <f t="shared" si="80"/>
        <v>434083</v>
      </c>
      <c r="H427" s="83">
        <f t="shared" si="66"/>
        <v>434083</v>
      </c>
      <c r="I427" s="83">
        <f>H427</f>
        <v>434083</v>
      </c>
      <c r="J427" s="167"/>
      <c r="K427" s="168">
        <v>0</v>
      </c>
      <c r="L427" s="171"/>
      <c r="M427" s="171"/>
      <c r="N427" s="293"/>
    </row>
    <row r="428" spans="1:14" s="44" customFormat="1" ht="15" customHeight="1">
      <c r="A428" s="118"/>
      <c r="B428" s="37" t="s">
        <v>37</v>
      </c>
      <c r="C428" s="31" t="s">
        <v>38</v>
      </c>
      <c r="D428" s="83">
        <v>34269</v>
      </c>
      <c r="E428" s="83"/>
      <c r="F428" s="83"/>
      <c r="G428" s="177">
        <f t="shared" si="80"/>
        <v>34269</v>
      </c>
      <c r="H428" s="83">
        <f t="shared" si="66"/>
        <v>34269</v>
      </c>
      <c r="I428" s="83">
        <f>H428</f>
        <v>34269</v>
      </c>
      <c r="J428" s="167"/>
      <c r="K428" s="168">
        <v>0</v>
      </c>
      <c r="L428" s="171"/>
      <c r="M428" s="171"/>
      <c r="N428" s="293"/>
    </row>
    <row r="429" spans="1:14" s="44" customFormat="1" ht="15" customHeight="1">
      <c r="A429" s="118"/>
      <c r="B429" s="121" t="s">
        <v>86</v>
      </c>
      <c r="C429" s="31" t="s">
        <v>100</v>
      </c>
      <c r="D429" s="83">
        <v>74843</v>
      </c>
      <c r="E429" s="83"/>
      <c r="F429" s="83"/>
      <c r="G429" s="177">
        <f t="shared" si="80"/>
        <v>74843</v>
      </c>
      <c r="H429" s="83">
        <f t="shared" si="66"/>
        <v>74843</v>
      </c>
      <c r="I429" s="83"/>
      <c r="J429" s="167">
        <f>H429</f>
        <v>74843</v>
      </c>
      <c r="K429" s="168">
        <v>0</v>
      </c>
      <c r="L429" s="171"/>
      <c r="M429" s="171"/>
      <c r="N429" s="293"/>
    </row>
    <row r="430" spans="1:14" s="44" customFormat="1" ht="13.5" customHeight="1">
      <c r="A430" s="118"/>
      <c r="B430" s="121" t="s">
        <v>39</v>
      </c>
      <c r="C430" s="31" t="s">
        <v>40</v>
      </c>
      <c r="D430" s="83">
        <v>11446</v>
      </c>
      <c r="E430" s="83"/>
      <c r="F430" s="83"/>
      <c r="G430" s="177">
        <f t="shared" si="80"/>
        <v>11446</v>
      </c>
      <c r="H430" s="83">
        <f t="shared" si="66"/>
        <v>11446</v>
      </c>
      <c r="I430" s="83"/>
      <c r="J430" s="167">
        <f>H430</f>
        <v>11446</v>
      </c>
      <c r="K430" s="168">
        <v>0</v>
      </c>
      <c r="L430" s="171"/>
      <c r="M430" s="171"/>
      <c r="N430" s="293"/>
    </row>
    <row r="431" spans="1:14" s="44" customFormat="1" ht="13.5" customHeight="1">
      <c r="A431" s="118"/>
      <c r="B431" s="121" t="s">
        <v>504</v>
      </c>
      <c r="C431" s="32" t="s">
        <v>505</v>
      </c>
      <c r="D431" s="83">
        <v>8000</v>
      </c>
      <c r="E431" s="83"/>
      <c r="F431" s="83"/>
      <c r="G431" s="177">
        <f t="shared" si="80"/>
        <v>8000</v>
      </c>
      <c r="H431" s="83">
        <f t="shared" si="66"/>
        <v>8000</v>
      </c>
      <c r="I431" s="83">
        <f>H431</f>
        <v>8000</v>
      </c>
      <c r="J431" s="167"/>
      <c r="K431" s="168"/>
      <c r="L431" s="171"/>
      <c r="M431" s="171"/>
      <c r="N431" s="293"/>
    </row>
    <row r="432" spans="1:14" s="44" customFormat="1" ht="14.25" customHeight="1">
      <c r="A432" s="118"/>
      <c r="B432" s="37" t="s">
        <v>41</v>
      </c>
      <c r="C432" s="32" t="s">
        <v>159</v>
      </c>
      <c r="D432" s="83">
        <v>49275</v>
      </c>
      <c r="E432" s="83"/>
      <c r="F432" s="83"/>
      <c r="G432" s="177">
        <f t="shared" si="80"/>
        <v>49275</v>
      </c>
      <c r="H432" s="83">
        <f t="shared" si="66"/>
        <v>49275</v>
      </c>
      <c r="I432" s="83">
        <v>0</v>
      </c>
      <c r="J432" s="167"/>
      <c r="K432" s="168">
        <v>0</v>
      </c>
      <c r="L432" s="171"/>
      <c r="M432" s="171"/>
      <c r="N432" s="293"/>
    </row>
    <row r="433" spans="1:14" s="44" customFormat="1" ht="16.5" customHeight="1">
      <c r="A433" s="118"/>
      <c r="B433" s="37" t="s">
        <v>117</v>
      </c>
      <c r="C433" s="32" t="s">
        <v>226</v>
      </c>
      <c r="D433" s="83">
        <v>81792</v>
      </c>
      <c r="E433" s="83"/>
      <c r="F433" s="83"/>
      <c r="G433" s="177">
        <f t="shared" si="80"/>
        <v>81792</v>
      </c>
      <c r="H433" s="83">
        <f t="shared" si="66"/>
        <v>81792</v>
      </c>
      <c r="I433" s="83">
        <v>0</v>
      </c>
      <c r="J433" s="167"/>
      <c r="K433" s="168">
        <v>0</v>
      </c>
      <c r="L433" s="171"/>
      <c r="M433" s="171"/>
      <c r="N433" s="293"/>
    </row>
    <row r="434" spans="1:14" s="44" customFormat="1" ht="15.75" customHeight="1">
      <c r="A434" s="118"/>
      <c r="B434" s="37" t="s">
        <v>229</v>
      </c>
      <c r="C434" s="32" t="s">
        <v>230</v>
      </c>
      <c r="D434" s="83">
        <v>3960</v>
      </c>
      <c r="E434" s="83"/>
      <c r="F434" s="83"/>
      <c r="G434" s="177">
        <f t="shared" si="80"/>
        <v>3960</v>
      </c>
      <c r="H434" s="83">
        <f t="shared" si="66"/>
        <v>3960</v>
      </c>
      <c r="I434" s="83">
        <v>0</v>
      </c>
      <c r="J434" s="167"/>
      <c r="K434" s="168">
        <v>0</v>
      </c>
      <c r="L434" s="171"/>
      <c r="M434" s="171"/>
      <c r="N434" s="293"/>
    </row>
    <row r="435" spans="1:14" s="44" customFormat="1" ht="16.5" customHeight="1">
      <c r="A435" s="118"/>
      <c r="B435" s="37" t="s">
        <v>43</v>
      </c>
      <c r="C435" s="32" t="s">
        <v>120</v>
      </c>
      <c r="D435" s="83">
        <v>99800</v>
      </c>
      <c r="E435" s="83"/>
      <c r="F435" s="83"/>
      <c r="G435" s="177">
        <f t="shared" si="80"/>
        <v>99800</v>
      </c>
      <c r="H435" s="83">
        <f t="shared" si="66"/>
        <v>99800</v>
      </c>
      <c r="I435" s="83">
        <v>0</v>
      </c>
      <c r="J435" s="167"/>
      <c r="K435" s="168">
        <v>0</v>
      </c>
      <c r="L435" s="171"/>
      <c r="M435" s="171"/>
      <c r="N435" s="293"/>
    </row>
    <row r="436" spans="1:14" s="44" customFormat="1" ht="16.5" customHeight="1">
      <c r="A436" s="118"/>
      <c r="B436" s="37" t="s">
        <v>45</v>
      </c>
      <c r="C436" s="32" t="s">
        <v>121</v>
      </c>
      <c r="D436" s="83">
        <v>25000</v>
      </c>
      <c r="E436" s="83"/>
      <c r="F436" s="83"/>
      <c r="G436" s="177">
        <f t="shared" si="80"/>
        <v>25000</v>
      </c>
      <c r="H436" s="83">
        <f t="shared" si="66"/>
        <v>25000</v>
      </c>
      <c r="I436" s="83"/>
      <c r="J436" s="167"/>
      <c r="K436" s="168"/>
      <c r="L436" s="171"/>
      <c r="M436" s="171"/>
      <c r="N436" s="293"/>
    </row>
    <row r="437" spans="1:14" s="44" customFormat="1" ht="16.5" customHeight="1">
      <c r="A437" s="118"/>
      <c r="B437" s="37" t="s">
        <v>106</v>
      </c>
      <c r="C437" s="32" t="s">
        <v>107</v>
      </c>
      <c r="D437" s="83">
        <v>600</v>
      </c>
      <c r="E437" s="83"/>
      <c r="F437" s="83"/>
      <c r="G437" s="177">
        <f t="shared" si="80"/>
        <v>600</v>
      </c>
      <c r="H437" s="83">
        <f aca="true" t="shared" si="85" ref="H437:H497">G437</f>
        <v>600</v>
      </c>
      <c r="I437" s="83">
        <v>0</v>
      </c>
      <c r="J437" s="167"/>
      <c r="K437" s="168"/>
      <c r="L437" s="171"/>
      <c r="M437" s="171"/>
      <c r="N437" s="293"/>
    </row>
    <row r="438" spans="1:14" s="44" customFormat="1" ht="16.5" customHeight="1">
      <c r="A438" s="118"/>
      <c r="B438" s="37" t="s">
        <v>47</v>
      </c>
      <c r="C438" s="32" t="s">
        <v>122</v>
      </c>
      <c r="D438" s="83">
        <v>17100</v>
      </c>
      <c r="E438" s="83"/>
      <c r="F438" s="83"/>
      <c r="G438" s="177">
        <f t="shared" si="80"/>
        <v>17100</v>
      </c>
      <c r="H438" s="83">
        <f t="shared" si="85"/>
        <v>17100</v>
      </c>
      <c r="I438" s="83">
        <v>0</v>
      </c>
      <c r="J438" s="167"/>
      <c r="K438" s="168">
        <v>0</v>
      </c>
      <c r="L438" s="171"/>
      <c r="M438" s="171"/>
      <c r="N438" s="293"/>
    </row>
    <row r="439" spans="1:14" s="44" customFormat="1" ht="16.5" customHeight="1">
      <c r="A439" s="118"/>
      <c r="B439" s="37" t="s">
        <v>242</v>
      </c>
      <c r="C439" s="31" t="s">
        <v>246</v>
      </c>
      <c r="D439" s="83">
        <v>3600</v>
      </c>
      <c r="E439" s="83"/>
      <c r="F439" s="83"/>
      <c r="G439" s="177">
        <f t="shared" si="80"/>
        <v>3600</v>
      </c>
      <c r="H439" s="83">
        <f t="shared" si="85"/>
        <v>3600</v>
      </c>
      <c r="I439" s="83">
        <v>0</v>
      </c>
      <c r="J439" s="167"/>
      <c r="K439" s="168"/>
      <c r="L439" s="171"/>
      <c r="M439" s="171"/>
      <c r="N439" s="293"/>
    </row>
    <row r="440" spans="1:14" s="44" customFormat="1" ht="16.5" customHeight="1">
      <c r="A440" s="118"/>
      <c r="B440" s="37" t="s">
        <v>49</v>
      </c>
      <c r="C440" s="32" t="s">
        <v>50</v>
      </c>
      <c r="D440" s="83">
        <v>2600</v>
      </c>
      <c r="E440" s="83"/>
      <c r="F440" s="83"/>
      <c r="G440" s="177">
        <f t="shared" si="80"/>
        <v>2600</v>
      </c>
      <c r="H440" s="83">
        <f t="shared" si="85"/>
        <v>2600</v>
      </c>
      <c r="I440" s="83">
        <v>0</v>
      </c>
      <c r="J440" s="167"/>
      <c r="K440" s="168">
        <v>0</v>
      </c>
      <c r="L440" s="171"/>
      <c r="M440" s="171"/>
      <c r="N440" s="293"/>
    </row>
    <row r="441" spans="1:14" s="44" customFormat="1" ht="16.5" customHeight="1">
      <c r="A441" s="118"/>
      <c r="B441" s="37" t="s">
        <v>51</v>
      </c>
      <c r="C441" s="32" t="s">
        <v>52</v>
      </c>
      <c r="D441" s="83">
        <v>1080</v>
      </c>
      <c r="E441" s="83"/>
      <c r="F441" s="83"/>
      <c r="G441" s="177">
        <f t="shared" si="80"/>
        <v>1080</v>
      </c>
      <c r="H441" s="83">
        <f t="shared" si="85"/>
        <v>1080</v>
      </c>
      <c r="I441" s="83">
        <v>0</v>
      </c>
      <c r="J441" s="167"/>
      <c r="K441" s="168">
        <v>0</v>
      </c>
      <c r="L441" s="171"/>
      <c r="M441" s="171"/>
      <c r="N441" s="293"/>
    </row>
    <row r="442" spans="1:14" s="44" customFormat="1" ht="15" customHeight="1">
      <c r="A442" s="118"/>
      <c r="B442" s="37" t="s">
        <v>53</v>
      </c>
      <c r="C442" s="32" t="s">
        <v>54</v>
      </c>
      <c r="D442" s="83">
        <v>26820</v>
      </c>
      <c r="E442" s="83"/>
      <c r="F442" s="83"/>
      <c r="G442" s="177">
        <f t="shared" si="80"/>
        <v>26820</v>
      </c>
      <c r="H442" s="83">
        <f t="shared" si="85"/>
        <v>26820</v>
      </c>
      <c r="I442" s="83">
        <v>0</v>
      </c>
      <c r="J442" s="167"/>
      <c r="K442" s="168">
        <v>0</v>
      </c>
      <c r="L442" s="171"/>
      <c r="M442" s="171"/>
      <c r="N442" s="293"/>
    </row>
    <row r="443" spans="1:14" s="44" customFormat="1" ht="15.75" customHeight="1">
      <c r="A443" s="118"/>
      <c r="B443" s="37" t="s">
        <v>243</v>
      </c>
      <c r="C443" s="31" t="s">
        <v>706</v>
      </c>
      <c r="D443" s="83">
        <v>1200</v>
      </c>
      <c r="E443" s="83"/>
      <c r="F443" s="83"/>
      <c r="G443" s="177">
        <f t="shared" si="80"/>
        <v>1200</v>
      </c>
      <c r="H443" s="83">
        <f t="shared" si="85"/>
        <v>1200</v>
      </c>
      <c r="I443" s="83">
        <v>0</v>
      </c>
      <c r="J443" s="167"/>
      <c r="K443" s="168"/>
      <c r="L443" s="171"/>
      <c r="M443" s="171"/>
      <c r="N443" s="293"/>
    </row>
    <row r="444" spans="1:14" s="44" customFormat="1" ht="16.5" customHeight="1">
      <c r="A444" s="118"/>
      <c r="B444" s="37" t="s">
        <v>244</v>
      </c>
      <c r="C444" s="31" t="s">
        <v>248</v>
      </c>
      <c r="D444" s="83">
        <v>500</v>
      </c>
      <c r="E444" s="83"/>
      <c r="F444" s="83"/>
      <c r="G444" s="177">
        <f t="shared" si="80"/>
        <v>500</v>
      </c>
      <c r="H444" s="83">
        <f t="shared" si="85"/>
        <v>500</v>
      </c>
      <c r="I444" s="83">
        <v>0</v>
      </c>
      <c r="J444" s="167"/>
      <c r="K444" s="168"/>
      <c r="L444" s="171"/>
      <c r="M444" s="171"/>
      <c r="N444" s="293"/>
    </row>
    <row r="445" spans="1:14" s="44" customFormat="1" ht="16.5" customHeight="1">
      <c r="A445" s="118"/>
      <c r="B445" s="37" t="s">
        <v>245</v>
      </c>
      <c r="C445" s="31" t="s">
        <v>249</v>
      </c>
      <c r="D445" s="83">
        <v>1000</v>
      </c>
      <c r="E445" s="83"/>
      <c r="F445" s="83"/>
      <c r="G445" s="177">
        <f t="shared" si="80"/>
        <v>1000</v>
      </c>
      <c r="H445" s="83">
        <f t="shared" si="85"/>
        <v>1000</v>
      </c>
      <c r="I445" s="83">
        <v>0</v>
      </c>
      <c r="J445" s="167"/>
      <c r="K445" s="168"/>
      <c r="L445" s="171"/>
      <c r="M445" s="171"/>
      <c r="N445" s="293"/>
    </row>
    <row r="446" spans="1:14" s="44" customFormat="1" ht="18" customHeight="1">
      <c r="A446" s="115" t="s">
        <v>130</v>
      </c>
      <c r="B446" s="129"/>
      <c r="C446" s="66" t="s">
        <v>228</v>
      </c>
      <c r="D446" s="165">
        <f>SUM(D447:D466)</f>
        <v>881886</v>
      </c>
      <c r="E446" s="165">
        <f aca="true" t="shared" si="86" ref="E446:N446">SUM(E447:E466)</f>
        <v>0</v>
      </c>
      <c r="F446" s="165">
        <f t="shared" si="86"/>
        <v>0</v>
      </c>
      <c r="G446" s="165">
        <f t="shared" si="86"/>
        <v>881886</v>
      </c>
      <c r="H446" s="165">
        <f t="shared" si="86"/>
        <v>881886</v>
      </c>
      <c r="I446" s="165">
        <f t="shared" si="86"/>
        <v>483603</v>
      </c>
      <c r="J446" s="165">
        <f t="shared" si="86"/>
        <v>84027</v>
      </c>
      <c r="K446" s="165">
        <f t="shared" si="86"/>
        <v>0</v>
      </c>
      <c r="L446" s="165">
        <f t="shared" si="86"/>
        <v>0</v>
      </c>
      <c r="M446" s="165">
        <f t="shared" si="86"/>
        <v>0</v>
      </c>
      <c r="N446" s="166">
        <f t="shared" si="86"/>
        <v>0</v>
      </c>
    </row>
    <row r="447" spans="1:14" s="44" customFormat="1" ht="19.5" customHeight="1">
      <c r="A447" s="112"/>
      <c r="B447" s="37" t="s">
        <v>33</v>
      </c>
      <c r="C447" s="31" t="s">
        <v>295</v>
      </c>
      <c r="D447" s="83">
        <v>446956</v>
      </c>
      <c r="E447" s="83"/>
      <c r="F447" s="83"/>
      <c r="G447" s="177">
        <f t="shared" si="80"/>
        <v>446956</v>
      </c>
      <c r="H447" s="83">
        <f t="shared" si="85"/>
        <v>446956</v>
      </c>
      <c r="I447" s="83">
        <f>H447</f>
        <v>446956</v>
      </c>
      <c r="J447" s="167"/>
      <c r="K447" s="168">
        <v>0</v>
      </c>
      <c r="L447" s="171"/>
      <c r="M447" s="171"/>
      <c r="N447" s="293"/>
    </row>
    <row r="448" spans="1:14" s="44" customFormat="1" ht="17.25" customHeight="1">
      <c r="A448" s="112"/>
      <c r="B448" s="37" t="s">
        <v>37</v>
      </c>
      <c r="C448" s="31" t="s">
        <v>38</v>
      </c>
      <c r="D448" s="83">
        <v>31007</v>
      </c>
      <c r="E448" s="83"/>
      <c r="F448" s="83"/>
      <c r="G448" s="177">
        <f t="shared" si="80"/>
        <v>31007</v>
      </c>
      <c r="H448" s="83">
        <f t="shared" si="85"/>
        <v>31007</v>
      </c>
      <c r="I448" s="83">
        <f>H448</f>
        <v>31007</v>
      </c>
      <c r="J448" s="167"/>
      <c r="K448" s="168">
        <v>0</v>
      </c>
      <c r="L448" s="171"/>
      <c r="M448" s="171"/>
      <c r="N448" s="293"/>
    </row>
    <row r="449" spans="1:14" s="44" customFormat="1" ht="18" customHeight="1">
      <c r="A449" s="112"/>
      <c r="B449" s="121" t="s">
        <v>86</v>
      </c>
      <c r="C449" s="31" t="s">
        <v>100</v>
      </c>
      <c r="D449" s="83">
        <v>72520</v>
      </c>
      <c r="E449" s="83"/>
      <c r="F449" s="83"/>
      <c r="G449" s="177">
        <f t="shared" si="80"/>
        <v>72520</v>
      </c>
      <c r="H449" s="83">
        <f t="shared" si="85"/>
        <v>72520</v>
      </c>
      <c r="I449" s="83"/>
      <c r="J449" s="167">
        <f>H449</f>
        <v>72520</v>
      </c>
      <c r="K449" s="168">
        <v>0</v>
      </c>
      <c r="L449" s="171"/>
      <c r="M449" s="171"/>
      <c r="N449" s="293"/>
    </row>
    <row r="450" spans="1:14" s="44" customFormat="1" ht="15.75" customHeight="1">
      <c r="A450" s="112"/>
      <c r="B450" s="37" t="s">
        <v>39</v>
      </c>
      <c r="C450" s="32" t="s">
        <v>40</v>
      </c>
      <c r="D450" s="83">
        <v>11507</v>
      </c>
      <c r="E450" s="83"/>
      <c r="F450" s="83"/>
      <c r="G450" s="177">
        <f t="shared" si="80"/>
        <v>11507</v>
      </c>
      <c r="H450" s="83">
        <f t="shared" si="85"/>
        <v>11507</v>
      </c>
      <c r="I450" s="83"/>
      <c r="J450" s="167">
        <f>H450</f>
        <v>11507</v>
      </c>
      <c r="K450" s="168">
        <v>0</v>
      </c>
      <c r="L450" s="171"/>
      <c r="M450" s="171"/>
      <c r="N450" s="293"/>
    </row>
    <row r="451" spans="1:14" s="44" customFormat="1" ht="15.75" customHeight="1">
      <c r="A451" s="112"/>
      <c r="B451" s="37" t="s">
        <v>504</v>
      </c>
      <c r="C451" s="32" t="s">
        <v>505</v>
      </c>
      <c r="D451" s="83">
        <v>5640</v>
      </c>
      <c r="E451" s="83"/>
      <c r="F451" s="83"/>
      <c r="G451" s="177">
        <f t="shared" si="80"/>
        <v>5640</v>
      </c>
      <c r="H451" s="83">
        <f t="shared" si="85"/>
        <v>5640</v>
      </c>
      <c r="I451" s="83">
        <f>H451</f>
        <v>5640</v>
      </c>
      <c r="J451" s="167"/>
      <c r="K451" s="168"/>
      <c r="L451" s="171"/>
      <c r="M451" s="171"/>
      <c r="N451" s="293"/>
    </row>
    <row r="452" spans="1:14" s="44" customFormat="1" ht="15.75" customHeight="1">
      <c r="A452" s="112"/>
      <c r="B452" s="37" t="s">
        <v>41</v>
      </c>
      <c r="C452" s="32" t="s">
        <v>159</v>
      </c>
      <c r="D452" s="83">
        <v>25273</v>
      </c>
      <c r="E452" s="83"/>
      <c r="F452" s="83"/>
      <c r="G452" s="177">
        <f t="shared" si="80"/>
        <v>25273</v>
      </c>
      <c r="H452" s="83">
        <f t="shared" si="85"/>
        <v>25273</v>
      </c>
      <c r="I452" s="83"/>
      <c r="J452" s="167"/>
      <c r="K452" s="168">
        <v>0</v>
      </c>
      <c r="L452" s="171"/>
      <c r="M452" s="171"/>
      <c r="N452" s="293"/>
    </row>
    <row r="453" spans="1:14" s="44" customFormat="1" ht="16.5" customHeight="1">
      <c r="A453" s="112"/>
      <c r="B453" s="37" t="s">
        <v>117</v>
      </c>
      <c r="C453" s="32" t="s">
        <v>226</v>
      </c>
      <c r="D453" s="83">
        <v>500</v>
      </c>
      <c r="E453" s="83"/>
      <c r="F453" s="83"/>
      <c r="G453" s="177">
        <f t="shared" si="80"/>
        <v>500</v>
      </c>
      <c r="H453" s="83">
        <f t="shared" si="85"/>
        <v>500</v>
      </c>
      <c r="I453" s="83"/>
      <c r="J453" s="167"/>
      <c r="K453" s="168">
        <v>0</v>
      </c>
      <c r="L453" s="171"/>
      <c r="M453" s="171"/>
      <c r="N453" s="293"/>
    </row>
    <row r="454" spans="1:14" s="44" customFormat="1" ht="16.5" customHeight="1">
      <c r="A454" s="112"/>
      <c r="B454" s="37" t="s">
        <v>229</v>
      </c>
      <c r="C454" s="32" t="s">
        <v>230</v>
      </c>
      <c r="D454" s="83">
        <v>6900</v>
      </c>
      <c r="E454" s="83"/>
      <c r="F454" s="83"/>
      <c r="G454" s="177">
        <f t="shared" si="80"/>
        <v>6900</v>
      </c>
      <c r="H454" s="83">
        <f t="shared" si="85"/>
        <v>6900</v>
      </c>
      <c r="I454" s="83"/>
      <c r="J454" s="167"/>
      <c r="K454" s="168">
        <v>0</v>
      </c>
      <c r="L454" s="171"/>
      <c r="M454" s="171"/>
      <c r="N454" s="293"/>
    </row>
    <row r="455" spans="1:14" s="44" customFormat="1" ht="14.25" customHeight="1">
      <c r="A455" s="112"/>
      <c r="B455" s="37" t="s">
        <v>43</v>
      </c>
      <c r="C455" s="32" t="s">
        <v>120</v>
      </c>
      <c r="D455" s="83">
        <v>55000</v>
      </c>
      <c r="E455" s="83"/>
      <c r="F455" s="83"/>
      <c r="G455" s="177">
        <f t="shared" si="80"/>
        <v>55000</v>
      </c>
      <c r="H455" s="83">
        <f t="shared" si="85"/>
        <v>55000</v>
      </c>
      <c r="I455" s="83"/>
      <c r="J455" s="167"/>
      <c r="K455" s="168">
        <v>0</v>
      </c>
      <c r="L455" s="171"/>
      <c r="M455" s="171"/>
      <c r="N455" s="293"/>
    </row>
    <row r="456" spans="1:14" s="44" customFormat="1" ht="14.25" customHeight="1">
      <c r="A456" s="112"/>
      <c r="B456" s="37" t="s">
        <v>106</v>
      </c>
      <c r="C456" s="32" t="s">
        <v>107</v>
      </c>
      <c r="D456" s="83">
        <v>400</v>
      </c>
      <c r="E456" s="83"/>
      <c r="F456" s="83"/>
      <c r="G456" s="177">
        <f t="shared" si="80"/>
        <v>400</v>
      </c>
      <c r="H456" s="83">
        <f t="shared" si="85"/>
        <v>400</v>
      </c>
      <c r="I456" s="83"/>
      <c r="J456" s="167"/>
      <c r="K456" s="168"/>
      <c r="L456" s="171"/>
      <c r="M456" s="171"/>
      <c r="N456" s="293"/>
    </row>
    <row r="457" spans="1:14" s="44" customFormat="1" ht="14.25" customHeight="1">
      <c r="A457" s="112"/>
      <c r="B457" s="457">
        <v>4300</v>
      </c>
      <c r="C457" s="32" t="s">
        <v>122</v>
      </c>
      <c r="D457" s="83">
        <v>197598</v>
      </c>
      <c r="E457" s="83"/>
      <c r="F457" s="83"/>
      <c r="G457" s="177">
        <f t="shared" si="80"/>
        <v>197598</v>
      </c>
      <c r="H457" s="83">
        <f t="shared" si="85"/>
        <v>197598</v>
      </c>
      <c r="I457" s="83"/>
      <c r="J457" s="167"/>
      <c r="K457" s="168">
        <v>0</v>
      </c>
      <c r="L457" s="171"/>
      <c r="M457" s="171"/>
      <c r="N457" s="293"/>
    </row>
    <row r="458" spans="1:14" s="44" customFormat="1" ht="15.75" customHeight="1">
      <c r="A458" s="112"/>
      <c r="B458" s="37" t="s">
        <v>506</v>
      </c>
      <c r="C458" s="32" t="s">
        <v>507</v>
      </c>
      <c r="D458" s="83">
        <v>400</v>
      </c>
      <c r="E458" s="83"/>
      <c r="F458" s="83"/>
      <c r="G458" s="177">
        <f t="shared" si="80"/>
        <v>400</v>
      </c>
      <c r="H458" s="83">
        <f t="shared" si="85"/>
        <v>400</v>
      </c>
      <c r="I458" s="83"/>
      <c r="J458" s="167"/>
      <c r="K458" s="168">
        <v>0</v>
      </c>
      <c r="L458" s="171"/>
      <c r="M458" s="171"/>
      <c r="N458" s="293"/>
    </row>
    <row r="459" spans="1:14" s="44" customFormat="1" ht="15.75" customHeight="1">
      <c r="A459" s="112"/>
      <c r="B459" s="37" t="s">
        <v>250</v>
      </c>
      <c r="C459" s="31" t="s">
        <v>252</v>
      </c>
      <c r="D459" s="83">
        <v>600</v>
      </c>
      <c r="E459" s="83"/>
      <c r="F459" s="83"/>
      <c r="G459" s="177">
        <f t="shared" si="80"/>
        <v>600</v>
      </c>
      <c r="H459" s="83">
        <f t="shared" si="85"/>
        <v>600</v>
      </c>
      <c r="I459" s="83"/>
      <c r="J459" s="167"/>
      <c r="K459" s="168"/>
      <c r="L459" s="171"/>
      <c r="M459" s="171"/>
      <c r="N459" s="293"/>
    </row>
    <row r="460" spans="1:14" s="44" customFormat="1" ht="15.75" customHeight="1">
      <c r="A460" s="112"/>
      <c r="B460" s="37" t="s">
        <v>242</v>
      </c>
      <c r="C460" s="31" t="s">
        <v>246</v>
      </c>
      <c r="D460" s="83">
        <v>2000</v>
      </c>
      <c r="E460" s="83"/>
      <c r="F460" s="83"/>
      <c r="G460" s="177">
        <f t="shared" si="80"/>
        <v>2000</v>
      </c>
      <c r="H460" s="83">
        <f t="shared" si="85"/>
        <v>2000</v>
      </c>
      <c r="I460" s="83"/>
      <c r="J460" s="167"/>
      <c r="K460" s="168"/>
      <c r="L460" s="171"/>
      <c r="M460" s="171"/>
      <c r="N460" s="293"/>
    </row>
    <row r="461" spans="1:14" s="44" customFormat="1" ht="15.75" customHeight="1">
      <c r="A461" s="112"/>
      <c r="B461" s="37" t="s">
        <v>49</v>
      </c>
      <c r="C461" s="32" t="s">
        <v>50</v>
      </c>
      <c r="D461" s="83">
        <v>800</v>
      </c>
      <c r="E461" s="83"/>
      <c r="F461" s="83"/>
      <c r="G461" s="177">
        <f t="shared" si="80"/>
        <v>800</v>
      </c>
      <c r="H461" s="83">
        <f t="shared" si="85"/>
        <v>800</v>
      </c>
      <c r="I461" s="83"/>
      <c r="J461" s="167"/>
      <c r="K461" s="168">
        <v>0</v>
      </c>
      <c r="L461" s="171"/>
      <c r="M461" s="171"/>
      <c r="N461" s="293"/>
    </row>
    <row r="462" spans="1:14" s="44" customFormat="1" ht="15.75" customHeight="1">
      <c r="A462" s="112"/>
      <c r="B462" s="37" t="s">
        <v>53</v>
      </c>
      <c r="C462" s="32" t="s">
        <v>54</v>
      </c>
      <c r="D462" s="83">
        <v>19341</v>
      </c>
      <c r="E462" s="83"/>
      <c r="F462" s="83"/>
      <c r="G462" s="177">
        <f t="shared" si="80"/>
        <v>19341</v>
      </c>
      <c r="H462" s="83">
        <f t="shared" si="85"/>
        <v>19341</v>
      </c>
      <c r="I462" s="83"/>
      <c r="J462" s="167"/>
      <c r="K462" s="168">
        <v>0</v>
      </c>
      <c r="L462" s="171"/>
      <c r="M462" s="171"/>
      <c r="N462" s="293"/>
    </row>
    <row r="463" spans="1:14" s="44" customFormat="1" ht="16.5" customHeight="1">
      <c r="A463" s="112"/>
      <c r="B463" s="37" t="s">
        <v>69</v>
      </c>
      <c r="C463" s="32" t="s">
        <v>70</v>
      </c>
      <c r="D463" s="83">
        <v>3818</v>
      </c>
      <c r="E463" s="83"/>
      <c r="F463" s="83"/>
      <c r="G463" s="177">
        <f t="shared" si="80"/>
        <v>3818</v>
      </c>
      <c r="H463" s="83">
        <f t="shared" si="85"/>
        <v>3818</v>
      </c>
      <c r="I463" s="83"/>
      <c r="J463" s="167"/>
      <c r="K463" s="168">
        <v>0</v>
      </c>
      <c r="L463" s="171"/>
      <c r="M463" s="171"/>
      <c r="N463" s="293"/>
    </row>
    <row r="464" spans="1:14" s="44" customFormat="1" ht="16.5" customHeight="1">
      <c r="A464" s="112"/>
      <c r="B464" s="37" t="s">
        <v>125</v>
      </c>
      <c r="C464" s="32" t="s">
        <v>126</v>
      </c>
      <c r="D464" s="83">
        <v>426</v>
      </c>
      <c r="E464" s="83"/>
      <c r="F464" s="83"/>
      <c r="G464" s="177">
        <f t="shared" si="80"/>
        <v>426</v>
      </c>
      <c r="H464" s="83">
        <f t="shared" si="85"/>
        <v>426</v>
      </c>
      <c r="I464" s="83"/>
      <c r="J464" s="167"/>
      <c r="K464" s="168">
        <v>0</v>
      </c>
      <c r="L464" s="171"/>
      <c r="M464" s="171"/>
      <c r="N464" s="293"/>
    </row>
    <row r="465" spans="1:14" s="44" customFormat="1" ht="16.5" customHeight="1">
      <c r="A465" s="112"/>
      <c r="B465" s="37" t="s">
        <v>243</v>
      </c>
      <c r="C465" s="31" t="s">
        <v>706</v>
      </c>
      <c r="D465" s="83">
        <v>1000</v>
      </c>
      <c r="E465" s="83"/>
      <c r="F465" s="83"/>
      <c r="G465" s="177">
        <f t="shared" si="80"/>
        <v>1000</v>
      </c>
      <c r="H465" s="83">
        <f t="shared" si="85"/>
        <v>1000</v>
      </c>
      <c r="I465" s="83"/>
      <c r="J465" s="167"/>
      <c r="K465" s="168"/>
      <c r="L465" s="171"/>
      <c r="M465" s="171"/>
      <c r="N465" s="293"/>
    </row>
    <row r="466" spans="1:14" s="44" customFormat="1" ht="16.5" customHeight="1">
      <c r="A466" s="112"/>
      <c r="B466" s="37" t="s">
        <v>244</v>
      </c>
      <c r="C466" s="31" t="s">
        <v>248</v>
      </c>
      <c r="D466" s="83">
        <v>200</v>
      </c>
      <c r="E466" s="83"/>
      <c r="F466" s="83"/>
      <c r="G466" s="177">
        <f t="shared" si="80"/>
        <v>200</v>
      </c>
      <c r="H466" s="83">
        <f t="shared" si="85"/>
        <v>200</v>
      </c>
      <c r="I466" s="83"/>
      <c r="J466" s="167"/>
      <c r="K466" s="168"/>
      <c r="L466" s="171"/>
      <c r="M466" s="171"/>
      <c r="N466" s="293"/>
    </row>
    <row r="467" spans="1:14" s="44" customFormat="1" ht="17.25" customHeight="1">
      <c r="A467" s="110" t="s">
        <v>235</v>
      </c>
      <c r="B467" s="129"/>
      <c r="C467" s="434" t="s">
        <v>446</v>
      </c>
      <c r="D467" s="165">
        <f aca="true" t="shared" si="87" ref="D467:N467">SUM(D468:D483)</f>
        <v>309166</v>
      </c>
      <c r="E467" s="165">
        <f t="shared" si="87"/>
        <v>6797</v>
      </c>
      <c r="F467" s="165">
        <f t="shared" si="87"/>
        <v>6797</v>
      </c>
      <c r="G467" s="165">
        <f t="shared" si="87"/>
        <v>309166</v>
      </c>
      <c r="H467" s="165">
        <f t="shared" si="87"/>
        <v>309166</v>
      </c>
      <c r="I467" s="165">
        <f t="shared" si="87"/>
        <v>215967</v>
      </c>
      <c r="J467" s="165">
        <f t="shared" si="87"/>
        <v>39533</v>
      </c>
      <c r="K467" s="165">
        <f t="shared" si="87"/>
        <v>0</v>
      </c>
      <c r="L467" s="165">
        <f t="shared" si="87"/>
        <v>0</v>
      </c>
      <c r="M467" s="165">
        <f t="shared" si="87"/>
        <v>0</v>
      </c>
      <c r="N467" s="166">
        <f t="shared" si="87"/>
        <v>0</v>
      </c>
    </row>
    <row r="468" spans="1:14" s="44" customFormat="1" ht="15.75" customHeight="1">
      <c r="A468" s="112"/>
      <c r="B468" s="37" t="s">
        <v>33</v>
      </c>
      <c r="C468" s="31" t="s">
        <v>295</v>
      </c>
      <c r="D468" s="83">
        <v>198712</v>
      </c>
      <c r="E468" s="83">
        <v>4700</v>
      </c>
      <c r="F468" s="83"/>
      <c r="G468" s="177">
        <f t="shared" si="80"/>
        <v>203412</v>
      </c>
      <c r="H468" s="83">
        <f t="shared" si="85"/>
        <v>203412</v>
      </c>
      <c r="I468" s="83">
        <f>H468</f>
        <v>203412</v>
      </c>
      <c r="J468" s="167"/>
      <c r="K468" s="168">
        <v>0</v>
      </c>
      <c r="L468" s="171"/>
      <c r="M468" s="171"/>
      <c r="N468" s="293"/>
    </row>
    <row r="469" spans="1:14" s="44" customFormat="1" ht="14.25" customHeight="1">
      <c r="A469" s="112"/>
      <c r="B469" s="37" t="s">
        <v>37</v>
      </c>
      <c r="C469" s="31" t="s">
        <v>38</v>
      </c>
      <c r="D469" s="83">
        <v>10555</v>
      </c>
      <c r="E469" s="83"/>
      <c r="F469" s="83"/>
      <c r="G469" s="177">
        <f t="shared" si="80"/>
        <v>10555</v>
      </c>
      <c r="H469" s="83">
        <f t="shared" si="85"/>
        <v>10555</v>
      </c>
      <c r="I469" s="83">
        <f>H469</f>
        <v>10555</v>
      </c>
      <c r="J469" s="167"/>
      <c r="K469" s="168"/>
      <c r="L469" s="171"/>
      <c r="M469" s="171"/>
      <c r="N469" s="293"/>
    </row>
    <row r="470" spans="1:14" s="44" customFormat="1" ht="15" customHeight="1">
      <c r="A470" s="112"/>
      <c r="B470" s="37" t="s">
        <v>64</v>
      </c>
      <c r="C470" s="31" t="s">
        <v>100</v>
      </c>
      <c r="D470" s="83">
        <v>32648</v>
      </c>
      <c r="E470" s="83">
        <v>1300</v>
      </c>
      <c r="F470" s="83"/>
      <c r="G470" s="177">
        <f t="shared" si="80"/>
        <v>33948</v>
      </c>
      <c r="H470" s="83">
        <f t="shared" si="85"/>
        <v>33948</v>
      </c>
      <c r="I470" s="83"/>
      <c r="J470" s="167">
        <f>H470</f>
        <v>33948</v>
      </c>
      <c r="K470" s="168">
        <v>0</v>
      </c>
      <c r="L470" s="171"/>
      <c r="M470" s="171"/>
      <c r="N470" s="293"/>
    </row>
    <row r="471" spans="1:14" s="44" customFormat="1" ht="15" customHeight="1">
      <c r="A471" s="112"/>
      <c r="B471" s="37" t="s">
        <v>39</v>
      </c>
      <c r="C471" s="32" t="s">
        <v>40</v>
      </c>
      <c r="D471" s="83">
        <v>5085</v>
      </c>
      <c r="E471" s="83">
        <v>500</v>
      </c>
      <c r="F471" s="83"/>
      <c r="G471" s="177">
        <f t="shared" si="80"/>
        <v>5585</v>
      </c>
      <c r="H471" s="83">
        <f t="shared" si="85"/>
        <v>5585</v>
      </c>
      <c r="I471" s="83"/>
      <c r="J471" s="167">
        <f>H471</f>
        <v>5585</v>
      </c>
      <c r="K471" s="168">
        <v>0</v>
      </c>
      <c r="L471" s="171"/>
      <c r="M471" s="171"/>
      <c r="N471" s="293"/>
    </row>
    <row r="472" spans="1:14" s="44" customFormat="1" ht="15" customHeight="1">
      <c r="A472" s="112"/>
      <c r="B472" s="37" t="s">
        <v>504</v>
      </c>
      <c r="C472" s="31" t="s">
        <v>505</v>
      </c>
      <c r="D472" s="83">
        <v>6000</v>
      </c>
      <c r="E472" s="83"/>
      <c r="F472" s="83">
        <v>4000</v>
      </c>
      <c r="G472" s="177">
        <f t="shared" si="80"/>
        <v>2000</v>
      </c>
      <c r="H472" s="83">
        <f t="shared" si="85"/>
        <v>2000</v>
      </c>
      <c r="I472" s="83">
        <f>H472</f>
        <v>2000</v>
      </c>
      <c r="J472" s="167"/>
      <c r="K472" s="168"/>
      <c r="L472" s="171"/>
      <c r="M472" s="171"/>
      <c r="N472" s="293"/>
    </row>
    <row r="473" spans="1:14" s="44" customFormat="1" ht="15" customHeight="1">
      <c r="A473" s="112"/>
      <c r="B473" s="37" t="s">
        <v>41</v>
      </c>
      <c r="C473" s="32" t="s">
        <v>239</v>
      </c>
      <c r="D473" s="83">
        <v>5726</v>
      </c>
      <c r="E473" s="83"/>
      <c r="F473" s="83"/>
      <c r="G473" s="177">
        <f aca="true" t="shared" si="88" ref="G473:G539">D473+E473-F473</f>
        <v>5726</v>
      </c>
      <c r="H473" s="83">
        <f t="shared" si="85"/>
        <v>5726</v>
      </c>
      <c r="I473" s="83"/>
      <c r="J473" s="167"/>
      <c r="K473" s="168">
        <v>0</v>
      </c>
      <c r="L473" s="171"/>
      <c r="M473" s="171"/>
      <c r="N473" s="293"/>
    </row>
    <row r="474" spans="1:14" s="44" customFormat="1" ht="15" customHeight="1">
      <c r="A474" s="112"/>
      <c r="B474" s="37" t="s">
        <v>229</v>
      </c>
      <c r="C474" s="32" t="s">
        <v>599</v>
      </c>
      <c r="D474" s="83">
        <v>400</v>
      </c>
      <c r="E474" s="83"/>
      <c r="F474" s="83"/>
      <c r="G474" s="177">
        <f t="shared" si="88"/>
        <v>400</v>
      </c>
      <c r="H474" s="83">
        <f t="shared" si="85"/>
        <v>400</v>
      </c>
      <c r="I474" s="83"/>
      <c r="J474" s="167"/>
      <c r="K474" s="168"/>
      <c r="L474" s="171"/>
      <c r="M474" s="171"/>
      <c r="N474" s="293"/>
    </row>
    <row r="475" spans="1:14" s="44" customFormat="1" ht="15" customHeight="1">
      <c r="A475" s="112"/>
      <c r="B475" s="37" t="s">
        <v>43</v>
      </c>
      <c r="C475" s="32" t="s">
        <v>120</v>
      </c>
      <c r="D475" s="83">
        <v>25157</v>
      </c>
      <c r="E475" s="83"/>
      <c r="F475" s="83">
        <v>1500</v>
      </c>
      <c r="G475" s="177">
        <f t="shared" si="88"/>
        <v>23657</v>
      </c>
      <c r="H475" s="83">
        <f t="shared" si="85"/>
        <v>23657</v>
      </c>
      <c r="I475" s="83"/>
      <c r="J475" s="167"/>
      <c r="K475" s="168"/>
      <c r="L475" s="171"/>
      <c r="M475" s="171"/>
      <c r="N475" s="293"/>
    </row>
    <row r="476" spans="1:14" s="44" customFormat="1" ht="15" customHeight="1">
      <c r="A476" s="112"/>
      <c r="B476" s="37" t="s">
        <v>106</v>
      </c>
      <c r="C476" s="32" t="s">
        <v>107</v>
      </c>
      <c r="D476" s="83">
        <v>40</v>
      </c>
      <c r="E476" s="83"/>
      <c r="F476" s="83"/>
      <c r="G476" s="177">
        <f t="shared" si="88"/>
        <v>40</v>
      </c>
      <c r="H476" s="83">
        <f t="shared" si="85"/>
        <v>40</v>
      </c>
      <c r="I476" s="83"/>
      <c r="J476" s="167"/>
      <c r="K476" s="168"/>
      <c r="L476" s="171"/>
      <c r="M476" s="171"/>
      <c r="N476" s="293"/>
    </row>
    <row r="477" spans="1:14" s="44" customFormat="1" ht="15" customHeight="1">
      <c r="A477" s="112"/>
      <c r="B477" s="37" t="s">
        <v>47</v>
      </c>
      <c r="C477" s="32" t="s">
        <v>122</v>
      </c>
      <c r="D477" s="83">
        <v>7370</v>
      </c>
      <c r="E477" s="83"/>
      <c r="F477" s="83">
        <v>1000</v>
      </c>
      <c r="G477" s="177">
        <f t="shared" si="88"/>
        <v>6370</v>
      </c>
      <c r="H477" s="83">
        <f t="shared" si="85"/>
        <v>6370</v>
      </c>
      <c r="I477" s="83"/>
      <c r="J477" s="167"/>
      <c r="K477" s="168">
        <v>0</v>
      </c>
      <c r="L477" s="171"/>
      <c r="M477" s="171"/>
      <c r="N477" s="293"/>
    </row>
    <row r="478" spans="1:14" s="44" customFormat="1" ht="15" customHeight="1">
      <c r="A478" s="112"/>
      <c r="B478" s="37" t="s">
        <v>506</v>
      </c>
      <c r="C478" s="32" t="s">
        <v>507</v>
      </c>
      <c r="D478" s="83">
        <v>0</v>
      </c>
      <c r="E478" s="83">
        <v>297</v>
      </c>
      <c r="F478" s="83"/>
      <c r="G478" s="177">
        <f t="shared" si="88"/>
        <v>297</v>
      </c>
      <c r="H478" s="83">
        <f t="shared" si="85"/>
        <v>297</v>
      </c>
      <c r="I478" s="83"/>
      <c r="J478" s="167"/>
      <c r="K478" s="168"/>
      <c r="L478" s="171"/>
      <c r="M478" s="171"/>
      <c r="N478" s="293"/>
    </row>
    <row r="479" spans="1:14" s="44" customFormat="1" ht="15" customHeight="1">
      <c r="A479" s="112"/>
      <c r="B479" s="37" t="s">
        <v>242</v>
      </c>
      <c r="C479" s="31" t="s">
        <v>246</v>
      </c>
      <c r="D479" s="83">
        <v>3900</v>
      </c>
      <c r="E479" s="83"/>
      <c r="F479" s="83">
        <v>297</v>
      </c>
      <c r="G479" s="177">
        <f t="shared" si="88"/>
        <v>3603</v>
      </c>
      <c r="H479" s="83">
        <f t="shared" si="85"/>
        <v>3603</v>
      </c>
      <c r="I479" s="83"/>
      <c r="J479" s="167"/>
      <c r="K479" s="168"/>
      <c r="L479" s="171"/>
      <c r="M479" s="171"/>
      <c r="N479" s="293"/>
    </row>
    <row r="480" spans="1:14" s="44" customFormat="1" ht="15" customHeight="1">
      <c r="A480" s="112"/>
      <c r="B480" s="37" t="s">
        <v>49</v>
      </c>
      <c r="C480" s="32" t="s">
        <v>50</v>
      </c>
      <c r="D480" s="83">
        <v>2000</v>
      </c>
      <c r="E480" s="83"/>
      <c r="F480" s="83"/>
      <c r="G480" s="177">
        <f t="shared" si="88"/>
        <v>2000</v>
      </c>
      <c r="H480" s="83">
        <f t="shared" si="85"/>
        <v>2000</v>
      </c>
      <c r="I480" s="83"/>
      <c r="J480" s="167"/>
      <c r="K480" s="168"/>
      <c r="L480" s="171"/>
      <c r="M480" s="171"/>
      <c r="N480" s="293"/>
    </row>
    <row r="481" spans="1:14" s="44" customFormat="1" ht="15" customHeight="1">
      <c r="A481" s="112"/>
      <c r="B481" s="37" t="s">
        <v>53</v>
      </c>
      <c r="C481" s="32" t="s">
        <v>54</v>
      </c>
      <c r="D481" s="83">
        <v>8613</v>
      </c>
      <c r="E481" s="83"/>
      <c r="F481" s="83"/>
      <c r="G481" s="177">
        <f t="shared" si="88"/>
        <v>8613</v>
      </c>
      <c r="H481" s="83">
        <f t="shared" si="85"/>
        <v>8613</v>
      </c>
      <c r="I481" s="83"/>
      <c r="J481" s="167"/>
      <c r="K481" s="168"/>
      <c r="L481" s="171"/>
      <c r="M481" s="171"/>
      <c r="N481" s="293"/>
    </row>
    <row r="482" spans="1:14" s="44" customFormat="1" ht="16.5" customHeight="1">
      <c r="A482" s="112"/>
      <c r="B482" s="37" t="s">
        <v>243</v>
      </c>
      <c r="C482" s="31" t="s">
        <v>706</v>
      </c>
      <c r="D482" s="83">
        <v>2000</v>
      </c>
      <c r="E482" s="83"/>
      <c r="F482" s="83"/>
      <c r="G482" s="177">
        <f t="shared" si="88"/>
        <v>2000</v>
      </c>
      <c r="H482" s="83">
        <f t="shared" si="85"/>
        <v>2000</v>
      </c>
      <c r="I482" s="83"/>
      <c r="J482" s="167"/>
      <c r="K482" s="168"/>
      <c r="L482" s="171"/>
      <c r="M482" s="171"/>
      <c r="N482" s="293"/>
    </row>
    <row r="483" spans="1:14" s="44" customFormat="1" ht="15" customHeight="1">
      <c r="A483" s="112"/>
      <c r="B483" s="37" t="s">
        <v>245</v>
      </c>
      <c r="C483" s="31" t="s">
        <v>249</v>
      </c>
      <c r="D483" s="83">
        <v>960</v>
      </c>
      <c r="E483" s="83"/>
      <c r="F483" s="83"/>
      <c r="G483" s="177">
        <f t="shared" si="88"/>
        <v>960</v>
      </c>
      <c r="H483" s="83">
        <f t="shared" si="85"/>
        <v>960</v>
      </c>
      <c r="I483" s="83"/>
      <c r="J483" s="167"/>
      <c r="K483" s="168"/>
      <c r="L483" s="171"/>
      <c r="M483" s="171"/>
      <c r="N483" s="293"/>
    </row>
    <row r="484" spans="1:14" s="44" customFormat="1" ht="18.75" customHeight="1">
      <c r="A484" s="110" t="s">
        <v>135</v>
      </c>
      <c r="B484" s="128"/>
      <c r="C484" s="66" t="s">
        <v>231</v>
      </c>
      <c r="D484" s="165">
        <f>SUM(D485:D491)</f>
        <v>947717</v>
      </c>
      <c r="E484" s="165">
        <f aca="true" t="shared" si="89" ref="E484:N484">SUM(E485:E491)</f>
        <v>11197</v>
      </c>
      <c r="F484" s="165">
        <f t="shared" si="89"/>
        <v>0</v>
      </c>
      <c r="G484" s="165">
        <f t="shared" si="89"/>
        <v>958914</v>
      </c>
      <c r="H484" s="165">
        <f t="shared" si="89"/>
        <v>958914</v>
      </c>
      <c r="I484" s="165">
        <f t="shared" si="89"/>
        <v>42176</v>
      </c>
      <c r="J484" s="165">
        <f t="shared" si="89"/>
        <v>6759</v>
      </c>
      <c r="K484" s="165">
        <f t="shared" si="89"/>
        <v>17098</v>
      </c>
      <c r="L484" s="165">
        <f t="shared" si="89"/>
        <v>0</v>
      </c>
      <c r="M484" s="165">
        <f t="shared" si="89"/>
        <v>0</v>
      </c>
      <c r="N484" s="166">
        <f t="shared" si="89"/>
        <v>0</v>
      </c>
    </row>
    <row r="485" spans="1:14" s="44" customFormat="1" ht="15.75" customHeight="1">
      <c r="A485" s="125"/>
      <c r="B485" s="37" t="s">
        <v>92</v>
      </c>
      <c r="C485" s="31" t="s">
        <v>405</v>
      </c>
      <c r="D485" s="83">
        <v>4422</v>
      </c>
      <c r="E485" s="83">
        <v>0</v>
      </c>
      <c r="F485" s="83"/>
      <c r="G485" s="177">
        <f t="shared" si="88"/>
        <v>4422</v>
      </c>
      <c r="H485" s="83">
        <f t="shared" si="85"/>
        <v>4422</v>
      </c>
      <c r="I485" s="83"/>
      <c r="J485" s="83"/>
      <c r="K485" s="171">
        <f>H485</f>
        <v>4422</v>
      </c>
      <c r="L485" s="171"/>
      <c r="M485" s="171"/>
      <c r="N485" s="293"/>
    </row>
    <row r="486" spans="1:14" s="44" customFormat="1" ht="15.75" customHeight="1">
      <c r="A486" s="125"/>
      <c r="B486" s="37" t="s">
        <v>201</v>
      </c>
      <c r="C486" s="31" t="s">
        <v>406</v>
      </c>
      <c r="D486" s="83">
        <v>12676</v>
      </c>
      <c r="E486" s="83"/>
      <c r="F486" s="83"/>
      <c r="G486" s="177">
        <f t="shared" si="88"/>
        <v>12676</v>
      </c>
      <c r="H486" s="83">
        <f t="shared" si="85"/>
        <v>12676</v>
      </c>
      <c r="I486" s="83"/>
      <c r="J486" s="83"/>
      <c r="K486" s="171">
        <f>H486</f>
        <v>12676</v>
      </c>
      <c r="L486" s="171"/>
      <c r="M486" s="171"/>
      <c r="N486" s="293"/>
    </row>
    <row r="487" spans="1:14" s="44" customFormat="1" ht="13.5" customHeight="1">
      <c r="A487" s="125"/>
      <c r="B487" s="37" t="s">
        <v>224</v>
      </c>
      <c r="C487" s="31" t="s">
        <v>225</v>
      </c>
      <c r="D487" s="83">
        <v>871802</v>
      </c>
      <c r="E487" s="83">
        <v>11197</v>
      </c>
      <c r="F487" s="83"/>
      <c r="G487" s="177">
        <f t="shared" si="88"/>
        <v>882999</v>
      </c>
      <c r="H487" s="83">
        <f t="shared" si="85"/>
        <v>882999</v>
      </c>
      <c r="I487" s="83"/>
      <c r="J487" s="167"/>
      <c r="K487" s="168"/>
      <c r="L487" s="171"/>
      <c r="M487" s="171"/>
      <c r="N487" s="293"/>
    </row>
    <row r="488" spans="1:14" s="44" customFormat="1" ht="13.5" customHeight="1">
      <c r="A488" s="125"/>
      <c r="B488" s="37" t="s">
        <v>64</v>
      </c>
      <c r="C488" s="31" t="s">
        <v>100</v>
      </c>
      <c r="D488" s="83">
        <v>5726</v>
      </c>
      <c r="E488" s="83"/>
      <c r="F488" s="83"/>
      <c r="G488" s="177">
        <f t="shared" si="88"/>
        <v>5726</v>
      </c>
      <c r="H488" s="83">
        <f t="shared" si="85"/>
        <v>5726</v>
      </c>
      <c r="I488" s="83"/>
      <c r="J488" s="167">
        <f>H488</f>
        <v>5726</v>
      </c>
      <c r="K488" s="168"/>
      <c r="L488" s="171"/>
      <c r="M488" s="171"/>
      <c r="N488" s="293"/>
    </row>
    <row r="489" spans="1:14" s="44" customFormat="1" ht="13.5" customHeight="1">
      <c r="A489" s="125"/>
      <c r="B489" s="37" t="s">
        <v>39</v>
      </c>
      <c r="C489" s="32" t="s">
        <v>40</v>
      </c>
      <c r="D489" s="83">
        <v>1033</v>
      </c>
      <c r="E489" s="83"/>
      <c r="F489" s="83"/>
      <c r="G489" s="177">
        <f t="shared" si="88"/>
        <v>1033</v>
      </c>
      <c r="H489" s="83">
        <f t="shared" si="85"/>
        <v>1033</v>
      </c>
      <c r="I489" s="83"/>
      <c r="J489" s="167">
        <f>H489</f>
        <v>1033</v>
      </c>
      <c r="K489" s="168"/>
      <c r="L489" s="171"/>
      <c r="M489" s="171"/>
      <c r="N489" s="293"/>
    </row>
    <row r="490" spans="1:14" s="44" customFormat="1" ht="14.25" customHeight="1">
      <c r="A490" s="125"/>
      <c r="B490" s="37" t="s">
        <v>504</v>
      </c>
      <c r="C490" s="32" t="s">
        <v>505</v>
      </c>
      <c r="D490" s="83">
        <v>42176</v>
      </c>
      <c r="E490" s="83"/>
      <c r="F490" s="83"/>
      <c r="G490" s="177">
        <f t="shared" si="88"/>
        <v>42176</v>
      </c>
      <c r="H490" s="83">
        <f t="shared" si="85"/>
        <v>42176</v>
      </c>
      <c r="I490" s="83">
        <f>H490</f>
        <v>42176</v>
      </c>
      <c r="J490" s="167"/>
      <c r="K490" s="168"/>
      <c r="L490" s="171"/>
      <c r="M490" s="171"/>
      <c r="N490" s="293"/>
    </row>
    <row r="491" spans="1:14" s="44" customFormat="1" ht="16.5" customHeight="1">
      <c r="A491" s="125"/>
      <c r="B491" s="37" t="s">
        <v>41</v>
      </c>
      <c r="C491" s="32" t="s">
        <v>159</v>
      </c>
      <c r="D491" s="83">
        <v>9882</v>
      </c>
      <c r="E491" s="83"/>
      <c r="F491" s="83"/>
      <c r="G491" s="177">
        <f t="shared" si="88"/>
        <v>9882</v>
      </c>
      <c r="H491" s="83">
        <f t="shared" si="85"/>
        <v>9882</v>
      </c>
      <c r="I491" s="83"/>
      <c r="J491" s="167"/>
      <c r="K491" s="168"/>
      <c r="L491" s="171"/>
      <c r="M491" s="171"/>
      <c r="N491" s="293"/>
    </row>
    <row r="492" spans="1:14" s="44" customFormat="1" ht="26.25" customHeight="1">
      <c r="A492" s="110" t="s">
        <v>131</v>
      </c>
      <c r="B492" s="128"/>
      <c r="C492" s="66" t="s">
        <v>232</v>
      </c>
      <c r="D492" s="165">
        <f>SUM(D493:D512)</f>
        <v>316728</v>
      </c>
      <c r="E492" s="165">
        <f aca="true" t="shared" si="90" ref="E492:N492">SUM(E493:E512)</f>
        <v>0</v>
      </c>
      <c r="F492" s="165">
        <f t="shared" si="90"/>
        <v>0</v>
      </c>
      <c r="G492" s="165">
        <f t="shared" si="90"/>
        <v>316728</v>
      </c>
      <c r="H492" s="165">
        <f t="shared" si="90"/>
        <v>316728</v>
      </c>
      <c r="I492" s="165">
        <f t="shared" si="90"/>
        <v>211264</v>
      </c>
      <c r="J492" s="165">
        <f t="shared" si="90"/>
        <v>37366</v>
      </c>
      <c r="K492" s="165">
        <f t="shared" si="90"/>
        <v>0</v>
      </c>
      <c r="L492" s="165">
        <f t="shared" si="90"/>
        <v>0</v>
      </c>
      <c r="M492" s="165">
        <f t="shared" si="90"/>
        <v>0</v>
      </c>
      <c r="N492" s="166">
        <f t="shared" si="90"/>
        <v>0</v>
      </c>
    </row>
    <row r="493" spans="1:14" s="44" customFormat="1" ht="15.75" customHeight="1">
      <c r="A493" s="108"/>
      <c r="B493" s="131" t="s">
        <v>33</v>
      </c>
      <c r="C493" s="31" t="s">
        <v>295</v>
      </c>
      <c r="D493" s="171">
        <v>192203</v>
      </c>
      <c r="E493" s="171"/>
      <c r="F493" s="171"/>
      <c r="G493" s="177">
        <f t="shared" si="88"/>
        <v>192203</v>
      </c>
      <c r="H493" s="83">
        <f t="shared" si="85"/>
        <v>192203</v>
      </c>
      <c r="I493" s="171">
        <f>H493</f>
        <v>192203</v>
      </c>
      <c r="J493" s="168"/>
      <c r="K493" s="168"/>
      <c r="L493" s="171"/>
      <c r="M493" s="171"/>
      <c r="N493" s="293"/>
    </row>
    <row r="494" spans="1:14" s="44" customFormat="1" ht="18" customHeight="1">
      <c r="A494" s="108"/>
      <c r="B494" s="131" t="s">
        <v>37</v>
      </c>
      <c r="C494" s="31" t="s">
        <v>100</v>
      </c>
      <c r="D494" s="171">
        <v>15061</v>
      </c>
      <c r="E494" s="171"/>
      <c r="F494" s="171"/>
      <c r="G494" s="177">
        <f t="shared" si="88"/>
        <v>15061</v>
      </c>
      <c r="H494" s="83">
        <f t="shared" si="85"/>
        <v>15061</v>
      </c>
      <c r="I494" s="171">
        <f>H494</f>
        <v>15061</v>
      </c>
      <c r="J494" s="168"/>
      <c r="K494" s="168"/>
      <c r="L494" s="171"/>
      <c r="M494" s="171"/>
      <c r="N494" s="293"/>
    </row>
    <row r="495" spans="1:14" s="44" customFormat="1" ht="18" customHeight="1">
      <c r="A495" s="108"/>
      <c r="B495" s="131" t="s">
        <v>64</v>
      </c>
      <c r="C495" s="31" t="s">
        <v>100</v>
      </c>
      <c r="D495" s="171">
        <v>32293</v>
      </c>
      <c r="E495" s="171"/>
      <c r="F495" s="171"/>
      <c r="G495" s="177">
        <f t="shared" si="88"/>
        <v>32293</v>
      </c>
      <c r="H495" s="83">
        <f t="shared" si="85"/>
        <v>32293</v>
      </c>
      <c r="I495" s="171"/>
      <c r="J495" s="168">
        <f>H495</f>
        <v>32293</v>
      </c>
      <c r="K495" s="168"/>
      <c r="L495" s="171"/>
      <c r="M495" s="171"/>
      <c r="N495" s="293"/>
    </row>
    <row r="496" spans="1:14" s="44" customFormat="1" ht="16.5" customHeight="1">
      <c r="A496" s="108"/>
      <c r="B496" s="131" t="s">
        <v>39</v>
      </c>
      <c r="C496" s="32" t="s">
        <v>40</v>
      </c>
      <c r="D496" s="171">
        <v>5073</v>
      </c>
      <c r="E496" s="171"/>
      <c r="F496" s="171"/>
      <c r="G496" s="177">
        <f t="shared" si="88"/>
        <v>5073</v>
      </c>
      <c r="H496" s="83">
        <f t="shared" si="85"/>
        <v>5073</v>
      </c>
      <c r="I496" s="171"/>
      <c r="J496" s="168">
        <f>H496</f>
        <v>5073</v>
      </c>
      <c r="K496" s="168"/>
      <c r="L496" s="171"/>
      <c r="M496" s="171"/>
      <c r="N496" s="293"/>
    </row>
    <row r="497" spans="1:14" s="44" customFormat="1" ht="16.5" customHeight="1">
      <c r="A497" s="112"/>
      <c r="B497" s="37" t="s">
        <v>504</v>
      </c>
      <c r="C497" s="32" t="s">
        <v>505</v>
      </c>
      <c r="D497" s="83">
        <v>4000</v>
      </c>
      <c r="E497" s="83"/>
      <c r="F497" s="83"/>
      <c r="G497" s="177">
        <f t="shared" si="88"/>
        <v>4000</v>
      </c>
      <c r="H497" s="83">
        <f t="shared" si="85"/>
        <v>4000</v>
      </c>
      <c r="I497" s="83">
        <f>H497</f>
        <v>4000</v>
      </c>
      <c r="J497" s="168"/>
      <c r="K497" s="168"/>
      <c r="L497" s="171"/>
      <c r="M497" s="171"/>
      <c r="N497" s="293"/>
    </row>
    <row r="498" spans="1:14" s="44" customFormat="1" ht="15.75" customHeight="1">
      <c r="A498" s="112"/>
      <c r="B498" s="37" t="s">
        <v>41</v>
      </c>
      <c r="C498" s="32" t="s">
        <v>159</v>
      </c>
      <c r="D498" s="83">
        <v>5713</v>
      </c>
      <c r="E498" s="83"/>
      <c r="F498" s="83"/>
      <c r="G498" s="177">
        <f t="shared" si="88"/>
        <v>5713</v>
      </c>
      <c r="H498" s="83">
        <f aca="true" t="shared" si="91" ref="H498:H562">G498</f>
        <v>5713</v>
      </c>
      <c r="I498" s="83"/>
      <c r="J498" s="168"/>
      <c r="K498" s="168"/>
      <c r="L498" s="171"/>
      <c r="M498" s="171"/>
      <c r="N498" s="293"/>
    </row>
    <row r="499" spans="1:14" s="44" customFormat="1" ht="15.75" customHeight="1">
      <c r="A499" s="112"/>
      <c r="B499" s="37" t="s">
        <v>43</v>
      </c>
      <c r="C499" s="32" t="s">
        <v>120</v>
      </c>
      <c r="D499" s="83">
        <v>9900</v>
      </c>
      <c r="E499" s="83"/>
      <c r="F499" s="83"/>
      <c r="G499" s="177">
        <f t="shared" si="88"/>
        <v>9900</v>
      </c>
      <c r="H499" s="83">
        <f t="shared" si="91"/>
        <v>9900</v>
      </c>
      <c r="I499" s="83"/>
      <c r="J499" s="168"/>
      <c r="K499" s="168"/>
      <c r="L499" s="171"/>
      <c r="M499" s="171"/>
      <c r="N499" s="293"/>
    </row>
    <row r="500" spans="1:14" s="44" customFormat="1" ht="15.75" customHeight="1">
      <c r="A500" s="112"/>
      <c r="B500" s="37" t="s">
        <v>106</v>
      </c>
      <c r="C500" s="32" t="s">
        <v>107</v>
      </c>
      <c r="D500" s="83">
        <v>200</v>
      </c>
      <c r="E500" s="83"/>
      <c r="F500" s="83"/>
      <c r="G500" s="177">
        <f t="shared" si="88"/>
        <v>200</v>
      </c>
      <c r="H500" s="83">
        <f t="shared" si="91"/>
        <v>200</v>
      </c>
      <c r="I500" s="83"/>
      <c r="J500" s="168"/>
      <c r="K500" s="168"/>
      <c r="L500" s="171"/>
      <c r="M500" s="171"/>
      <c r="N500" s="293"/>
    </row>
    <row r="501" spans="1:14" s="44" customFormat="1" ht="15.75" customHeight="1">
      <c r="A501" s="112"/>
      <c r="B501" s="37" t="s">
        <v>45</v>
      </c>
      <c r="C501" s="32" t="s">
        <v>121</v>
      </c>
      <c r="D501" s="83">
        <v>25000</v>
      </c>
      <c r="E501" s="83"/>
      <c r="F501" s="83"/>
      <c r="G501" s="177">
        <f t="shared" si="88"/>
        <v>25000</v>
      </c>
      <c r="H501" s="83">
        <f t="shared" si="91"/>
        <v>25000</v>
      </c>
      <c r="I501" s="83"/>
      <c r="J501" s="168"/>
      <c r="K501" s="168"/>
      <c r="L501" s="171"/>
      <c r="M501" s="171"/>
      <c r="N501" s="293"/>
    </row>
    <row r="502" spans="1:14" s="44" customFormat="1" ht="15.75" customHeight="1">
      <c r="A502" s="112"/>
      <c r="B502" s="37" t="s">
        <v>47</v>
      </c>
      <c r="C502" s="32" t="s">
        <v>122</v>
      </c>
      <c r="D502" s="83">
        <v>8830</v>
      </c>
      <c r="E502" s="83"/>
      <c r="F502" s="83"/>
      <c r="G502" s="177">
        <f t="shared" si="88"/>
        <v>8830</v>
      </c>
      <c r="H502" s="83">
        <f t="shared" si="91"/>
        <v>8830</v>
      </c>
      <c r="I502" s="83"/>
      <c r="J502" s="168"/>
      <c r="K502" s="168"/>
      <c r="L502" s="171"/>
      <c r="M502" s="171"/>
      <c r="N502" s="293"/>
    </row>
    <row r="503" spans="1:14" s="44" customFormat="1" ht="15.75" customHeight="1">
      <c r="A503" s="112"/>
      <c r="B503" s="37" t="s">
        <v>506</v>
      </c>
      <c r="C503" s="32" t="s">
        <v>507</v>
      </c>
      <c r="D503" s="83">
        <v>792</v>
      </c>
      <c r="E503" s="83"/>
      <c r="F503" s="83"/>
      <c r="G503" s="177">
        <f t="shared" si="88"/>
        <v>792</v>
      </c>
      <c r="H503" s="83">
        <f t="shared" si="91"/>
        <v>792</v>
      </c>
      <c r="I503" s="83"/>
      <c r="J503" s="168"/>
      <c r="K503" s="168"/>
      <c r="L503" s="171"/>
      <c r="M503" s="171"/>
      <c r="N503" s="293"/>
    </row>
    <row r="504" spans="1:14" s="44" customFormat="1" ht="15.75" customHeight="1">
      <c r="A504" s="112"/>
      <c r="B504" s="37" t="s">
        <v>250</v>
      </c>
      <c r="C504" s="31" t="s">
        <v>252</v>
      </c>
      <c r="D504" s="83">
        <v>1600</v>
      </c>
      <c r="E504" s="83"/>
      <c r="F504" s="83"/>
      <c r="G504" s="177">
        <f t="shared" si="88"/>
        <v>1600</v>
      </c>
      <c r="H504" s="83">
        <f t="shared" si="91"/>
        <v>1600</v>
      </c>
      <c r="I504" s="83"/>
      <c r="J504" s="168"/>
      <c r="K504" s="168"/>
      <c r="L504" s="171"/>
      <c r="M504" s="171"/>
      <c r="N504" s="293"/>
    </row>
    <row r="505" spans="1:14" s="44" customFormat="1" ht="15.75" customHeight="1">
      <c r="A505" s="112"/>
      <c r="B505" s="37" t="s">
        <v>242</v>
      </c>
      <c r="C505" s="31" t="s">
        <v>246</v>
      </c>
      <c r="D505" s="83">
        <v>1450</v>
      </c>
      <c r="E505" s="83"/>
      <c r="F505" s="83"/>
      <c r="G505" s="177">
        <f t="shared" si="88"/>
        <v>1450</v>
      </c>
      <c r="H505" s="83">
        <f t="shared" si="91"/>
        <v>1450</v>
      </c>
      <c r="I505" s="83"/>
      <c r="J505" s="168"/>
      <c r="K505" s="168"/>
      <c r="L505" s="171"/>
      <c r="M505" s="171"/>
      <c r="N505" s="293"/>
    </row>
    <row r="506" spans="1:14" s="44" customFormat="1" ht="15" customHeight="1">
      <c r="A506" s="112"/>
      <c r="B506" s="37" t="s">
        <v>49</v>
      </c>
      <c r="C506" s="32" t="s">
        <v>50</v>
      </c>
      <c r="D506" s="83">
        <v>1100</v>
      </c>
      <c r="E506" s="83"/>
      <c r="F506" s="83"/>
      <c r="G506" s="177">
        <f t="shared" si="88"/>
        <v>1100</v>
      </c>
      <c r="H506" s="83">
        <f t="shared" si="91"/>
        <v>1100</v>
      </c>
      <c r="I506" s="83"/>
      <c r="J506" s="168"/>
      <c r="K506" s="168"/>
      <c r="L506" s="171"/>
      <c r="M506" s="171"/>
      <c r="N506" s="293"/>
    </row>
    <row r="507" spans="1:14" s="44" customFormat="1" ht="15" customHeight="1">
      <c r="A507" s="112"/>
      <c r="B507" s="37" t="s">
        <v>570</v>
      </c>
      <c r="C507" s="32" t="s">
        <v>700</v>
      </c>
      <c r="D507" s="83">
        <v>400</v>
      </c>
      <c r="E507" s="83"/>
      <c r="F507" s="83"/>
      <c r="G507" s="177">
        <f t="shared" si="88"/>
        <v>400</v>
      </c>
      <c r="H507" s="83">
        <f t="shared" si="91"/>
        <v>400</v>
      </c>
      <c r="I507" s="83"/>
      <c r="J507" s="168"/>
      <c r="K507" s="168"/>
      <c r="L507" s="171"/>
      <c r="M507" s="171"/>
      <c r="N507" s="293"/>
    </row>
    <row r="508" spans="1:14" s="44" customFormat="1" ht="15" customHeight="1">
      <c r="A508" s="112"/>
      <c r="B508" s="37" t="s">
        <v>53</v>
      </c>
      <c r="C508" s="32" t="s">
        <v>54</v>
      </c>
      <c r="D508" s="83">
        <v>6343</v>
      </c>
      <c r="E508" s="83"/>
      <c r="F508" s="83"/>
      <c r="G508" s="177">
        <f t="shared" si="88"/>
        <v>6343</v>
      </c>
      <c r="H508" s="83">
        <f t="shared" si="91"/>
        <v>6343</v>
      </c>
      <c r="I508" s="83"/>
      <c r="J508" s="168"/>
      <c r="K508" s="168"/>
      <c r="L508" s="171"/>
      <c r="M508" s="171"/>
      <c r="N508" s="293"/>
    </row>
    <row r="509" spans="1:14" s="44" customFormat="1" ht="14.25" customHeight="1">
      <c r="A509" s="112"/>
      <c r="B509" s="37" t="s">
        <v>515</v>
      </c>
      <c r="C509" s="32" t="s">
        <v>397</v>
      </c>
      <c r="D509" s="83">
        <v>120</v>
      </c>
      <c r="E509" s="83"/>
      <c r="F509" s="83"/>
      <c r="G509" s="177">
        <f t="shared" si="88"/>
        <v>120</v>
      </c>
      <c r="H509" s="83">
        <f t="shared" si="91"/>
        <v>120</v>
      </c>
      <c r="I509" s="83"/>
      <c r="J509" s="168"/>
      <c r="K509" s="168"/>
      <c r="L509" s="171"/>
      <c r="M509" s="171"/>
      <c r="N509" s="293"/>
    </row>
    <row r="510" spans="1:14" s="44" customFormat="1" ht="14.25" customHeight="1">
      <c r="A510" s="112"/>
      <c r="B510" s="37" t="s">
        <v>243</v>
      </c>
      <c r="C510" s="31" t="s">
        <v>706</v>
      </c>
      <c r="D510" s="83">
        <v>1800</v>
      </c>
      <c r="E510" s="83"/>
      <c r="F510" s="83"/>
      <c r="G510" s="177">
        <f t="shared" si="88"/>
        <v>1800</v>
      </c>
      <c r="H510" s="83">
        <f t="shared" si="91"/>
        <v>1800</v>
      </c>
      <c r="I510" s="83"/>
      <c r="J510" s="168"/>
      <c r="K510" s="168"/>
      <c r="L510" s="171"/>
      <c r="M510" s="171"/>
      <c r="N510" s="293"/>
    </row>
    <row r="511" spans="1:14" s="44" customFormat="1" ht="14.25" customHeight="1">
      <c r="A511" s="112"/>
      <c r="B511" s="37" t="s">
        <v>244</v>
      </c>
      <c r="C511" s="31" t="s">
        <v>248</v>
      </c>
      <c r="D511" s="83">
        <v>800</v>
      </c>
      <c r="E511" s="83"/>
      <c r="F511" s="83"/>
      <c r="G511" s="177">
        <f t="shared" si="88"/>
        <v>800</v>
      </c>
      <c r="H511" s="83">
        <f t="shared" si="91"/>
        <v>800</v>
      </c>
      <c r="I511" s="83"/>
      <c r="J511" s="168"/>
      <c r="K511" s="168"/>
      <c r="L511" s="171"/>
      <c r="M511" s="171"/>
      <c r="N511" s="293"/>
    </row>
    <row r="512" spans="1:14" s="44" customFormat="1" ht="14.25" customHeight="1">
      <c r="A512" s="112"/>
      <c r="B512" s="37" t="s">
        <v>245</v>
      </c>
      <c r="C512" s="31" t="s">
        <v>249</v>
      </c>
      <c r="D512" s="83">
        <v>4050</v>
      </c>
      <c r="E512" s="83"/>
      <c r="F512" s="83"/>
      <c r="G512" s="177">
        <f t="shared" si="88"/>
        <v>4050</v>
      </c>
      <c r="H512" s="83">
        <f t="shared" si="91"/>
        <v>4050</v>
      </c>
      <c r="I512" s="83"/>
      <c r="J512" s="168"/>
      <c r="K512" s="168"/>
      <c r="L512" s="171"/>
      <c r="M512" s="171"/>
      <c r="N512" s="293"/>
    </row>
    <row r="513" spans="1:14" s="43" customFormat="1" ht="49.5" customHeight="1">
      <c r="A513" s="110" t="s">
        <v>294</v>
      </c>
      <c r="B513" s="129"/>
      <c r="C513" s="66" t="s">
        <v>296</v>
      </c>
      <c r="D513" s="165">
        <f>SUM(D514:D518)</f>
        <v>24067</v>
      </c>
      <c r="E513" s="165">
        <f aca="true" t="shared" si="92" ref="E513:N513">SUM(E514:E518)</f>
        <v>0</v>
      </c>
      <c r="F513" s="165">
        <f t="shared" si="92"/>
        <v>0</v>
      </c>
      <c r="G513" s="165">
        <f t="shared" si="92"/>
        <v>24067</v>
      </c>
      <c r="H513" s="165">
        <f t="shared" si="92"/>
        <v>24067</v>
      </c>
      <c r="I513" s="165">
        <f t="shared" si="92"/>
        <v>15420</v>
      </c>
      <c r="J513" s="165">
        <f t="shared" si="92"/>
        <v>2803</v>
      </c>
      <c r="K513" s="165">
        <f t="shared" si="92"/>
        <v>0</v>
      </c>
      <c r="L513" s="165">
        <f t="shared" si="92"/>
        <v>0</v>
      </c>
      <c r="M513" s="165">
        <f t="shared" si="92"/>
        <v>0</v>
      </c>
      <c r="N513" s="166">
        <f t="shared" si="92"/>
        <v>0</v>
      </c>
    </row>
    <row r="514" spans="1:14" s="43" customFormat="1" ht="17.25" customHeight="1">
      <c r="A514" s="125"/>
      <c r="B514" s="37" t="s">
        <v>33</v>
      </c>
      <c r="C514" s="31" t="s">
        <v>295</v>
      </c>
      <c r="D514" s="83">
        <v>15420</v>
      </c>
      <c r="E514" s="83"/>
      <c r="F514" s="83"/>
      <c r="G514" s="177">
        <f t="shared" si="88"/>
        <v>15420</v>
      </c>
      <c r="H514" s="83">
        <f t="shared" si="91"/>
        <v>15420</v>
      </c>
      <c r="I514" s="83">
        <f>H514</f>
        <v>15420</v>
      </c>
      <c r="J514" s="83"/>
      <c r="K514" s="171"/>
      <c r="L514" s="171"/>
      <c r="M514" s="171"/>
      <c r="N514" s="293"/>
    </row>
    <row r="515" spans="1:14" s="43" customFormat="1" ht="14.25" customHeight="1">
      <c r="A515" s="125"/>
      <c r="B515" s="37" t="s">
        <v>64</v>
      </c>
      <c r="C515" s="31" t="s">
        <v>65</v>
      </c>
      <c r="D515" s="83">
        <v>2425</v>
      </c>
      <c r="E515" s="83"/>
      <c r="F515" s="83"/>
      <c r="G515" s="177">
        <f t="shared" si="88"/>
        <v>2425</v>
      </c>
      <c r="H515" s="83">
        <f t="shared" si="91"/>
        <v>2425</v>
      </c>
      <c r="I515" s="83"/>
      <c r="J515" s="83">
        <f>D515</f>
        <v>2425</v>
      </c>
      <c r="K515" s="171"/>
      <c r="L515" s="171"/>
      <c r="M515" s="171"/>
      <c r="N515" s="293"/>
    </row>
    <row r="516" spans="1:14" s="43" customFormat="1" ht="13.5" customHeight="1">
      <c r="A516" s="125"/>
      <c r="B516" s="37" t="s">
        <v>39</v>
      </c>
      <c r="C516" s="31" t="s">
        <v>40</v>
      </c>
      <c r="D516" s="83">
        <v>378</v>
      </c>
      <c r="E516" s="83"/>
      <c r="F516" s="83"/>
      <c r="G516" s="177">
        <f t="shared" si="88"/>
        <v>378</v>
      </c>
      <c r="H516" s="83">
        <f t="shared" si="91"/>
        <v>378</v>
      </c>
      <c r="I516" s="83"/>
      <c r="J516" s="83">
        <f>D516</f>
        <v>378</v>
      </c>
      <c r="K516" s="171"/>
      <c r="L516" s="171"/>
      <c r="M516" s="171"/>
      <c r="N516" s="293"/>
    </row>
    <row r="517" spans="1:14" s="44" customFormat="1" ht="14.25" customHeight="1">
      <c r="A517" s="112"/>
      <c r="B517" s="37" t="s">
        <v>47</v>
      </c>
      <c r="C517" s="32" t="s">
        <v>122</v>
      </c>
      <c r="D517" s="83">
        <v>4937</v>
      </c>
      <c r="E517" s="83"/>
      <c r="F517" s="83"/>
      <c r="G517" s="177">
        <f t="shared" si="88"/>
        <v>4937</v>
      </c>
      <c r="H517" s="83">
        <f t="shared" si="91"/>
        <v>4937</v>
      </c>
      <c r="I517" s="83"/>
      <c r="J517" s="83"/>
      <c r="K517" s="171"/>
      <c r="L517" s="171"/>
      <c r="M517" s="171"/>
      <c r="N517" s="293"/>
    </row>
    <row r="518" spans="1:14" s="44" customFormat="1" ht="14.25" customHeight="1">
      <c r="A518" s="112"/>
      <c r="B518" s="37" t="s">
        <v>53</v>
      </c>
      <c r="C518" s="32" t="s">
        <v>54</v>
      </c>
      <c r="D518" s="83">
        <v>907</v>
      </c>
      <c r="E518" s="83"/>
      <c r="F518" s="83"/>
      <c r="G518" s="177">
        <f t="shared" si="88"/>
        <v>907</v>
      </c>
      <c r="H518" s="83">
        <f t="shared" si="91"/>
        <v>907</v>
      </c>
      <c r="I518" s="83"/>
      <c r="J518" s="83"/>
      <c r="K518" s="171"/>
      <c r="L518" s="171"/>
      <c r="M518" s="171"/>
      <c r="N518" s="293"/>
    </row>
    <row r="519" spans="1:14" s="44" customFormat="1" ht="21" customHeight="1">
      <c r="A519" s="359" t="s">
        <v>678</v>
      </c>
      <c r="B519" s="360"/>
      <c r="C519" s="361" t="s">
        <v>679</v>
      </c>
      <c r="D519" s="292">
        <f>D520</f>
        <v>3500</v>
      </c>
      <c r="E519" s="292">
        <f aca="true" t="shared" si="93" ref="E519:N519">E520</f>
        <v>0</v>
      </c>
      <c r="F519" s="292">
        <f t="shared" si="93"/>
        <v>0</v>
      </c>
      <c r="G519" s="292">
        <f t="shared" si="93"/>
        <v>3500</v>
      </c>
      <c r="H519" s="292">
        <f t="shared" si="93"/>
        <v>3500</v>
      </c>
      <c r="I519" s="292">
        <f t="shared" si="93"/>
        <v>0</v>
      </c>
      <c r="J519" s="292">
        <f t="shared" si="93"/>
        <v>0</v>
      </c>
      <c r="K519" s="292">
        <f t="shared" si="93"/>
        <v>3500</v>
      </c>
      <c r="L519" s="292">
        <f t="shared" si="93"/>
        <v>0</v>
      </c>
      <c r="M519" s="292">
        <f t="shared" si="93"/>
        <v>0</v>
      </c>
      <c r="N519" s="357">
        <f t="shared" si="93"/>
        <v>0</v>
      </c>
    </row>
    <row r="520" spans="1:14" s="44" customFormat="1" ht="17.25" customHeight="1">
      <c r="A520" s="112"/>
      <c r="B520" s="37" t="s">
        <v>201</v>
      </c>
      <c r="C520" s="31" t="s">
        <v>406</v>
      </c>
      <c r="D520" s="83">
        <v>3500</v>
      </c>
      <c r="E520" s="83"/>
      <c r="F520" s="83"/>
      <c r="G520" s="177">
        <f t="shared" si="88"/>
        <v>3500</v>
      </c>
      <c r="H520" s="83">
        <f t="shared" si="91"/>
        <v>3500</v>
      </c>
      <c r="I520" s="83"/>
      <c r="J520" s="83"/>
      <c r="K520" s="171">
        <f>H520</f>
        <v>3500</v>
      </c>
      <c r="L520" s="171"/>
      <c r="M520" s="171"/>
      <c r="N520" s="293"/>
    </row>
    <row r="521" spans="1:14" s="44" customFormat="1" ht="23.25" customHeight="1">
      <c r="A521" s="110" t="s">
        <v>316</v>
      </c>
      <c r="B521" s="138"/>
      <c r="C521" s="66" t="s">
        <v>317</v>
      </c>
      <c r="D521" s="165">
        <f>D522</f>
        <v>2000</v>
      </c>
      <c r="E521" s="165">
        <f aca="true" t="shared" si="94" ref="E521:N521">E522</f>
        <v>0</v>
      </c>
      <c r="F521" s="165">
        <f t="shared" si="94"/>
        <v>2000</v>
      </c>
      <c r="G521" s="165">
        <f t="shared" si="94"/>
        <v>0</v>
      </c>
      <c r="H521" s="165">
        <f t="shared" si="94"/>
        <v>0</v>
      </c>
      <c r="I521" s="165">
        <f t="shared" si="94"/>
        <v>0</v>
      </c>
      <c r="J521" s="165">
        <f t="shared" si="94"/>
        <v>0</v>
      </c>
      <c r="K521" s="165">
        <f t="shared" si="94"/>
        <v>0</v>
      </c>
      <c r="L521" s="165">
        <f t="shared" si="94"/>
        <v>0</v>
      </c>
      <c r="M521" s="165">
        <f t="shared" si="94"/>
        <v>0</v>
      </c>
      <c r="N521" s="166">
        <f t="shared" si="94"/>
        <v>0</v>
      </c>
    </row>
    <row r="522" spans="1:14" s="44" customFormat="1" ht="21" customHeight="1">
      <c r="A522" s="112"/>
      <c r="B522" s="132" t="s">
        <v>243</v>
      </c>
      <c r="C522" s="31" t="s">
        <v>598</v>
      </c>
      <c r="D522" s="83">
        <v>2000</v>
      </c>
      <c r="E522" s="83"/>
      <c r="F522" s="83">
        <v>2000</v>
      </c>
      <c r="G522" s="177">
        <f t="shared" si="88"/>
        <v>0</v>
      </c>
      <c r="H522" s="83">
        <f t="shared" si="91"/>
        <v>0</v>
      </c>
      <c r="I522" s="83"/>
      <c r="J522" s="167"/>
      <c r="K522" s="168"/>
      <c r="L522" s="171"/>
      <c r="M522" s="171"/>
      <c r="N522" s="293"/>
    </row>
    <row r="523" spans="1:14" s="44" customFormat="1" ht="18.75" customHeight="1">
      <c r="A523" s="110" t="s">
        <v>133</v>
      </c>
      <c r="B523" s="138"/>
      <c r="C523" s="66" t="s">
        <v>102</v>
      </c>
      <c r="D523" s="165">
        <f>SUM(D524:D526)</f>
        <v>9715</v>
      </c>
      <c r="E523" s="165">
        <f aca="true" t="shared" si="95" ref="E523:N523">SUM(E524:E526)</f>
        <v>600</v>
      </c>
      <c r="F523" s="165">
        <f t="shared" si="95"/>
        <v>7904</v>
      </c>
      <c r="G523" s="165">
        <f t="shared" si="95"/>
        <v>2411</v>
      </c>
      <c r="H523" s="165">
        <f t="shared" si="95"/>
        <v>2411</v>
      </c>
      <c r="I523" s="165">
        <f t="shared" si="95"/>
        <v>0</v>
      </c>
      <c r="J523" s="165">
        <f t="shared" si="95"/>
        <v>0</v>
      </c>
      <c r="K523" s="165">
        <f t="shared" si="95"/>
        <v>0</v>
      </c>
      <c r="L523" s="165">
        <f t="shared" si="95"/>
        <v>0</v>
      </c>
      <c r="M523" s="165">
        <f t="shared" si="95"/>
        <v>0</v>
      </c>
      <c r="N523" s="166">
        <f t="shared" si="95"/>
        <v>0</v>
      </c>
    </row>
    <row r="524" spans="1:14" s="44" customFormat="1" ht="14.25" customHeight="1">
      <c r="A524" s="125"/>
      <c r="B524" s="35" t="s">
        <v>43</v>
      </c>
      <c r="C524" s="32" t="s">
        <v>120</v>
      </c>
      <c r="D524" s="83">
        <v>1000</v>
      </c>
      <c r="E524" s="83">
        <v>600</v>
      </c>
      <c r="F524" s="83"/>
      <c r="G524" s="177">
        <f t="shared" si="88"/>
        <v>1600</v>
      </c>
      <c r="H524" s="83">
        <f t="shared" si="91"/>
        <v>1600</v>
      </c>
      <c r="I524" s="83"/>
      <c r="J524" s="83"/>
      <c r="K524" s="171"/>
      <c r="L524" s="171"/>
      <c r="M524" s="171"/>
      <c r="N524" s="293"/>
    </row>
    <row r="525" spans="1:14" s="44" customFormat="1" ht="14.25" customHeight="1">
      <c r="A525" s="125"/>
      <c r="B525" s="35" t="s">
        <v>47</v>
      </c>
      <c r="C525" s="32" t="s">
        <v>122</v>
      </c>
      <c r="D525" s="83">
        <v>1411</v>
      </c>
      <c r="E525" s="83"/>
      <c r="F525" s="83">
        <v>600</v>
      </c>
      <c r="G525" s="177">
        <f t="shared" si="88"/>
        <v>811</v>
      </c>
      <c r="H525" s="83">
        <f t="shared" si="91"/>
        <v>811</v>
      </c>
      <c r="I525" s="83"/>
      <c r="J525" s="83"/>
      <c r="K525" s="171"/>
      <c r="L525" s="171"/>
      <c r="M525" s="171"/>
      <c r="N525" s="293"/>
    </row>
    <row r="526" spans="1:14" s="44" customFormat="1" ht="14.25" customHeight="1">
      <c r="A526" s="125"/>
      <c r="B526" s="35" t="s">
        <v>53</v>
      </c>
      <c r="C526" s="31" t="s">
        <v>297</v>
      </c>
      <c r="D526" s="83">
        <v>7304</v>
      </c>
      <c r="E526" s="83"/>
      <c r="F526" s="83">
        <v>7304</v>
      </c>
      <c r="G526" s="177">
        <f t="shared" si="88"/>
        <v>0</v>
      </c>
      <c r="H526" s="83">
        <f t="shared" si="91"/>
        <v>0</v>
      </c>
      <c r="I526" s="83"/>
      <c r="J526" s="83"/>
      <c r="K526" s="171"/>
      <c r="L526" s="171"/>
      <c r="M526" s="171"/>
      <c r="N526" s="293"/>
    </row>
    <row r="527" spans="1:14" s="44" customFormat="1" ht="27.75" customHeight="1">
      <c r="A527" s="127" t="s">
        <v>223</v>
      </c>
      <c r="B527" s="133"/>
      <c r="C527" s="62" t="s">
        <v>132</v>
      </c>
      <c r="D527" s="169">
        <f aca="true" t="shared" si="96" ref="D527:N527">D528+D530+D537</f>
        <v>1242223</v>
      </c>
      <c r="E527" s="169">
        <f t="shared" si="96"/>
        <v>0</v>
      </c>
      <c r="F527" s="169">
        <f t="shared" si="96"/>
        <v>0</v>
      </c>
      <c r="G527" s="169">
        <f t="shared" si="96"/>
        <v>1242223</v>
      </c>
      <c r="H527" s="169">
        <f t="shared" si="96"/>
        <v>1242223</v>
      </c>
      <c r="I527" s="169">
        <f t="shared" si="96"/>
        <v>862885</v>
      </c>
      <c r="J527" s="169">
        <f t="shared" si="96"/>
        <v>142045</v>
      </c>
      <c r="K527" s="169">
        <f t="shared" si="96"/>
        <v>26082</v>
      </c>
      <c r="L527" s="169">
        <f t="shared" si="96"/>
        <v>0</v>
      </c>
      <c r="M527" s="169">
        <f t="shared" si="96"/>
        <v>0</v>
      </c>
      <c r="N527" s="170">
        <f t="shared" si="96"/>
        <v>0</v>
      </c>
    </row>
    <row r="528" spans="1:14" s="44" customFormat="1" ht="37.5" customHeight="1">
      <c r="A528" s="110" t="s">
        <v>236</v>
      </c>
      <c r="B528" s="138"/>
      <c r="C528" s="66" t="s">
        <v>708</v>
      </c>
      <c r="D528" s="165">
        <f>D529</f>
        <v>26082</v>
      </c>
      <c r="E528" s="165">
        <f aca="true" t="shared" si="97" ref="E528:N528">E529</f>
        <v>0</v>
      </c>
      <c r="F528" s="165">
        <f t="shared" si="97"/>
        <v>0</v>
      </c>
      <c r="G528" s="165">
        <f t="shared" si="97"/>
        <v>26082</v>
      </c>
      <c r="H528" s="165">
        <f t="shared" si="97"/>
        <v>26082</v>
      </c>
      <c r="I528" s="165">
        <f t="shared" si="97"/>
        <v>0</v>
      </c>
      <c r="J528" s="165">
        <f t="shared" si="97"/>
        <v>0</v>
      </c>
      <c r="K528" s="165">
        <f t="shared" si="97"/>
        <v>26082</v>
      </c>
      <c r="L528" s="165">
        <f t="shared" si="97"/>
        <v>0</v>
      </c>
      <c r="M528" s="165">
        <f t="shared" si="97"/>
        <v>0</v>
      </c>
      <c r="N528" s="166">
        <f t="shared" si="97"/>
        <v>0</v>
      </c>
    </row>
    <row r="529" spans="1:14" s="44" customFormat="1" ht="33.75" customHeight="1">
      <c r="A529" s="108"/>
      <c r="B529" s="134" t="s">
        <v>92</v>
      </c>
      <c r="C529" s="67" t="s">
        <v>711</v>
      </c>
      <c r="D529" s="171">
        <v>26082</v>
      </c>
      <c r="E529" s="171"/>
      <c r="F529" s="171"/>
      <c r="G529" s="177">
        <f t="shared" si="88"/>
        <v>26082</v>
      </c>
      <c r="H529" s="83">
        <f t="shared" si="91"/>
        <v>26082</v>
      </c>
      <c r="I529" s="175"/>
      <c r="J529" s="175"/>
      <c r="K529" s="171">
        <f>H529</f>
        <v>26082</v>
      </c>
      <c r="L529" s="171"/>
      <c r="M529" s="171"/>
      <c r="N529" s="293"/>
    </row>
    <row r="530" spans="1:14" s="44" customFormat="1" ht="21" customHeight="1">
      <c r="A530" s="110" t="s">
        <v>233</v>
      </c>
      <c r="B530" s="138"/>
      <c r="C530" s="66" t="s">
        <v>471</v>
      </c>
      <c r="D530" s="165">
        <f>SUM(D531:D536)</f>
        <v>18821</v>
      </c>
      <c r="E530" s="165">
        <f aca="true" t="shared" si="98" ref="E530:N530">SUM(E531:E536)</f>
        <v>0</v>
      </c>
      <c r="F530" s="165">
        <f t="shared" si="98"/>
        <v>0</v>
      </c>
      <c r="G530" s="165">
        <f t="shared" si="98"/>
        <v>18821</v>
      </c>
      <c r="H530" s="165">
        <f t="shared" si="98"/>
        <v>18821</v>
      </c>
      <c r="I530" s="165">
        <f t="shared" si="98"/>
        <v>15055</v>
      </c>
      <c r="J530" s="165">
        <f t="shared" si="98"/>
        <v>2645</v>
      </c>
      <c r="K530" s="165">
        <f t="shared" si="98"/>
        <v>0</v>
      </c>
      <c r="L530" s="165">
        <f t="shared" si="98"/>
        <v>0</v>
      </c>
      <c r="M530" s="165">
        <f t="shared" si="98"/>
        <v>0</v>
      </c>
      <c r="N530" s="166">
        <f t="shared" si="98"/>
        <v>0</v>
      </c>
    </row>
    <row r="531" spans="1:14" s="44" customFormat="1" ht="19.5" customHeight="1">
      <c r="A531" s="112"/>
      <c r="B531" s="132" t="s">
        <v>33</v>
      </c>
      <c r="C531" s="31" t="s">
        <v>710</v>
      </c>
      <c r="D531" s="83">
        <v>13780</v>
      </c>
      <c r="E531" s="83"/>
      <c r="F531" s="83"/>
      <c r="G531" s="177">
        <f t="shared" si="88"/>
        <v>13780</v>
      </c>
      <c r="H531" s="83">
        <f t="shared" si="91"/>
        <v>13780</v>
      </c>
      <c r="I531" s="83">
        <f>H531</f>
        <v>13780</v>
      </c>
      <c r="J531" s="167"/>
      <c r="K531" s="168"/>
      <c r="L531" s="171"/>
      <c r="M531" s="171"/>
      <c r="N531" s="293"/>
    </row>
    <row r="532" spans="1:14" s="44" customFormat="1" ht="13.5" customHeight="1">
      <c r="A532" s="112"/>
      <c r="B532" s="132" t="s">
        <v>37</v>
      </c>
      <c r="C532" s="31" t="s">
        <v>38</v>
      </c>
      <c r="D532" s="83">
        <v>1275</v>
      </c>
      <c r="E532" s="83"/>
      <c r="F532" s="83"/>
      <c r="G532" s="177">
        <f t="shared" si="88"/>
        <v>1275</v>
      </c>
      <c r="H532" s="83">
        <f t="shared" si="91"/>
        <v>1275</v>
      </c>
      <c r="I532" s="83">
        <f>H532</f>
        <v>1275</v>
      </c>
      <c r="J532" s="167"/>
      <c r="K532" s="168"/>
      <c r="L532" s="171"/>
      <c r="M532" s="171"/>
      <c r="N532" s="293"/>
    </row>
    <row r="533" spans="1:14" s="44" customFormat="1" ht="14.25" customHeight="1">
      <c r="A533" s="112"/>
      <c r="B533" s="135" t="s">
        <v>64</v>
      </c>
      <c r="C533" s="31" t="s">
        <v>234</v>
      </c>
      <c r="D533" s="83">
        <v>2275</v>
      </c>
      <c r="E533" s="83"/>
      <c r="F533" s="83"/>
      <c r="G533" s="177">
        <f t="shared" si="88"/>
        <v>2275</v>
      </c>
      <c r="H533" s="83">
        <f t="shared" si="91"/>
        <v>2275</v>
      </c>
      <c r="I533" s="83"/>
      <c r="J533" s="167">
        <f>H533</f>
        <v>2275</v>
      </c>
      <c r="K533" s="168"/>
      <c r="L533" s="171"/>
      <c r="M533" s="171"/>
      <c r="N533" s="293"/>
    </row>
    <row r="534" spans="1:14" s="44" customFormat="1" ht="13.5" customHeight="1">
      <c r="A534" s="112"/>
      <c r="B534" s="135" t="s">
        <v>39</v>
      </c>
      <c r="C534" s="31" t="s">
        <v>40</v>
      </c>
      <c r="D534" s="83">
        <v>370</v>
      </c>
      <c r="E534" s="83"/>
      <c r="F534" s="83"/>
      <c r="G534" s="177">
        <f t="shared" si="88"/>
        <v>370</v>
      </c>
      <c r="H534" s="83">
        <f t="shared" si="91"/>
        <v>370</v>
      </c>
      <c r="I534" s="83"/>
      <c r="J534" s="167">
        <f>H534</f>
        <v>370</v>
      </c>
      <c r="K534" s="168"/>
      <c r="L534" s="171"/>
      <c r="M534" s="171"/>
      <c r="N534" s="293"/>
    </row>
    <row r="535" spans="1:14" s="44" customFormat="1" ht="14.25" customHeight="1">
      <c r="A535" s="112"/>
      <c r="B535" s="132" t="s">
        <v>47</v>
      </c>
      <c r="C535" s="31" t="s">
        <v>122</v>
      </c>
      <c r="D535" s="83">
        <v>669</v>
      </c>
      <c r="E535" s="83"/>
      <c r="F535" s="83"/>
      <c r="G535" s="177">
        <f t="shared" si="88"/>
        <v>669</v>
      </c>
      <c r="H535" s="83">
        <f t="shared" si="91"/>
        <v>669</v>
      </c>
      <c r="I535" s="83"/>
      <c r="J535" s="167"/>
      <c r="K535" s="168"/>
      <c r="L535" s="171"/>
      <c r="M535" s="171"/>
      <c r="N535" s="293"/>
    </row>
    <row r="536" spans="1:14" s="44" customFormat="1" ht="12.75" customHeight="1">
      <c r="A536" s="112"/>
      <c r="B536" s="132" t="s">
        <v>53</v>
      </c>
      <c r="C536" s="31" t="s">
        <v>54</v>
      </c>
      <c r="D536" s="83">
        <v>452</v>
      </c>
      <c r="E536" s="83"/>
      <c r="F536" s="83"/>
      <c r="G536" s="177">
        <f t="shared" si="88"/>
        <v>452</v>
      </c>
      <c r="H536" s="83">
        <f t="shared" si="91"/>
        <v>452</v>
      </c>
      <c r="I536" s="83"/>
      <c r="J536" s="167"/>
      <c r="K536" s="168"/>
      <c r="L536" s="171"/>
      <c r="M536" s="171"/>
      <c r="N536" s="293"/>
    </row>
    <row r="537" spans="1:14" s="44" customFormat="1" ht="19.5" customHeight="1">
      <c r="A537" s="110" t="s">
        <v>258</v>
      </c>
      <c r="B537" s="139"/>
      <c r="C537" s="66" t="s">
        <v>259</v>
      </c>
      <c r="D537" s="165">
        <f>SUM(D538:D555)</f>
        <v>1197320</v>
      </c>
      <c r="E537" s="165">
        <f aca="true" t="shared" si="99" ref="E537:N537">SUM(E538:E555)</f>
        <v>0</v>
      </c>
      <c r="F537" s="165">
        <f t="shared" si="99"/>
        <v>0</v>
      </c>
      <c r="G537" s="165">
        <f t="shared" si="99"/>
        <v>1197320</v>
      </c>
      <c r="H537" s="165">
        <f t="shared" si="99"/>
        <v>1197320</v>
      </c>
      <c r="I537" s="165">
        <f t="shared" si="99"/>
        <v>847830</v>
      </c>
      <c r="J537" s="165">
        <f t="shared" si="99"/>
        <v>139400</v>
      </c>
      <c r="K537" s="165">
        <f t="shared" si="99"/>
        <v>0</v>
      </c>
      <c r="L537" s="165">
        <f t="shared" si="99"/>
        <v>0</v>
      </c>
      <c r="M537" s="165">
        <f t="shared" si="99"/>
        <v>0</v>
      </c>
      <c r="N537" s="166">
        <f t="shared" si="99"/>
        <v>0</v>
      </c>
    </row>
    <row r="538" spans="1:14" s="44" customFormat="1" ht="15.75" customHeight="1">
      <c r="A538" s="125"/>
      <c r="B538" s="132" t="s">
        <v>581</v>
      </c>
      <c r="C538" s="31" t="s">
        <v>709</v>
      </c>
      <c r="D538" s="83">
        <v>5250</v>
      </c>
      <c r="E538" s="83"/>
      <c r="F538" s="83"/>
      <c r="G538" s="177">
        <f t="shared" si="88"/>
        <v>5250</v>
      </c>
      <c r="H538" s="83">
        <f t="shared" si="91"/>
        <v>5250</v>
      </c>
      <c r="I538" s="203"/>
      <c r="J538" s="83"/>
      <c r="K538" s="93"/>
      <c r="L538" s="171"/>
      <c r="M538" s="171"/>
      <c r="N538" s="293"/>
    </row>
    <row r="539" spans="1:14" s="44" customFormat="1" ht="15.75" customHeight="1">
      <c r="A539" s="112"/>
      <c r="B539" s="132" t="s">
        <v>33</v>
      </c>
      <c r="C539" s="31" t="s">
        <v>295</v>
      </c>
      <c r="D539" s="83">
        <v>787448</v>
      </c>
      <c r="E539" s="83"/>
      <c r="F539" s="83"/>
      <c r="G539" s="177">
        <f t="shared" si="88"/>
        <v>787448</v>
      </c>
      <c r="H539" s="83">
        <f t="shared" si="91"/>
        <v>787448</v>
      </c>
      <c r="I539" s="83">
        <f>H539</f>
        <v>787448</v>
      </c>
      <c r="J539" s="83"/>
      <c r="K539" s="167"/>
      <c r="L539" s="171"/>
      <c r="M539" s="171"/>
      <c r="N539" s="293"/>
    </row>
    <row r="540" spans="1:14" s="44" customFormat="1" ht="15" customHeight="1">
      <c r="A540" s="112"/>
      <c r="B540" s="132" t="s">
        <v>37</v>
      </c>
      <c r="C540" s="31" t="s">
        <v>38</v>
      </c>
      <c r="D540" s="83">
        <v>53982</v>
      </c>
      <c r="E540" s="83"/>
      <c r="F540" s="83"/>
      <c r="G540" s="177">
        <f aca="true" t="shared" si="100" ref="G540:G603">D540+E540-F540</f>
        <v>53982</v>
      </c>
      <c r="H540" s="83">
        <f t="shared" si="91"/>
        <v>53982</v>
      </c>
      <c r="I540" s="83">
        <f>H540</f>
        <v>53982</v>
      </c>
      <c r="J540" s="83"/>
      <c r="K540" s="167"/>
      <c r="L540" s="171"/>
      <c r="M540" s="171"/>
      <c r="N540" s="293"/>
    </row>
    <row r="541" spans="1:14" s="44" customFormat="1" ht="15" customHeight="1">
      <c r="A541" s="112"/>
      <c r="B541" s="135" t="s">
        <v>86</v>
      </c>
      <c r="C541" s="31" t="s">
        <v>100</v>
      </c>
      <c r="D541" s="83">
        <v>119900</v>
      </c>
      <c r="E541" s="83"/>
      <c r="F541" s="83"/>
      <c r="G541" s="177">
        <f t="shared" si="100"/>
        <v>119900</v>
      </c>
      <c r="H541" s="83">
        <f t="shared" si="91"/>
        <v>119900</v>
      </c>
      <c r="I541" s="83"/>
      <c r="J541" s="83">
        <f>H541</f>
        <v>119900</v>
      </c>
      <c r="K541" s="167"/>
      <c r="L541" s="171"/>
      <c r="M541" s="171"/>
      <c r="N541" s="293"/>
    </row>
    <row r="542" spans="1:14" s="44" customFormat="1" ht="15" customHeight="1">
      <c r="A542" s="112"/>
      <c r="B542" s="135" t="s">
        <v>39</v>
      </c>
      <c r="C542" s="31" t="s">
        <v>40</v>
      </c>
      <c r="D542" s="83">
        <v>19500</v>
      </c>
      <c r="E542" s="83"/>
      <c r="F542" s="83"/>
      <c r="G542" s="177">
        <f t="shared" si="100"/>
        <v>19500</v>
      </c>
      <c r="H542" s="83">
        <f t="shared" si="91"/>
        <v>19500</v>
      </c>
      <c r="I542" s="83"/>
      <c r="J542" s="83">
        <f>H542</f>
        <v>19500</v>
      </c>
      <c r="K542" s="167"/>
      <c r="L542" s="171"/>
      <c r="M542" s="171"/>
      <c r="N542" s="293"/>
    </row>
    <row r="543" spans="1:14" s="44" customFormat="1" ht="14.25" customHeight="1">
      <c r="A543" s="112"/>
      <c r="B543" s="132" t="s">
        <v>504</v>
      </c>
      <c r="C543" s="31" t="s">
        <v>505</v>
      </c>
      <c r="D543" s="83">
        <v>6400</v>
      </c>
      <c r="E543" s="83"/>
      <c r="F543" s="83"/>
      <c r="G543" s="177">
        <f t="shared" si="100"/>
        <v>6400</v>
      </c>
      <c r="H543" s="83">
        <f t="shared" si="91"/>
        <v>6400</v>
      </c>
      <c r="I543" s="83">
        <f>H543</f>
        <v>6400</v>
      </c>
      <c r="J543" s="83"/>
      <c r="K543" s="167"/>
      <c r="L543" s="171"/>
      <c r="M543" s="171"/>
      <c r="N543" s="293"/>
    </row>
    <row r="544" spans="1:14" s="44" customFormat="1" ht="14.25" customHeight="1">
      <c r="A544" s="112"/>
      <c r="B544" s="132" t="s">
        <v>41</v>
      </c>
      <c r="C544" s="31" t="s">
        <v>159</v>
      </c>
      <c r="D544" s="83">
        <v>59900</v>
      </c>
      <c r="E544" s="83"/>
      <c r="F544" s="83"/>
      <c r="G544" s="177">
        <f t="shared" si="100"/>
        <v>59900</v>
      </c>
      <c r="H544" s="83">
        <f t="shared" si="91"/>
        <v>59900</v>
      </c>
      <c r="I544" s="83"/>
      <c r="J544" s="83"/>
      <c r="K544" s="167"/>
      <c r="L544" s="171"/>
      <c r="M544" s="171"/>
      <c r="N544" s="293"/>
    </row>
    <row r="545" spans="1:14" s="44" customFormat="1" ht="13.5" customHeight="1">
      <c r="A545" s="112"/>
      <c r="B545" s="132" t="s">
        <v>43</v>
      </c>
      <c r="C545" s="31" t="s">
        <v>120</v>
      </c>
      <c r="D545" s="83">
        <v>20300</v>
      </c>
      <c r="E545" s="83"/>
      <c r="F545" s="83"/>
      <c r="G545" s="177">
        <f t="shared" si="100"/>
        <v>20300</v>
      </c>
      <c r="H545" s="83">
        <f t="shared" si="91"/>
        <v>20300</v>
      </c>
      <c r="I545" s="83"/>
      <c r="J545" s="83"/>
      <c r="K545" s="167"/>
      <c r="L545" s="171"/>
      <c r="M545" s="171"/>
      <c r="N545" s="293"/>
    </row>
    <row r="546" spans="1:14" s="44" customFormat="1" ht="13.5" customHeight="1">
      <c r="A546" s="112"/>
      <c r="B546" s="132" t="s">
        <v>45</v>
      </c>
      <c r="C546" s="32" t="s">
        <v>121</v>
      </c>
      <c r="D546" s="83">
        <v>40000</v>
      </c>
      <c r="E546" s="83"/>
      <c r="F546" s="83"/>
      <c r="G546" s="177">
        <f t="shared" si="100"/>
        <v>40000</v>
      </c>
      <c r="H546" s="83">
        <f t="shared" si="91"/>
        <v>40000</v>
      </c>
      <c r="I546" s="83"/>
      <c r="J546" s="83"/>
      <c r="K546" s="167"/>
      <c r="L546" s="171"/>
      <c r="M546" s="171"/>
      <c r="N546" s="293"/>
    </row>
    <row r="547" spans="1:14" s="44" customFormat="1" ht="13.5" customHeight="1">
      <c r="A547" s="112"/>
      <c r="B547" s="132" t="s">
        <v>106</v>
      </c>
      <c r="C547" s="32" t="s">
        <v>107</v>
      </c>
      <c r="D547" s="83">
        <v>900</v>
      </c>
      <c r="E547" s="83"/>
      <c r="F547" s="83"/>
      <c r="G547" s="177">
        <f t="shared" si="100"/>
        <v>900</v>
      </c>
      <c r="H547" s="83">
        <f t="shared" si="91"/>
        <v>900</v>
      </c>
      <c r="I547" s="83"/>
      <c r="J547" s="83"/>
      <c r="K547" s="167"/>
      <c r="L547" s="171"/>
      <c r="M547" s="171"/>
      <c r="N547" s="293"/>
    </row>
    <row r="548" spans="1:14" s="44" customFormat="1" ht="15" customHeight="1">
      <c r="A548" s="112"/>
      <c r="B548" s="132" t="s">
        <v>47</v>
      </c>
      <c r="C548" s="31" t="s">
        <v>122</v>
      </c>
      <c r="D548" s="83">
        <v>34520</v>
      </c>
      <c r="E548" s="83"/>
      <c r="F548" s="83"/>
      <c r="G548" s="177">
        <f t="shared" si="100"/>
        <v>34520</v>
      </c>
      <c r="H548" s="83">
        <f t="shared" si="91"/>
        <v>34520</v>
      </c>
      <c r="I548" s="83"/>
      <c r="J548" s="83"/>
      <c r="K548" s="167"/>
      <c r="L548" s="171"/>
      <c r="M548" s="171"/>
      <c r="N548" s="293"/>
    </row>
    <row r="549" spans="1:14" s="44" customFormat="1" ht="15" customHeight="1">
      <c r="A549" s="112"/>
      <c r="B549" s="132" t="s">
        <v>250</v>
      </c>
      <c r="C549" s="31" t="s">
        <v>252</v>
      </c>
      <c r="D549" s="83">
        <v>1000</v>
      </c>
      <c r="E549" s="83"/>
      <c r="F549" s="83"/>
      <c r="G549" s="177">
        <f t="shared" si="100"/>
        <v>1000</v>
      </c>
      <c r="H549" s="83">
        <f t="shared" si="91"/>
        <v>1000</v>
      </c>
      <c r="I549" s="83"/>
      <c r="J549" s="83"/>
      <c r="K549" s="167"/>
      <c r="L549" s="171"/>
      <c r="M549" s="171"/>
      <c r="N549" s="293"/>
    </row>
    <row r="550" spans="1:14" s="44" customFormat="1" ht="15" customHeight="1">
      <c r="A550" s="112"/>
      <c r="B550" s="132" t="s">
        <v>242</v>
      </c>
      <c r="C550" s="31" t="s">
        <v>246</v>
      </c>
      <c r="D550" s="83">
        <v>2500</v>
      </c>
      <c r="E550" s="83"/>
      <c r="F550" s="83"/>
      <c r="G550" s="177">
        <f t="shared" si="100"/>
        <v>2500</v>
      </c>
      <c r="H550" s="83">
        <f t="shared" si="91"/>
        <v>2500</v>
      </c>
      <c r="I550" s="83"/>
      <c r="J550" s="83"/>
      <c r="K550" s="167"/>
      <c r="L550" s="171"/>
      <c r="M550" s="171"/>
      <c r="N550" s="293"/>
    </row>
    <row r="551" spans="1:14" s="44" customFormat="1" ht="14.25" customHeight="1">
      <c r="A551" s="112"/>
      <c r="B551" s="132" t="s">
        <v>49</v>
      </c>
      <c r="C551" s="31" t="s">
        <v>50</v>
      </c>
      <c r="D551" s="83">
        <v>2000</v>
      </c>
      <c r="E551" s="83"/>
      <c r="F551" s="83"/>
      <c r="G551" s="177">
        <f t="shared" si="100"/>
        <v>2000</v>
      </c>
      <c r="H551" s="83">
        <f t="shared" si="91"/>
        <v>2000</v>
      </c>
      <c r="I551" s="83"/>
      <c r="J551" s="83"/>
      <c r="K551" s="167"/>
      <c r="L551" s="171"/>
      <c r="M551" s="171"/>
      <c r="N551" s="293"/>
    </row>
    <row r="552" spans="1:14" s="44" customFormat="1" ht="14.25" customHeight="1">
      <c r="A552" s="112"/>
      <c r="B552" s="132" t="s">
        <v>53</v>
      </c>
      <c r="C552" s="31" t="s">
        <v>54</v>
      </c>
      <c r="D552" s="83">
        <v>35229</v>
      </c>
      <c r="E552" s="83"/>
      <c r="F552" s="83"/>
      <c r="G552" s="177">
        <f t="shared" si="100"/>
        <v>35229</v>
      </c>
      <c r="H552" s="83">
        <f t="shared" si="91"/>
        <v>35229</v>
      </c>
      <c r="I552" s="83"/>
      <c r="J552" s="83"/>
      <c r="K552" s="167"/>
      <c r="L552" s="171"/>
      <c r="M552" s="171"/>
      <c r="N552" s="293"/>
    </row>
    <row r="553" spans="1:14" s="44" customFormat="1" ht="14.25" customHeight="1">
      <c r="A553" s="112"/>
      <c r="B553" s="132" t="s">
        <v>69</v>
      </c>
      <c r="C553" s="31" t="s">
        <v>70</v>
      </c>
      <c r="D553" s="83">
        <v>3040</v>
      </c>
      <c r="E553" s="83"/>
      <c r="F553" s="83"/>
      <c r="G553" s="177">
        <f t="shared" si="100"/>
        <v>3040</v>
      </c>
      <c r="H553" s="83">
        <f t="shared" si="91"/>
        <v>3040</v>
      </c>
      <c r="I553" s="83"/>
      <c r="J553" s="83"/>
      <c r="K553" s="167"/>
      <c r="L553" s="171"/>
      <c r="M553" s="171"/>
      <c r="N553" s="293"/>
    </row>
    <row r="554" spans="1:14" s="44" customFormat="1" ht="14.25" customHeight="1">
      <c r="A554" s="112"/>
      <c r="B554" s="132" t="s">
        <v>125</v>
      </c>
      <c r="C554" s="31" t="s">
        <v>398</v>
      </c>
      <c r="D554" s="83">
        <v>3451</v>
      </c>
      <c r="E554" s="83"/>
      <c r="F554" s="83"/>
      <c r="G554" s="177">
        <f t="shared" si="100"/>
        <v>3451</v>
      </c>
      <c r="H554" s="83">
        <f t="shared" si="91"/>
        <v>3451</v>
      </c>
      <c r="I554" s="83"/>
      <c r="J554" s="83"/>
      <c r="K554" s="167"/>
      <c r="L554" s="171"/>
      <c r="M554" s="171"/>
      <c r="N554" s="293"/>
    </row>
    <row r="555" spans="1:14" s="44" customFormat="1" ht="15" customHeight="1">
      <c r="A555" s="112"/>
      <c r="B555" s="132" t="s">
        <v>243</v>
      </c>
      <c r="C555" s="31" t="s">
        <v>706</v>
      </c>
      <c r="D555" s="83">
        <v>2000</v>
      </c>
      <c r="E555" s="83"/>
      <c r="F555" s="83"/>
      <c r="G555" s="177">
        <f t="shared" si="100"/>
        <v>2000</v>
      </c>
      <c r="H555" s="83">
        <f t="shared" si="91"/>
        <v>2000</v>
      </c>
      <c r="I555" s="83"/>
      <c r="J555" s="167"/>
      <c r="K555" s="167"/>
      <c r="L555" s="171"/>
      <c r="M555" s="171"/>
      <c r="N555" s="293"/>
    </row>
    <row r="556" spans="1:14" s="43" customFormat="1" ht="27" customHeight="1">
      <c r="A556" s="127" t="s">
        <v>261</v>
      </c>
      <c r="B556" s="133"/>
      <c r="C556" s="62" t="s">
        <v>262</v>
      </c>
      <c r="D556" s="169">
        <f>D557+D575+D595+D616+D621+D623+D614</f>
        <v>2166072</v>
      </c>
      <c r="E556" s="169">
        <f aca="true" t="shared" si="101" ref="E556:N556">E557+E575+E595+E616+E621+E623+E614</f>
        <v>27396</v>
      </c>
      <c r="F556" s="169">
        <f t="shared" si="101"/>
        <v>0</v>
      </c>
      <c r="G556" s="169">
        <f t="shared" si="101"/>
        <v>2193468</v>
      </c>
      <c r="H556" s="169">
        <f t="shared" si="101"/>
        <v>2193468</v>
      </c>
      <c r="I556" s="169">
        <f t="shared" si="101"/>
        <v>1470530</v>
      </c>
      <c r="J556" s="169">
        <f t="shared" si="101"/>
        <v>267346</v>
      </c>
      <c r="K556" s="169">
        <f t="shared" si="101"/>
        <v>1500</v>
      </c>
      <c r="L556" s="169">
        <f t="shared" si="101"/>
        <v>0</v>
      </c>
      <c r="M556" s="169">
        <f t="shared" si="101"/>
        <v>0</v>
      </c>
      <c r="N556" s="169">
        <f t="shared" si="101"/>
        <v>0</v>
      </c>
    </row>
    <row r="557" spans="1:14" s="44" customFormat="1" ht="24" customHeight="1">
      <c r="A557" s="110" t="s">
        <v>263</v>
      </c>
      <c r="B557" s="139"/>
      <c r="C557" s="66" t="s">
        <v>264</v>
      </c>
      <c r="D557" s="165">
        <f>SUM(D558:D574)</f>
        <v>1098441</v>
      </c>
      <c r="E557" s="165">
        <f aca="true" t="shared" si="102" ref="E557:N557">SUM(E558:E574)</f>
        <v>0</v>
      </c>
      <c r="F557" s="165">
        <f t="shared" si="102"/>
        <v>0</v>
      </c>
      <c r="G557" s="165">
        <f t="shared" si="102"/>
        <v>1098441</v>
      </c>
      <c r="H557" s="165">
        <f t="shared" si="102"/>
        <v>1098441</v>
      </c>
      <c r="I557" s="165">
        <f t="shared" si="102"/>
        <v>809957</v>
      </c>
      <c r="J557" s="165">
        <f t="shared" si="102"/>
        <v>146520</v>
      </c>
      <c r="K557" s="165">
        <f t="shared" si="102"/>
        <v>0</v>
      </c>
      <c r="L557" s="165">
        <f t="shared" si="102"/>
        <v>0</v>
      </c>
      <c r="M557" s="165">
        <f t="shared" si="102"/>
        <v>0</v>
      </c>
      <c r="N557" s="166">
        <f t="shared" si="102"/>
        <v>0</v>
      </c>
    </row>
    <row r="558" spans="1:14" s="44" customFormat="1" ht="15.75" customHeight="1">
      <c r="A558" s="112"/>
      <c r="B558" s="132" t="s">
        <v>33</v>
      </c>
      <c r="C558" s="31" t="s">
        <v>295</v>
      </c>
      <c r="D558" s="83">
        <v>753902</v>
      </c>
      <c r="E558" s="83"/>
      <c r="F558" s="83"/>
      <c r="G558" s="177">
        <f t="shared" si="100"/>
        <v>753902</v>
      </c>
      <c r="H558" s="83">
        <f t="shared" si="91"/>
        <v>753902</v>
      </c>
      <c r="I558" s="83">
        <f>H558</f>
        <v>753902</v>
      </c>
      <c r="J558" s="167"/>
      <c r="K558" s="168"/>
      <c r="L558" s="171"/>
      <c r="M558" s="171"/>
      <c r="N558" s="293"/>
    </row>
    <row r="559" spans="1:14" s="44" customFormat="1" ht="15.75" customHeight="1">
      <c r="A559" s="112"/>
      <c r="B559" s="132" t="s">
        <v>37</v>
      </c>
      <c r="C559" s="31" t="s">
        <v>38</v>
      </c>
      <c r="D559" s="83">
        <v>56055</v>
      </c>
      <c r="E559" s="83"/>
      <c r="F559" s="83"/>
      <c r="G559" s="177">
        <f t="shared" si="100"/>
        <v>56055</v>
      </c>
      <c r="H559" s="83">
        <f t="shared" si="91"/>
        <v>56055</v>
      </c>
      <c r="I559" s="83">
        <f>H559</f>
        <v>56055</v>
      </c>
      <c r="J559" s="167"/>
      <c r="K559" s="168"/>
      <c r="L559" s="171"/>
      <c r="M559" s="171"/>
      <c r="N559" s="293"/>
    </row>
    <row r="560" spans="1:14" s="44" customFormat="1" ht="15" customHeight="1">
      <c r="A560" s="112"/>
      <c r="B560" s="135" t="s">
        <v>64</v>
      </c>
      <c r="C560" s="31" t="s">
        <v>100</v>
      </c>
      <c r="D560" s="83">
        <v>126472</v>
      </c>
      <c r="E560" s="83"/>
      <c r="F560" s="83"/>
      <c r="G560" s="177">
        <f t="shared" si="100"/>
        <v>126472</v>
      </c>
      <c r="H560" s="83">
        <f t="shared" si="91"/>
        <v>126472</v>
      </c>
      <c r="I560" s="83"/>
      <c r="J560" s="167">
        <f>H560</f>
        <v>126472</v>
      </c>
      <c r="K560" s="168"/>
      <c r="L560" s="171"/>
      <c r="M560" s="171"/>
      <c r="N560" s="293"/>
    </row>
    <row r="561" spans="1:14" s="44" customFormat="1" ht="16.5" customHeight="1">
      <c r="A561" s="112"/>
      <c r="B561" s="135" t="s">
        <v>39</v>
      </c>
      <c r="C561" s="31" t="s">
        <v>40</v>
      </c>
      <c r="D561" s="83">
        <v>20048</v>
      </c>
      <c r="E561" s="83"/>
      <c r="F561" s="83"/>
      <c r="G561" s="177">
        <f t="shared" si="100"/>
        <v>20048</v>
      </c>
      <c r="H561" s="83">
        <f t="shared" si="91"/>
        <v>20048</v>
      </c>
      <c r="I561" s="83"/>
      <c r="J561" s="167">
        <f>H561</f>
        <v>20048</v>
      </c>
      <c r="K561" s="168"/>
      <c r="L561" s="171"/>
      <c r="M561" s="171"/>
      <c r="N561" s="293"/>
    </row>
    <row r="562" spans="1:14" s="44" customFormat="1" ht="16.5" customHeight="1">
      <c r="A562" s="112"/>
      <c r="B562" s="135" t="s">
        <v>41</v>
      </c>
      <c r="C562" s="31" t="s">
        <v>159</v>
      </c>
      <c r="D562" s="83">
        <v>41400</v>
      </c>
      <c r="E562" s="83"/>
      <c r="F562" s="83"/>
      <c r="G562" s="177">
        <f t="shared" si="100"/>
        <v>41400</v>
      </c>
      <c r="H562" s="83">
        <f t="shared" si="91"/>
        <v>41400</v>
      </c>
      <c r="I562" s="83"/>
      <c r="J562" s="167"/>
      <c r="K562" s="168"/>
      <c r="L562" s="171"/>
      <c r="M562" s="171"/>
      <c r="N562" s="293"/>
    </row>
    <row r="563" spans="1:14" s="44" customFormat="1" ht="14.25" customHeight="1">
      <c r="A563" s="112"/>
      <c r="B563" s="135" t="s">
        <v>43</v>
      </c>
      <c r="C563" s="31" t="s">
        <v>120</v>
      </c>
      <c r="D563" s="83">
        <v>5600</v>
      </c>
      <c r="E563" s="83"/>
      <c r="F563" s="83"/>
      <c r="G563" s="177">
        <f t="shared" si="100"/>
        <v>5600</v>
      </c>
      <c r="H563" s="83">
        <f aca="true" t="shared" si="103" ref="H563:H632">G563</f>
        <v>5600</v>
      </c>
      <c r="I563" s="83"/>
      <c r="J563" s="167"/>
      <c r="K563" s="168"/>
      <c r="L563" s="171"/>
      <c r="M563" s="171"/>
      <c r="N563" s="293"/>
    </row>
    <row r="564" spans="1:14" s="44" customFormat="1" ht="14.25" customHeight="1">
      <c r="A564" s="112"/>
      <c r="B564" s="135" t="s">
        <v>45</v>
      </c>
      <c r="C564" s="32" t="s">
        <v>121</v>
      </c>
      <c r="D564" s="83">
        <v>25598</v>
      </c>
      <c r="E564" s="83"/>
      <c r="F564" s="83"/>
      <c r="G564" s="177">
        <f t="shared" si="100"/>
        <v>25598</v>
      </c>
      <c r="H564" s="83">
        <f t="shared" si="103"/>
        <v>25598</v>
      </c>
      <c r="I564" s="83"/>
      <c r="J564" s="167"/>
      <c r="K564" s="168"/>
      <c r="L564" s="171"/>
      <c r="M564" s="171"/>
      <c r="N564" s="293"/>
    </row>
    <row r="565" spans="1:14" s="44" customFormat="1" ht="15.75" customHeight="1">
      <c r="A565" s="112"/>
      <c r="B565" s="135" t="s">
        <v>106</v>
      </c>
      <c r="C565" s="31" t="s">
        <v>107</v>
      </c>
      <c r="D565" s="83">
        <v>1500</v>
      </c>
      <c r="E565" s="83"/>
      <c r="F565" s="83"/>
      <c r="G565" s="177">
        <f t="shared" si="100"/>
        <v>1500</v>
      </c>
      <c r="H565" s="83">
        <f t="shared" si="103"/>
        <v>1500</v>
      </c>
      <c r="I565" s="83"/>
      <c r="J565" s="167"/>
      <c r="K565" s="168"/>
      <c r="L565" s="171"/>
      <c r="M565" s="171"/>
      <c r="N565" s="293"/>
    </row>
    <row r="566" spans="1:14" s="44" customFormat="1" ht="15" customHeight="1">
      <c r="A566" s="112"/>
      <c r="B566" s="135" t="s">
        <v>47</v>
      </c>
      <c r="C566" s="31" t="s">
        <v>122</v>
      </c>
      <c r="D566" s="83">
        <v>13155</v>
      </c>
      <c r="E566" s="83"/>
      <c r="F566" s="83"/>
      <c r="G566" s="177">
        <f t="shared" si="100"/>
        <v>13155</v>
      </c>
      <c r="H566" s="83">
        <f t="shared" si="103"/>
        <v>13155</v>
      </c>
      <c r="I566" s="83"/>
      <c r="J566" s="167"/>
      <c r="K566" s="168"/>
      <c r="L566" s="171"/>
      <c r="M566" s="171"/>
      <c r="N566" s="293"/>
    </row>
    <row r="567" spans="1:14" s="44" customFormat="1" ht="15" customHeight="1">
      <c r="A567" s="112"/>
      <c r="B567" s="135" t="s">
        <v>506</v>
      </c>
      <c r="C567" s="32" t="s">
        <v>507</v>
      </c>
      <c r="D567" s="83">
        <v>900</v>
      </c>
      <c r="E567" s="83"/>
      <c r="F567" s="83"/>
      <c r="G567" s="177">
        <f t="shared" si="100"/>
        <v>900</v>
      </c>
      <c r="H567" s="83">
        <f t="shared" si="103"/>
        <v>900</v>
      </c>
      <c r="I567" s="83"/>
      <c r="J567" s="167"/>
      <c r="K567" s="168"/>
      <c r="L567" s="171"/>
      <c r="M567" s="171"/>
      <c r="N567" s="293"/>
    </row>
    <row r="568" spans="1:14" s="44" customFormat="1" ht="15" customHeight="1">
      <c r="A568" s="112"/>
      <c r="B568" s="135" t="s">
        <v>242</v>
      </c>
      <c r="C568" s="31" t="s">
        <v>246</v>
      </c>
      <c r="D568" s="83">
        <v>1000</v>
      </c>
      <c r="E568" s="83"/>
      <c r="F568" s="83"/>
      <c r="G568" s="177">
        <f t="shared" si="100"/>
        <v>1000</v>
      </c>
      <c r="H568" s="83">
        <f t="shared" si="103"/>
        <v>1000</v>
      </c>
      <c r="I568" s="83"/>
      <c r="J568" s="167"/>
      <c r="K568" s="168"/>
      <c r="L568" s="171"/>
      <c r="M568" s="171"/>
      <c r="N568" s="293"/>
    </row>
    <row r="569" spans="1:14" s="44" customFormat="1" ht="14.25" customHeight="1">
      <c r="A569" s="112"/>
      <c r="B569" s="135" t="s">
        <v>49</v>
      </c>
      <c r="C569" s="31" t="s">
        <v>50</v>
      </c>
      <c r="D569" s="83">
        <v>3250</v>
      </c>
      <c r="E569" s="83"/>
      <c r="F569" s="83"/>
      <c r="G569" s="177">
        <f t="shared" si="100"/>
        <v>3250</v>
      </c>
      <c r="H569" s="83">
        <f t="shared" si="103"/>
        <v>3250</v>
      </c>
      <c r="I569" s="83"/>
      <c r="J569" s="167"/>
      <c r="K569" s="168"/>
      <c r="L569" s="171"/>
      <c r="M569" s="171"/>
      <c r="N569" s="293"/>
    </row>
    <row r="570" spans="1:14" s="44" customFormat="1" ht="13.5" customHeight="1">
      <c r="A570" s="112"/>
      <c r="B570" s="135" t="s">
        <v>53</v>
      </c>
      <c r="C570" s="31" t="s">
        <v>54</v>
      </c>
      <c r="D570" s="83">
        <v>36119</v>
      </c>
      <c r="E570" s="83"/>
      <c r="F570" s="83"/>
      <c r="G570" s="177">
        <f t="shared" si="100"/>
        <v>36119</v>
      </c>
      <c r="H570" s="83">
        <f t="shared" si="103"/>
        <v>36119</v>
      </c>
      <c r="I570" s="83"/>
      <c r="J570" s="167"/>
      <c r="K570" s="168"/>
      <c r="L570" s="171"/>
      <c r="M570" s="171"/>
      <c r="N570" s="293"/>
    </row>
    <row r="571" spans="1:14" s="44" customFormat="1" ht="13.5" customHeight="1">
      <c r="A571" s="112"/>
      <c r="B571" s="135" t="s">
        <v>69</v>
      </c>
      <c r="C571" s="31" t="s">
        <v>70</v>
      </c>
      <c r="D571" s="83">
        <v>418</v>
      </c>
      <c r="E571" s="83"/>
      <c r="F571" s="83"/>
      <c r="G571" s="177">
        <f t="shared" si="100"/>
        <v>418</v>
      </c>
      <c r="H571" s="83">
        <f t="shared" si="103"/>
        <v>418</v>
      </c>
      <c r="I571" s="83"/>
      <c r="J571" s="167"/>
      <c r="K571" s="168"/>
      <c r="L571" s="171"/>
      <c r="M571" s="171"/>
      <c r="N571" s="293"/>
    </row>
    <row r="572" spans="1:14" s="44" customFormat="1" ht="13.5" customHeight="1">
      <c r="A572" s="112"/>
      <c r="B572" s="135" t="s">
        <v>125</v>
      </c>
      <c r="C572" s="31" t="s">
        <v>398</v>
      </c>
      <c r="D572" s="83">
        <v>10464</v>
      </c>
      <c r="E572" s="83"/>
      <c r="F572" s="83"/>
      <c r="G572" s="177">
        <f t="shared" si="100"/>
        <v>10464</v>
      </c>
      <c r="H572" s="83">
        <f t="shared" si="103"/>
        <v>10464</v>
      </c>
      <c r="I572" s="83"/>
      <c r="J572" s="167"/>
      <c r="K572" s="168"/>
      <c r="L572" s="171"/>
      <c r="M572" s="171"/>
      <c r="N572" s="293"/>
    </row>
    <row r="573" spans="1:14" s="44" customFormat="1" ht="16.5" customHeight="1">
      <c r="A573" s="112"/>
      <c r="B573" s="135" t="s">
        <v>243</v>
      </c>
      <c r="C573" s="31" t="s">
        <v>706</v>
      </c>
      <c r="D573" s="83">
        <v>1000</v>
      </c>
      <c r="E573" s="83"/>
      <c r="F573" s="83"/>
      <c r="G573" s="177">
        <f t="shared" si="100"/>
        <v>1000</v>
      </c>
      <c r="H573" s="83">
        <f t="shared" si="103"/>
        <v>1000</v>
      </c>
      <c r="I573" s="83"/>
      <c r="J573" s="167"/>
      <c r="K573" s="168"/>
      <c r="L573" s="171"/>
      <c r="M573" s="171"/>
      <c r="N573" s="293"/>
    </row>
    <row r="574" spans="1:14" s="44" customFormat="1" ht="15.75" customHeight="1">
      <c r="A574" s="112"/>
      <c r="B574" s="135" t="s">
        <v>244</v>
      </c>
      <c r="C574" s="31" t="s">
        <v>248</v>
      </c>
      <c r="D574" s="83">
        <v>1560</v>
      </c>
      <c r="E574" s="83"/>
      <c r="F574" s="83"/>
      <c r="G574" s="177">
        <f t="shared" si="100"/>
        <v>1560</v>
      </c>
      <c r="H574" s="83">
        <f t="shared" si="103"/>
        <v>1560</v>
      </c>
      <c r="I574" s="83"/>
      <c r="J574" s="167"/>
      <c r="K574" s="168"/>
      <c r="L574" s="171"/>
      <c r="M574" s="171"/>
      <c r="N574" s="293"/>
    </row>
    <row r="575" spans="1:14" s="44" customFormat="1" ht="21.75" customHeight="1">
      <c r="A575" s="110" t="s">
        <v>265</v>
      </c>
      <c r="B575" s="139"/>
      <c r="C575" s="66" t="s">
        <v>266</v>
      </c>
      <c r="D575" s="165">
        <f>SUM(D576:D594)</f>
        <v>441746</v>
      </c>
      <c r="E575" s="165">
        <f aca="true" t="shared" si="104" ref="E575:N575">SUM(E576:E594)</f>
        <v>0</v>
      </c>
      <c r="F575" s="165">
        <f t="shared" si="104"/>
        <v>0</v>
      </c>
      <c r="G575" s="165">
        <f t="shared" si="104"/>
        <v>441746</v>
      </c>
      <c r="H575" s="165">
        <f t="shared" si="104"/>
        <v>441746</v>
      </c>
      <c r="I575" s="165">
        <f t="shared" si="104"/>
        <v>330503</v>
      </c>
      <c r="J575" s="165">
        <f t="shared" si="104"/>
        <v>58578</v>
      </c>
      <c r="K575" s="165">
        <f t="shared" si="104"/>
        <v>0</v>
      </c>
      <c r="L575" s="165">
        <f t="shared" si="104"/>
        <v>0</v>
      </c>
      <c r="M575" s="165">
        <f t="shared" si="104"/>
        <v>0</v>
      </c>
      <c r="N575" s="166">
        <f t="shared" si="104"/>
        <v>0</v>
      </c>
    </row>
    <row r="576" spans="1:14" s="44" customFormat="1" ht="14.25" customHeight="1">
      <c r="A576" s="112"/>
      <c r="B576" s="135" t="s">
        <v>581</v>
      </c>
      <c r="C576" s="31" t="s">
        <v>162</v>
      </c>
      <c r="D576" s="83">
        <v>180</v>
      </c>
      <c r="E576" s="83"/>
      <c r="F576" s="83"/>
      <c r="G576" s="177">
        <f t="shared" si="100"/>
        <v>180</v>
      </c>
      <c r="H576" s="83">
        <f t="shared" si="103"/>
        <v>180</v>
      </c>
      <c r="I576" s="83"/>
      <c r="J576" s="167"/>
      <c r="K576" s="168"/>
      <c r="L576" s="171"/>
      <c r="M576" s="171"/>
      <c r="N576" s="293"/>
    </row>
    <row r="577" spans="1:14" s="44" customFormat="1" ht="15" customHeight="1">
      <c r="A577" s="112"/>
      <c r="B577" s="132" t="s">
        <v>33</v>
      </c>
      <c r="C577" s="31" t="s">
        <v>560</v>
      </c>
      <c r="D577" s="83">
        <v>305878</v>
      </c>
      <c r="E577" s="83"/>
      <c r="F577" s="83"/>
      <c r="G577" s="177">
        <f t="shared" si="100"/>
        <v>305878</v>
      </c>
      <c r="H577" s="83">
        <f t="shared" si="103"/>
        <v>305878</v>
      </c>
      <c r="I577" s="83">
        <f>H577</f>
        <v>305878</v>
      </c>
      <c r="J577" s="167"/>
      <c r="K577" s="168"/>
      <c r="L577" s="171"/>
      <c r="M577" s="171"/>
      <c r="N577" s="293"/>
    </row>
    <row r="578" spans="1:14" s="44" customFormat="1" ht="16.5" customHeight="1">
      <c r="A578" s="112"/>
      <c r="B578" s="132" t="s">
        <v>37</v>
      </c>
      <c r="C578" s="31" t="s">
        <v>38</v>
      </c>
      <c r="D578" s="83">
        <v>23625</v>
      </c>
      <c r="E578" s="83"/>
      <c r="F578" s="83"/>
      <c r="G578" s="177">
        <f t="shared" si="100"/>
        <v>23625</v>
      </c>
      <c r="H578" s="83">
        <f t="shared" si="103"/>
        <v>23625</v>
      </c>
      <c r="I578" s="83">
        <f>H578</f>
        <v>23625</v>
      </c>
      <c r="J578" s="167"/>
      <c r="K578" s="168"/>
      <c r="L578" s="171"/>
      <c r="M578" s="171"/>
      <c r="N578" s="293"/>
    </row>
    <row r="579" spans="1:14" s="44" customFormat="1" ht="15" customHeight="1">
      <c r="A579" s="112"/>
      <c r="B579" s="135" t="s">
        <v>86</v>
      </c>
      <c r="C579" s="31" t="s">
        <v>100</v>
      </c>
      <c r="D579" s="83">
        <v>50616</v>
      </c>
      <c r="E579" s="83"/>
      <c r="F579" s="83"/>
      <c r="G579" s="177">
        <f t="shared" si="100"/>
        <v>50616</v>
      </c>
      <c r="H579" s="83">
        <f t="shared" si="103"/>
        <v>50616</v>
      </c>
      <c r="I579" s="83"/>
      <c r="J579" s="167">
        <f>H579</f>
        <v>50616</v>
      </c>
      <c r="K579" s="168"/>
      <c r="L579" s="171"/>
      <c r="M579" s="171"/>
      <c r="N579" s="293"/>
    </row>
    <row r="580" spans="1:14" s="44" customFormat="1" ht="14.25" customHeight="1">
      <c r="A580" s="112"/>
      <c r="B580" s="135" t="s">
        <v>39</v>
      </c>
      <c r="C580" s="31" t="s">
        <v>40</v>
      </c>
      <c r="D580" s="83">
        <v>7962</v>
      </c>
      <c r="E580" s="83"/>
      <c r="F580" s="83"/>
      <c r="G580" s="177">
        <f t="shared" si="100"/>
        <v>7962</v>
      </c>
      <c r="H580" s="83">
        <f t="shared" si="103"/>
        <v>7962</v>
      </c>
      <c r="I580" s="83"/>
      <c r="J580" s="167">
        <f>H580</f>
        <v>7962</v>
      </c>
      <c r="K580" s="168"/>
      <c r="L580" s="171"/>
      <c r="M580" s="171"/>
      <c r="N580" s="293"/>
    </row>
    <row r="581" spans="1:14" s="44" customFormat="1" ht="14.25" customHeight="1">
      <c r="A581" s="112"/>
      <c r="B581" s="135" t="s">
        <v>504</v>
      </c>
      <c r="C581" s="31" t="s">
        <v>505</v>
      </c>
      <c r="D581" s="83">
        <v>1000</v>
      </c>
      <c r="E581" s="83"/>
      <c r="F581" s="83"/>
      <c r="G581" s="177">
        <f t="shared" si="100"/>
        <v>1000</v>
      </c>
      <c r="H581" s="83">
        <f t="shared" si="103"/>
        <v>1000</v>
      </c>
      <c r="I581" s="83">
        <f>H581</f>
        <v>1000</v>
      </c>
      <c r="J581" s="167"/>
      <c r="K581" s="168"/>
      <c r="L581" s="171"/>
      <c r="M581" s="171"/>
      <c r="N581" s="293"/>
    </row>
    <row r="582" spans="1:14" s="44" customFormat="1" ht="14.25" customHeight="1">
      <c r="A582" s="112"/>
      <c r="B582" s="135" t="s">
        <v>41</v>
      </c>
      <c r="C582" s="31" t="s">
        <v>159</v>
      </c>
      <c r="D582" s="83">
        <v>6257</v>
      </c>
      <c r="E582" s="83"/>
      <c r="F582" s="83"/>
      <c r="G582" s="177">
        <f t="shared" si="100"/>
        <v>6257</v>
      </c>
      <c r="H582" s="83">
        <f t="shared" si="103"/>
        <v>6257</v>
      </c>
      <c r="I582" s="83"/>
      <c r="J582" s="167"/>
      <c r="K582" s="168"/>
      <c r="L582" s="171"/>
      <c r="M582" s="171"/>
      <c r="N582" s="293"/>
    </row>
    <row r="583" spans="1:14" s="44" customFormat="1" ht="15" customHeight="1">
      <c r="A583" s="112"/>
      <c r="B583" s="135" t="s">
        <v>154</v>
      </c>
      <c r="C583" s="31" t="s">
        <v>227</v>
      </c>
      <c r="D583" s="83">
        <v>3000</v>
      </c>
      <c r="E583" s="83"/>
      <c r="F583" s="83"/>
      <c r="G583" s="177">
        <f t="shared" si="100"/>
        <v>3000</v>
      </c>
      <c r="H583" s="83">
        <f t="shared" si="103"/>
        <v>3000</v>
      </c>
      <c r="I583" s="83"/>
      <c r="J583" s="167"/>
      <c r="K583" s="168"/>
      <c r="L583" s="171"/>
      <c r="M583" s="171"/>
      <c r="N583" s="293"/>
    </row>
    <row r="584" spans="1:14" s="44" customFormat="1" ht="15.75" customHeight="1">
      <c r="A584" s="112"/>
      <c r="B584" s="135" t="s">
        <v>43</v>
      </c>
      <c r="C584" s="31" t="s">
        <v>120</v>
      </c>
      <c r="D584" s="83">
        <v>11220</v>
      </c>
      <c r="E584" s="83"/>
      <c r="F584" s="83"/>
      <c r="G584" s="177">
        <f t="shared" si="100"/>
        <v>11220</v>
      </c>
      <c r="H584" s="83">
        <f t="shared" si="103"/>
        <v>11220</v>
      </c>
      <c r="I584" s="83"/>
      <c r="J584" s="167"/>
      <c r="K584" s="168"/>
      <c r="L584" s="171"/>
      <c r="M584" s="171"/>
      <c r="N584" s="293"/>
    </row>
    <row r="585" spans="1:14" s="44" customFormat="1" ht="14.25" customHeight="1">
      <c r="A585" s="112"/>
      <c r="B585" s="135" t="s">
        <v>45</v>
      </c>
      <c r="C585" s="31" t="s">
        <v>121</v>
      </c>
      <c r="D585" s="83">
        <v>400</v>
      </c>
      <c r="E585" s="83"/>
      <c r="F585" s="83"/>
      <c r="G585" s="177">
        <f t="shared" si="100"/>
        <v>400</v>
      </c>
      <c r="H585" s="83">
        <f t="shared" si="103"/>
        <v>400</v>
      </c>
      <c r="I585" s="83"/>
      <c r="J585" s="167"/>
      <c r="K585" s="168"/>
      <c r="L585" s="171"/>
      <c r="M585" s="171"/>
      <c r="N585" s="293"/>
    </row>
    <row r="586" spans="1:14" s="44" customFormat="1" ht="15.75" customHeight="1">
      <c r="A586" s="112"/>
      <c r="B586" s="135" t="s">
        <v>106</v>
      </c>
      <c r="C586" s="31" t="s">
        <v>107</v>
      </c>
      <c r="D586" s="83">
        <v>900</v>
      </c>
      <c r="E586" s="83"/>
      <c r="F586" s="83"/>
      <c r="G586" s="177">
        <f t="shared" si="100"/>
        <v>900</v>
      </c>
      <c r="H586" s="83">
        <f t="shared" si="103"/>
        <v>900</v>
      </c>
      <c r="I586" s="83"/>
      <c r="J586" s="167"/>
      <c r="K586" s="168"/>
      <c r="L586" s="171"/>
      <c r="M586" s="171"/>
      <c r="N586" s="293"/>
    </row>
    <row r="587" spans="1:14" s="44" customFormat="1" ht="15" customHeight="1">
      <c r="A587" s="112"/>
      <c r="B587" s="135" t="s">
        <v>47</v>
      </c>
      <c r="C587" s="31" t="s">
        <v>122</v>
      </c>
      <c r="D587" s="83">
        <v>3700</v>
      </c>
      <c r="E587" s="83"/>
      <c r="F587" s="83"/>
      <c r="G587" s="177">
        <f t="shared" si="100"/>
        <v>3700</v>
      </c>
      <c r="H587" s="83">
        <f t="shared" si="103"/>
        <v>3700</v>
      </c>
      <c r="I587" s="83"/>
      <c r="J587" s="167"/>
      <c r="K587" s="168"/>
      <c r="L587" s="171"/>
      <c r="M587" s="171"/>
      <c r="N587" s="293"/>
    </row>
    <row r="588" spans="1:14" s="44" customFormat="1" ht="15" customHeight="1">
      <c r="A588" s="112"/>
      <c r="B588" s="135" t="s">
        <v>506</v>
      </c>
      <c r="C588" s="31" t="s">
        <v>390</v>
      </c>
      <c r="D588" s="83">
        <v>672</v>
      </c>
      <c r="E588" s="83"/>
      <c r="F588" s="83"/>
      <c r="G588" s="177">
        <f t="shared" si="100"/>
        <v>672</v>
      </c>
      <c r="H588" s="83">
        <f t="shared" si="103"/>
        <v>672</v>
      </c>
      <c r="I588" s="83"/>
      <c r="J588" s="167"/>
      <c r="K588" s="168"/>
      <c r="L588" s="171"/>
      <c r="M588" s="171"/>
      <c r="N588" s="293"/>
    </row>
    <row r="589" spans="1:14" s="44" customFormat="1" ht="15" customHeight="1">
      <c r="A589" s="112"/>
      <c r="B589" s="135" t="s">
        <v>242</v>
      </c>
      <c r="C589" s="31" t="s">
        <v>246</v>
      </c>
      <c r="D589" s="83">
        <v>1834</v>
      </c>
      <c r="E589" s="83"/>
      <c r="F589" s="83"/>
      <c r="G589" s="177">
        <f t="shared" si="100"/>
        <v>1834</v>
      </c>
      <c r="H589" s="83">
        <f t="shared" si="103"/>
        <v>1834</v>
      </c>
      <c r="I589" s="83"/>
      <c r="J589" s="167"/>
      <c r="K589" s="168"/>
      <c r="L589" s="171"/>
      <c r="M589" s="171"/>
      <c r="N589" s="293"/>
    </row>
    <row r="590" spans="1:14" s="44" customFormat="1" ht="14.25" customHeight="1">
      <c r="A590" s="112"/>
      <c r="B590" s="135" t="s">
        <v>49</v>
      </c>
      <c r="C590" s="31" t="s">
        <v>50</v>
      </c>
      <c r="D590" s="83">
        <v>3000</v>
      </c>
      <c r="E590" s="83"/>
      <c r="F590" s="83"/>
      <c r="G590" s="177">
        <f t="shared" si="100"/>
        <v>3000</v>
      </c>
      <c r="H590" s="83">
        <f t="shared" si="103"/>
        <v>3000</v>
      </c>
      <c r="I590" s="83"/>
      <c r="J590" s="167"/>
      <c r="K590" s="168"/>
      <c r="L590" s="171"/>
      <c r="M590" s="171"/>
      <c r="N590" s="293"/>
    </row>
    <row r="591" spans="1:14" s="44" customFormat="1" ht="13.5" customHeight="1">
      <c r="A591" s="112"/>
      <c r="B591" s="132" t="s">
        <v>53</v>
      </c>
      <c r="C591" s="31" t="s">
        <v>54</v>
      </c>
      <c r="D591" s="83">
        <v>18202</v>
      </c>
      <c r="E591" s="83"/>
      <c r="F591" s="83"/>
      <c r="G591" s="177">
        <f t="shared" si="100"/>
        <v>18202</v>
      </c>
      <c r="H591" s="83">
        <f t="shared" si="103"/>
        <v>18202</v>
      </c>
      <c r="I591" s="83"/>
      <c r="J591" s="167"/>
      <c r="K591" s="168"/>
      <c r="L591" s="171"/>
      <c r="M591" s="171"/>
      <c r="N591" s="293"/>
    </row>
    <row r="592" spans="1:14" s="44" customFormat="1" ht="14.25" customHeight="1">
      <c r="A592" s="112"/>
      <c r="B592" s="132" t="s">
        <v>243</v>
      </c>
      <c r="C592" s="31" t="s">
        <v>706</v>
      </c>
      <c r="D592" s="83">
        <v>1200</v>
      </c>
      <c r="E592" s="83"/>
      <c r="F592" s="83"/>
      <c r="G592" s="177">
        <f t="shared" si="100"/>
        <v>1200</v>
      </c>
      <c r="H592" s="83">
        <f t="shared" si="103"/>
        <v>1200</v>
      </c>
      <c r="I592" s="83"/>
      <c r="J592" s="167"/>
      <c r="K592" s="168"/>
      <c r="L592" s="171"/>
      <c r="M592" s="171"/>
      <c r="N592" s="293"/>
    </row>
    <row r="593" spans="1:14" s="44" customFormat="1" ht="15" customHeight="1">
      <c r="A593" s="112"/>
      <c r="B593" s="132" t="s">
        <v>244</v>
      </c>
      <c r="C593" s="31" t="s">
        <v>248</v>
      </c>
      <c r="D593" s="83">
        <v>700</v>
      </c>
      <c r="E593" s="83"/>
      <c r="F593" s="83"/>
      <c r="G593" s="177">
        <f t="shared" si="100"/>
        <v>700</v>
      </c>
      <c r="H593" s="83">
        <f t="shared" si="103"/>
        <v>700</v>
      </c>
      <c r="I593" s="83"/>
      <c r="J593" s="167"/>
      <c r="K593" s="168"/>
      <c r="L593" s="171"/>
      <c r="M593" s="171"/>
      <c r="N593" s="293"/>
    </row>
    <row r="594" spans="1:14" s="44" customFormat="1" ht="15" customHeight="1">
      <c r="A594" s="112"/>
      <c r="B594" s="132" t="s">
        <v>245</v>
      </c>
      <c r="C594" s="31" t="s">
        <v>249</v>
      </c>
      <c r="D594" s="83">
        <v>1400</v>
      </c>
      <c r="E594" s="83"/>
      <c r="F594" s="83"/>
      <c r="G594" s="177">
        <f t="shared" si="100"/>
        <v>1400</v>
      </c>
      <c r="H594" s="83">
        <f t="shared" si="103"/>
        <v>1400</v>
      </c>
      <c r="I594" s="83"/>
      <c r="J594" s="167"/>
      <c r="K594" s="168"/>
      <c r="L594" s="171"/>
      <c r="M594" s="171"/>
      <c r="N594" s="293"/>
    </row>
    <row r="595" spans="1:14" s="44" customFormat="1" ht="20.25" customHeight="1">
      <c r="A595" s="110" t="s">
        <v>267</v>
      </c>
      <c r="B595" s="138"/>
      <c r="C595" s="66" t="s">
        <v>268</v>
      </c>
      <c r="D595" s="165">
        <f>SUM(D596:D613)</f>
        <v>540505</v>
      </c>
      <c r="E595" s="165">
        <f aca="true" t="shared" si="105" ref="E595:N595">SUM(E596:E613)</f>
        <v>0</v>
      </c>
      <c r="F595" s="165">
        <f t="shared" si="105"/>
        <v>0</v>
      </c>
      <c r="G595" s="165">
        <f t="shared" si="105"/>
        <v>540505</v>
      </c>
      <c r="H595" s="165">
        <f t="shared" si="105"/>
        <v>540505</v>
      </c>
      <c r="I595" s="165">
        <f t="shared" si="105"/>
        <v>328670</v>
      </c>
      <c r="J595" s="165">
        <f t="shared" si="105"/>
        <v>62248</v>
      </c>
      <c r="K595" s="165">
        <f t="shared" si="105"/>
        <v>0</v>
      </c>
      <c r="L595" s="165">
        <f t="shared" si="105"/>
        <v>0</v>
      </c>
      <c r="M595" s="165">
        <f t="shared" si="105"/>
        <v>0</v>
      </c>
      <c r="N595" s="166">
        <f t="shared" si="105"/>
        <v>0</v>
      </c>
    </row>
    <row r="596" spans="1:14" s="44" customFormat="1" ht="15.75" customHeight="1">
      <c r="A596" s="112"/>
      <c r="B596" s="135" t="s">
        <v>581</v>
      </c>
      <c r="C596" s="31" t="s">
        <v>162</v>
      </c>
      <c r="D596" s="83">
        <v>62</v>
      </c>
      <c r="E596" s="83"/>
      <c r="F596" s="83"/>
      <c r="G596" s="177">
        <f t="shared" si="100"/>
        <v>62</v>
      </c>
      <c r="H596" s="83">
        <f t="shared" si="103"/>
        <v>62</v>
      </c>
      <c r="I596" s="83"/>
      <c r="J596" s="167"/>
      <c r="K596" s="168"/>
      <c r="L596" s="171"/>
      <c r="M596" s="171"/>
      <c r="N596" s="293"/>
    </row>
    <row r="597" spans="1:14" s="44" customFormat="1" ht="15.75" customHeight="1">
      <c r="A597" s="112"/>
      <c r="B597" s="132" t="s">
        <v>33</v>
      </c>
      <c r="C597" s="31" t="s">
        <v>295</v>
      </c>
      <c r="D597" s="83">
        <v>299322</v>
      </c>
      <c r="E597" s="83"/>
      <c r="F597" s="83"/>
      <c r="G597" s="177">
        <f t="shared" si="100"/>
        <v>299322</v>
      </c>
      <c r="H597" s="83">
        <f t="shared" si="103"/>
        <v>299322</v>
      </c>
      <c r="I597" s="83">
        <f>H597</f>
        <v>299322</v>
      </c>
      <c r="J597" s="167"/>
      <c r="K597" s="168"/>
      <c r="L597" s="171"/>
      <c r="M597" s="171"/>
      <c r="N597" s="293"/>
    </row>
    <row r="598" spans="1:14" s="44" customFormat="1" ht="15" customHeight="1">
      <c r="A598" s="112"/>
      <c r="B598" s="132" t="s">
        <v>37</v>
      </c>
      <c r="C598" s="31" t="s">
        <v>38</v>
      </c>
      <c r="D598" s="83">
        <v>26348</v>
      </c>
      <c r="E598" s="83"/>
      <c r="F598" s="83"/>
      <c r="G598" s="177">
        <f t="shared" si="100"/>
        <v>26348</v>
      </c>
      <c r="H598" s="83">
        <f t="shared" si="103"/>
        <v>26348</v>
      </c>
      <c r="I598" s="83">
        <f>H598</f>
        <v>26348</v>
      </c>
      <c r="J598" s="167"/>
      <c r="K598" s="168"/>
      <c r="L598" s="171"/>
      <c r="M598" s="171"/>
      <c r="N598" s="293"/>
    </row>
    <row r="599" spans="1:14" s="44" customFormat="1" ht="16.5" customHeight="1">
      <c r="A599" s="112"/>
      <c r="B599" s="135" t="s">
        <v>86</v>
      </c>
      <c r="C599" s="31" t="s">
        <v>65</v>
      </c>
      <c r="D599" s="83">
        <v>53441</v>
      </c>
      <c r="E599" s="83"/>
      <c r="F599" s="83"/>
      <c r="G599" s="177">
        <f t="shared" si="100"/>
        <v>53441</v>
      </c>
      <c r="H599" s="83">
        <f t="shared" si="103"/>
        <v>53441</v>
      </c>
      <c r="I599" s="83"/>
      <c r="J599" s="167">
        <f>H599</f>
        <v>53441</v>
      </c>
      <c r="K599" s="168"/>
      <c r="L599" s="171"/>
      <c r="M599" s="171"/>
      <c r="N599" s="293"/>
    </row>
    <row r="600" spans="1:14" s="44" customFormat="1" ht="13.5" customHeight="1">
      <c r="A600" s="112"/>
      <c r="B600" s="135" t="s">
        <v>39</v>
      </c>
      <c r="C600" s="31" t="s">
        <v>40</v>
      </c>
      <c r="D600" s="83">
        <v>8807</v>
      </c>
      <c r="E600" s="83"/>
      <c r="F600" s="83"/>
      <c r="G600" s="177">
        <f t="shared" si="100"/>
        <v>8807</v>
      </c>
      <c r="H600" s="83">
        <f t="shared" si="103"/>
        <v>8807</v>
      </c>
      <c r="I600" s="83"/>
      <c r="J600" s="167">
        <f>H600</f>
        <v>8807</v>
      </c>
      <c r="K600" s="168"/>
      <c r="L600" s="171"/>
      <c r="M600" s="171"/>
      <c r="N600" s="293"/>
    </row>
    <row r="601" spans="1:14" s="44" customFormat="1" ht="14.25" customHeight="1">
      <c r="A601" s="112"/>
      <c r="B601" s="135" t="s">
        <v>504</v>
      </c>
      <c r="C601" s="31" t="s">
        <v>505</v>
      </c>
      <c r="D601" s="83">
        <v>3000</v>
      </c>
      <c r="E601" s="83"/>
      <c r="F601" s="83"/>
      <c r="G601" s="177">
        <f t="shared" si="100"/>
        <v>3000</v>
      </c>
      <c r="H601" s="83">
        <f t="shared" si="103"/>
        <v>3000</v>
      </c>
      <c r="I601" s="83">
        <f>H601</f>
        <v>3000</v>
      </c>
      <c r="J601" s="167"/>
      <c r="K601" s="168"/>
      <c r="L601" s="171"/>
      <c r="M601" s="171"/>
      <c r="N601" s="293"/>
    </row>
    <row r="602" spans="1:14" s="44" customFormat="1" ht="13.5" customHeight="1">
      <c r="A602" s="112"/>
      <c r="B602" s="135" t="s">
        <v>41</v>
      </c>
      <c r="C602" s="31" t="s">
        <v>68</v>
      </c>
      <c r="D602" s="83">
        <v>40000</v>
      </c>
      <c r="E602" s="83"/>
      <c r="F602" s="83"/>
      <c r="G602" s="177">
        <f t="shared" si="100"/>
        <v>40000</v>
      </c>
      <c r="H602" s="83">
        <f t="shared" si="103"/>
        <v>40000</v>
      </c>
      <c r="I602" s="83"/>
      <c r="J602" s="167"/>
      <c r="K602" s="168"/>
      <c r="L602" s="171"/>
      <c r="M602" s="171"/>
      <c r="N602" s="293"/>
    </row>
    <row r="603" spans="1:14" s="44" customFormat="1" ht="13.5" customHeight="1">
      <c r="A603" s="112"/>
      <c r="B603" s="135" t="s">
        <v>43</v>
      </c>
      <c r="C603" s="31" t="s">
        <v>120</v>
      </c>
      <c r="D603" s="83">
        <v>58700</v>
      </c>
      <c r="E603" s="83"/>
      <c r="F603" s="83"/>
      <c r="G603" s="177">
        <f t="shared" si="100"/>
        <v>58700</v>
      </c>
      <c r="H603" s="83">
        <f t="shared" si="103"/>
        <v>58700</v>
      </c>
      <c r="I603" s="83"/>
      <c r="J603" s="167"/>
      <c r="K603" s="168"/>
      <c r="L603" s="171"/>
      <c r="M603" s="171"/>
      <c r="N603" s="293"/>
    </row>
    <row r="604" spans="1:14" s="44" customFormat="1" ht="13.5" customHeight="1">
      <c r="A604" s="112"/>
      <c r="B604" s="135" t="s">
        <v>106</v>
      </c>
      <c r="C604" s="31" t="s">
        <v>107</v>
      </c>
      <c r="D604" s="83">
        <v>65</v>
      </c>
      <c r="E604" s="83"/>
      <c r="F604" s="83"/>
      <c r="G604" s="177">
        <f aca="true" t="shared" si="106" ref="G604:G613">D604+E604-F604</f>
        <v>65</v>
      </c>
      <c r="H604" s="83">
        <f t="shared" si="103"/>
        <v>65</v>
      </c>
      <c r="I604" s="83"/>
      <c r="J604" s="167"/>
      <c r="K604" s="168"/>
      <c r="L604" s="171"/>
      <c r="M604" s="171"/>
      <c r="N604" s="293"/>
    </row>
    <row r="605" spans="1:14" s="44" customFormat="1" ht="13.5" customHeight="1">
      <c r="A605" s="112"/>
      <c r="B605" s="135" t="s">
        <v>47</v>
      </c>
      <c r="C605" s="31" t="s">
        <v>122</v>
      </c>
      <c r="D605" s="83">
        <v>27143</v>
      </c>
      <c r="E605" s="83"/>
      <c r="F605" s="83"/>
      <c r="G605" s="177">
        <f t="shared" si="106"/>
        <v>27143</v>
      </c>
      <c r="H605" s="83">
        <f t="shared" si="103"/>
        <v>27143</v>
      </c>
      <c r="I605" s="83"/>
      <c r="J605" s="167"/>
      <c r="K605" s="168"/>
      <c r="L605" s="171"/>
      <c r="M605" s="171"/>
      <c r="N605" s="293"/>
    </row>
    <row r="606" spans="1:14" s="44" customFormat="1" ht="13.5" customHeight="1">
      <c r="A606" s="112"/>
      <c r="B606" s="135" t="s">
        <v>506</v>
      </c>
      <c r="C606" s="31" t="s">
        <v>390</v>
      </c>
      <c r="D606" s="83">
        <v>60</v>
      </c>
      <c r="E606" s="83"/>
      <c r="F606" s="83"/>
      <c r="G606" s="177">
        <f t="shared" si="106"/>
        <v>60</v>
      </c>
      <c r="H606" s="83">
        <f t="shared" si="103"/>
        <v>60</v>
      </c>
      <c r="I606" s="83"/>
      <c r="J606" s="167"/>
      <c r="K606" s="168"/>
      <c r="L606" s="171"/>
      <c r="M606" s="171"/>
      <c r="N606" s="293"/>
    </row>
    <row r="607" spans="1:14" s="44" customFormat="1" ht="13.5" customHeight="1">
      <c r="A607" s="112"/>
      <c r="B607" s="135" t="s">
        <v>250</v>
      </c>
      <c r="C607" s="31" t="s">
        <v>246</v>
      </c>
      <c r="D607" s="83">
        <v>30</v>
      </c>
      <c r="E607" s="83"/>
      <c r="F607" s="83"/>
      <c r="G607" s="177">
        <f t="shared" si="106"/>
        <v>30</v>
      </c>
      <c r="H607" s="83">
        <f t="shared" si="103"/>
        <v>30</v>
      </c>
      <c r="I607" s="83"/>
      <c r="J607" s="167"/>
      <c r="K607" s="168"/>
      <c r="L607" s="171"/>
      <c r="M607" s="171"/>
      <c r="N607" s="293"/>
    </row>
    <row r="608" spans="1:14" s="44" customFormat="1" ht="13.5" customHeight="1">
      <c r="A608" s="112"/>
      <c r="B608" s="135" t="s">
        <v>242</v>
      </c>
      <c r="C608" s="31" t="s">
        <v>246</v>
      </c>
      <c r="D608" s="83">
        <v>900</v>
      </c>
      <c r="E608" s="83"/>
      <c r="F608" s="83"/>
      <c r="G608" s="177">
        <f t="shared" si="106"/>
        <v>900</v>
      </c>
      <c r="H608" s="83">
        <f t="shared" si="103"/>
        <v>900</v>
      </c>
      <c r="I608" s="83"/>
      <c r="J608" s="167"/>
      <c r="K608" s="168"/>
      <c r="L608" s="171"/>
      <c r="M608" s="171"/>
      <c r="N608" s="293"/>
    </row>
    <row r="609" spans="1:14" s="44" customFormat="1" ht="13.5" customHeight="1">
      <c r="A609" s="112"/>
      <c r="B609" s="135" t="s">
        <v>53</v>
      </c>
      <c r="C609" s="31" t="s">
        <v>54</v>
      </c>
      <c r="D609" s="83">
        <v>20143</v>
      </c>
      <c r="E609" s="83"/>
      <c r="F609" s="83"/>
      <c r="G609" s="177">
        <f t="shared" si="106"/>
        <v>20143</v>
      </c>
      <c r="H609" s="83">
        <f t="shared" si="103"/>
        <v>20143</v>
      </c>
      <c r="I609" s="83"/>
      <c r="J609" s="167"/>
      <c r="K609" s="168"/>
      <c r="L609" s="171"/>
      <c r="M609" s="171"/>
      <c r="N609" s="293"/>
    </row>
    <row r="610" spans="1:14" s="44" customFormat="1" ht="12.75" customHeight="1">
      <c r="A610" s="112"/>
      <c r="B610" s="135" t="s">
        <v>69</v>
      </c>
      <c r="C610" s="31" t="s">
        <v>70</v>
      </c>
      <c r="D610" s="83">
        <v>0</v>
      </c>
      <c r="E610" s="83"/>
      <c r="F610" s="83"/>
      <c r="G610" s="177">
        <f t="shared" si="106"/>
        <v>0</v>
      </c>
      <c r="H610" s="83">
        <f t="shared" si="103"/>
        <v>0</v>
      </c>
      <c r="I610" s="83"/>
      <c r="J610" s="167"/>
      <c r="K610" s="168"/>
      <c r="L610" s="171"/>
      <c r="M610" s="171"/>
      <c r="N610" s="293"/>
    </row>
    <row r="611" spans="1:14" s="44" customFormat="1" ht="12.75" customHeight="1">
      <c r="A611" s="112"/>
      <c r="B611" s="135" t="s">
        <v>125</v>
      </c>
      <c r="C611" s="31" t="s">
        <v>398</v>
      </c>
      <c r="D611" s="83">
        <v>2084</v>
      </c>
      <c r="E611" s="83"/>
      <c r="F611" s="83"/>
      <c r="G611" s="177">
        <f t="shared" si="106"/>
        <v>2084</v>
      </c>
      <c r="H611" s="83">
        <f t="shared" si="103"/>
        <v>2084</v>
      </c>
      <c r="I611" s="83"/>
      <c r="J611" s="167"/>
      <c r="K611" s="168"/>
      <c r="L611" s="171"/>
      <c r="M611" s="171"/>
      <c r="N611" s="293"/>
    </row>
    <row r="612" spans="1:14" s="44" customFormat="1" ht="12.75" customHeight="1">
      <c r="A612" s="112"/>
      <c r="B612" s="135" t="s">
        <v>244</v>
      </c>
      <c r="C612" s="31" t="s">
        <v>248</v>
      </c>
      <c r="D612" s="83">
        <v>200</v>
      </c>
      <c r="E612" s="83"/>
      <c r="F612" s="83"/>
      <c r="G612" s="177">
        <f t="shared" si="106"/>
        <v>200</v>
      </c>
      <c r="H612" s="83">
        <f t="shared" si="103"/>
        <v>200</v>
      </c>
      <c r="I612" s="83"/>
      <c r="J612" s="167"/>
      <c r="K612" s="168"/>
      <c r="L612" s="171"/>
      <c r="M612" s="171"/>
      <c r="N612" s="293"/>
    </row>
    <row r="613" spans="1:14" s="44" customFormat="1" ht="12.75" customHeight="1">
      <c r="A613" s="112"/>
      <c r="B613" s="135" t="s">
        <v>245</v>
      </c>
      <c r="C613" s="31" t="s">
        <v>249</v>
      </c>
      <c r="D613" s="83">
        <v>200</v>
      </c>
      <c r="E613" s="83"/>
      <c r="F613" s="83"/>
      <c r="G613" s="177">
        <f t="shared" si="106"/>
        <v>200</v>
      </c>
      <c r="H613" s="83">
        <f t="shared" si="103"/>
        <v>200</v>
      </c>
      <c r="I613" s="83"/>
      <c r="J613" s="167"/>
      <c r="K613" s="168"/>
      <c r="L613" s="171"/>
      <c r="M613" s="171"/>
      <c r="N613" s="293"/>
    </row>
    <row r="614" spans="1:14" s="44" customFormat="1" ht="15.75" customHeight="1">
      <c r="A614" s="110" t="s">
        <v>269</v>
      </c>
      <c r="B614" s="140"/>
      <c r="C614" s="66" t="s">
        <v>270</v>
      </c>
      <c r="D614" s="165">
        <f>SUM(D615:D615)</f>
        <v>6000</v>
      </c>
      <c r="E614" s="165">
        <f aca="true" t="shared" si="107" ref="E614:N614">SUM(E615:E615)</f>
        <v>16800</v>
      </c>
      <c r="F614" s="165">
        <f t="shared" si="107"/>
        <v>0</v>
      </c>
      <c r="G614" s="165">
        <f t="shared" si="107"/>
        <v>22800</v>
      </c>
      <c r="H614" s="165">
        <f t="shared" si="107"/>
        <v>22800</v>
      </c>
      <c r="I614" s="165">
        <f t="shared" si="107"/>
        <v>0</v>
      </c>
      <c r="J614" s="165">
        <f t="shared" si="107"/>
        <v>0</v>
      </c>
      <c r="K614" s="165">
        <f t="shared" si="107"/>
        <v>0</v>
      </c>
      <c r="L614" s="165">
        <f t="shared" si="107"/>
        <v>0</v>
      </c>
      <c r="M614" s="165">
        <f t="shared" si="107"/>
        <v>0</v>
      </c>
      <c r="N614" s="166">
        <f t="shared" si="107"/>
        <v>0</v>
      </c>
    </row>
    <row r="615" spans="1:14" s="44" customFormat="1" ht="20.25" customHeight="1">
      <c r="A615" s="112"/>
      <c r="B615" s="135" t="s">
        <v>575</v>
      </c>
      <c r="C615" s="31" t="s">
        <v>298</v>
      </c>
      <c r="D615" s="83">
        <v>6000</v>
      </c>
      <c r="E615" s="83">
        <v>16800</v>
      </c>
      <c r="F615" s="83"/>
      <c r="G615" s="177">
        <f>D615+E615-F615</f>
        <v>22800</v>
      </c>
      <c r="H615" s="83">
        <f t="shared" si="103"/>
        <v>22800</v>
      </c>
      <c r="I615" s="83"/>
      <c r="J615" s="167"/>
      <c r="K615" s="167"/>
      <c r="L615" s="171"/>
      <c r="M615" s="171"/>
      <c r="N615" s="293"/>
    </row>
    <row r="616" spans="1:14" s="44" customFormat="1" ht="15.75" customHeight="1">
      <c r="A616" s="110" t="s">
        <v>271</v>
      </c>
      <c r="B616" s="138"/>
      <c r="C616" s="66" t="s">
        <v>272</v>
      </c>
      <c r="D616" s="165">
        <f>SUM(D617:D620)</f>
        <v>3900</v>
      </c>
      <c r="E616" s="165">
        <f aca="true" t="shared" si="108" ref="E616:N616">SUM(E617:E620)</f>
        <v>0</v>
      </c>
      <c r="F616" s="165">
        <f t="shared" si="108"/>
        <v>0</v>
      </c>
      <c r="G616" s="165">
        <f t="shared" si="108"/>
        <v>3900</v>
      </c>
      <c r="H616" s="165">
        <f t="shared" si="108"/>
        <v>3900</v>
      </c>
      <c r="I616" s="165">
        <f t="shared" si="108"/>
        <v>1400</v>
      </c>
      <c r="J616" s="165">
        <f t="shared" si="108"/>
        <v>0</v>
      </c>
      <c r="K616" s="165">
        <f t="shared" si="108"/>
        <v>1500</v>
      </c>
      <c r="L616" s="165">
        <f t="shared" si="108"/>
        <v>0</v>
      </c>
      <c r="M616" s="165">
        <f t="shared" si="108"/>
        <v>0</v>
      </c>
      <c r="N616" s="166">
        <f t="shared" si="108"/>
        <v>0</v>
      </c>
    </row>
    <row r="617" spans="1:14" s="44" customFormat="1" ht="23.25" customHeight="1">
      <c r="A617" s="112"/>
      <c r="B617" s="132" t="s">
        <v>92</v>
      </c>
      <c r="C617" s="31" t="s">
        <v>299</v>
      </c>
      <c r="D617" s="83">
        <v>1500</v>
      </c>
      <c r="E617" s="83"/>
      <c r="F617" s="83"/>
      <c r="G617" s="177">
        <f>D617+E617-F617</f>
        <v>1500</v>
      </c>
      <c r="H617" s="83">
        <f t="shared" si="103"/>
        <v>1500</v>
      </c>
      <c r="I617" s="83">
        <v>0</v>
      </c>
      <c r="J617" s="167"/>
      <c r="K617" s="168">
        <f>H617</f>
        <v>1500</v>
      </c>
      <c r="L617" s="171"/>
      <c r="M617" s="171"/>
      <c r="N617" s="293"/>
    </row>
    <row r="618" spans="1:14" s="44" customFormat="1" ht="13.5" customHeight="1">
      <c r="A618" s="112"/>
      <c r="B618" s="132" t="s">
        <v>504</v>
      </c>
      <c r="C618" s="31" t="s">
        <v>505</v>
      </c>
      <c r="D618" s="83">
        <v>1400</v>
      </c>
      <c r="E618" s="83"/>
      <c r="F618" s="83"/>
      <c r="G618" s="177">
        <f>D618+E618-F618</f>
        <v>1400</v>
      </c>
      <c r="H618" s="83">
        <f t="shared" si="103"/>
        <v>1400</v>
      </c>
      <c r="I618" s="83">
        <f>H618</f>
        <v>1400</v>
      </c>
      <c r="J618" s="167"/>
      <c r="K618" s="168">
        <v>0</v>
      </c>
      <c r="L618" s="171"/>
      <c r="M618" s="171"/>
      <c r="N618" s="293"/>
    </row>
    <row r="619" spans="1:14" s="44" customFormat="1" ht="13.5" customHeight="1">
      <c r="A619" s="112"/>
      <c r="B619" s="132" t="s">
        <v>41</v>
      </c>
      <c r="C619" s="31" t="s">
        <v>68</v>
      </c>
      <c r="D619" s="83">
        <v>600</v>
      </c>
      <c r="E619" s="83"/>
      <c r="F619" s="83"/>
      <c r="G619" s="177">
        <f>D619+E619-F619</f>
        <v>600</v>
      </c>
      <c r="H619" s="83">
        <f t="shared" si="103"/>
        <v>600</v>
      </c>
      <c r="I619" s="83">
        <v>0</v>
      </c>
      <c r="J619" s="167"/>
      <c r="K619" s="168">
        <v>0</v>
      </c>
      <c r="L619" s="171"/>
      <c r="M619" s="171"/>
      <c r="N619" s="293"/>
    </row>
    <row r="620" spans="1:14" s="44" customFormat="1" ht="15" customHeight="1">
      <c r="A620" s="112"/>
      <c r="B620" s="132" t="s">
        <v>47</v>
      </c>
      <c r="C620" s="31" t="s">
        <v>48</v>
      </c>
      <c r="D620" s="83">
        <v>400</v>
      </c>
      <c r="E620" s="83"/>
      <c r="F620" s="83"/>
      <c r="G620" s="177">
        <f>D620+E620-F620</f>
        <v>400</v>
      </c>
      <c r="H620" s="83">
        <f t="shared" si="103"/>
        <v>400</v>
      </c>
      <c r="I620" s="83">
        <v>0</v>
      </c>
      <c r="J620" s="167"/>
      <c r="K620" s="168">
        <v>0</v>
      </c>
      <c r="L620" s="171"/>
      <c r="M620" s="171"/>
      <c r="N620" s="293"/>
    </row>
    <row r="621" spans="1:14" s="44" customFormat="1" ht="25.5" customHeight="1">
      <c r="A621" s="359" t="s">
        <v>731</v>
      </c>
      <c r="B621" s="139"/>
      <c r="C621" s="473" t="s">
        <v>317</v>
      </c>
      <c r="D621" s="292">
        <f>D622</f>
        <v>0</v>
      </c>
      <c r="E621" s="292">
        <f aca="true" t="shared" si="109" ref="E621:N621">E622</f>
        <v>3292</v>
      </c>
      <c r="F621" s="292">
        <f t="shared" si="109"/>
        <v>0</v>
      </c>
      <c r="G621" s="292">
        <f t="shared" si="109"/>
        <v>3292</v>
      </c>
      <c r="H621" s="292">
        <f t="shared" si="109"/>
        <v>3292</v>
      </c>
      <c r="I621" s="292">
        <f t="shared" si="109"/>
        <v>0</v>
      </c>
      <c r="J621" s="292">
        <f t="shared" si="109"/>
        <v>0</v>
      </c>
      <c r="K621" s="292">
        <f t="shared" si="109"/>
        <v>0</v>
      </c>
      <c r="L621" s="292">
        <f t="shared" si="109"/>
        <v>0</v>
      </c>
      <c r="M621" s="292">
        <f t="shared" si="109"/>
        <v>0</v>
      </c>
      <c r="N621" s="292">
        <f t="shared" si="109"/>
        <v>0</v>
      </c>
    </row>
    <row r="622" spans="1:14" s="44" customFormat="1" ht="18" customHeight="1">
      <c r="A622" s="112"/>
      <c r="B622" s="132" t="s">
        <v>243</v>
      </c>
      <c r="C622" s="31" t="s">
        <v>706</v>
      </c>
      <c r="D622" s="83">
        <v>0</v>
      </c>
      <c r="E622" s="83">
        <v>3292</v>
      </c>
      <c r="F622" s="83"/>
      <c r="G622" s="177">
        <f>D622+E622-F622</f>
        <v>3292</v>
      </c>
      <c r="H622" s="83">
        <f>G622</f>
        <v>3292</v>
      </c>
      <c r="I622" s="83"/>
      <c r="J622" s="167"/>
      <c r="K622" s="168"/>
      <c r="L622" s="171"/>
      <c r="M622" s="171"/>
      <c r="N622" s="293"/>
    </row>
    <row r="623" spans="1:14" s="44" customFormat="1" ht="19.5" customHeight="1">
      <c r="A623" s="110" t="s">
        <v>273</v>
      </c>
      <c r="B623" s="138"/>
      <c r="C623" s="66" t="s">
        <v>102</v>
      </c>
      <c r="D623" s="165">
        <f>SUM(D624:D627)</f>
        <v>75480</v>
      </c>
      <c r="E623" s="165">
        <f aca="true" t="shared" si="110" ref="E623:N623">SUM(E624:E627)</f>
        <v>7304</v>
      </c>
      <c r="F623" s="165">
        <f t="shared" si="110"/>
        <v>0</v>
      </c>
      <c r="G623" s="165">
        <f t="shared" si="110"/>
        <v>82784</v>
      </c>
      <c r="H623" s="165">
        <f t="shared" si="110"/>
        <v>82784</v>
      </c>
      <c r="I623" s="165">
        <f t="shared" si="110"/>
        <v>0</v>
      </c>
      <c r="J623" s="165">
        <f t="shared" si="110"/>
        <v>0</v>
      </c>
      <c r="K623" s="165">
        <f t="shared" si="110"/>
        <v>0</v>
      </c>
      <c r="L623" s="165">
        <f t="shared" si="110"/>
        <v>0</v>
      </c>
      <c r="M623" s="165">
        <f t="shared" si="110"/>
        <v>0</v>
      </c>
      <c r="N623" s="166">
        <f t="shared" si="110"/>
        <v>0</v>
      </c>
    </row>
    <row r="624" spans="1:14" s="44" customFormat="1" ht="19.5" customHeight="1">
      <c r="A624" s="384"/>
      <c r="B624" s="385" t="s">
        <v>697</v>
      </c>
      <c r="C624" s="31" t="s">
        <v>68</v>
      </c>
      <c r="D624" s="177">
        <v>1404</v>
      </c>
      <c r="E624" s="177"/>
      <c r="F624" s="177"/>
      <c r="G624" s="177">
        <f>D624+E624-F624</f>
        <v>1404</v>
      </c>
      <c r="H624" s="177">
        <f>G624</f>
        <v>1404</v>
      </c>
      <c r="I624" s="177"/>
      <c r="J624" s="177"/>
      <c r="K624" s="177"/>
      <c r="L624" s="177"/>
      <c r="M624" s="177"/>
      <c r="N624" s="214"/>
    </row>
    <row r="625" spans="1:14" s="44" customFormat="1" ht="19.5" customHeight="1">
      <c r="A625" s="384"/>
      <c r="B625" s="385" t="s">
        <v>698</v>
      </c>
      <c r="C625" s="31" t="s">
        <v>48</v>
      </c>
      <c r="D625" s="177">
        <v>34929</v>
      </c>
      <c r="E625" s="177"/>
      <c r="F625" s="177"/>
      <c r="G625" s="177">
        <f>D625+E625-F625</f>
        <v>34929</v>
      </c>
      <c r="H625" s="177">
        <f>G625</f>
        <v>34929</v>
      </c>
      <c r="I625" s="177"/>
      <c r="J625" s="177"/>
      <c r="K625" s="177"/>
      <c r="L625" s="177"/>
      <c r="M625" s="177"/>
      <c r="N625" s="214"/>
    </row>
    <row r="626" spans="1:14" s="44" customFormat="1" ht="19.5" customHeight="1">
      <c r="A626" s="384"/>
      <c r="B626" s="385" t="s">
        <v>699</v>
      </c>
      <c r="C626" s="184" t="s">
        <v>700</v>
      </c>
      <c r="D626" s="177">
        <v>8601</v>
      </c>
      <c r="E626" s="177"/>
      <c r="F626" s="177"/>
      <c r="G626" s="177">
        <f>D626+E626-F626</f>
        <v>8601</v>
      </c>
      <c r="H626" s="177">
        <f>G626</f>
        <v>8601</v>
      </c>
      <c r="I626" s="177"/>
      <c r="J626" s="177"/>
      <c r="K626" s="177"/>
      <c r="L626" s="177"/>
      <c r="M626" s="177"/>
      <c r="N626" s="214"/>
    </row>
    <row r="627" spans="1:14" s="44" customFormat="1" ht="22.5" customHeight="1">
      <c r="A627" s="112"/>
      <c r="B627" s="132" t="s">
        <v>53</v>
      </c>
      <c r="C627" s="31" t="s">
        <v>54</v>
      </c>
      <c r="D627" s="83">
        <v>30546</v>
      </c>
      <c r="E627" s="83">
        <v>7304</v>
      </c>
      <c r="F627" s="83"/>
      <c r="G627" s="177">
        <f>D627+E627-F627</f>
        <v>37850</v>
      </c>
      <c r="H627" s="83">
        <f t="shared" si="103"/>
        <v>37850</v>
      </c>
      <c r="I627" s="83">
        <v>0</v>
      </c>
      <c r="J627" s="167"/>
      <c r="K627" s="168">
        <v>0</v>
      </c>
      <c r="L627" s="171"/>
      <c r="M627" s="171"/>
      <c r="N627" s="293"/>
    </row>
    <row r="628" spans="1:14" s="44" customFormat="1" ht="39.75" customHeight="1">
      <c r="A628" s="127" t="s">
        <v>274</v>
      </c>
      <c r="B628" s="133"/>
      <c r="C628" s="55" t="s">
        <v>675</v>
      </c>
      <c r="D628" s="169">
        <f aca="true" t="shared" si="111" ref="D628:N628">D629+D631</f>
        <v>40100</v>
      </c>
      <c r="E628" s="169">
        <f t="shared" si="111"/>
        <v>0</v>
      </c>
      <c r="F628" s="169">
        <f t="shared" si="111"/>
        <v>0</v>
      </c>
      <c r="G628" s="169">
        <f t="shared" si="111"/>
        <v>40100</v>
      </c>
      <c r="H628" s="169">
        <f t="shared" si="111"/>
        <v>40100</v>
      </c>
      <c r="I628" s="169">
        <f t="shared" si="111"/>
        <v>0</v>
      </c>
      <c r="J628" s="169">
        <f t="shared" si="111"/>
        <v>0</v>
      </c>
      <c r="K628" s="169">
        <f t="shared" si="111"/>
        <v>33000</v>
      </c>
      <c r="L628" s="169">
        <f t="shared" si="111"/>
        <v>0</v>
      </c>
      <c r="M628" s="169">
        <f t="shared" si="111"/>
        <v>0</v>
      </c>
      <c r="N628" s="170">
        <f t="shared" si="111"/>
        <v>0</v>
      </c>
    </row>
    <row r="629" spans="1:14" s="44" customFormat="1" ht="20.25" customHeight="1">
      <c r="A629" s="110" t="s">
        <v>275</v>
      </c>
      <c r="B629" s="138"/>
      <c r="C629" s="66" t="s">
        <v>276</v>
      </c>
      <c r="D629" s="165">
        <f aca="true" t="shared" si="112" ref="D629:N629">D630</f>
        <v>33000</v>
      </c>
      <c r="E629" s="165">
        <f t="shared" si="112"/>
        <v>0</v>
      </c>
      <c r="F629" s="165">
        <f t="shared" si="112"/>
        <v>0</v>
      </c>
      <c r="G629" s="165">
        <f t="shared" si="112"/>
        <v>33000</v>
      </c>
      <c r="H629" s="165">
        <f t="shared" si="112"/>
        <v>33000</v>
      </c>
      <c r="I629" s="165">
        <f t="shared" si="112"/>
        <v>0</v>
      </c>
      <c r="J629" s="165">
        <f t="shared" si="112"/>
        <v>0</v>
      </c>
      <c r="K629" s="165">
        <f t="shared" si="112"/>
        <v>33000</v>
      </c>
      <c r="L629" s="165">
        <f t="shared" si="112"/>
        <v>0</v>
      </c>
      <c r="M629" s="165">
        <f t="shared" si="112"/>
        <v>0</v>
      </c>
      <c r="N629" s="166">
        <f t="shared" si="112"/>
        <v>0</v>
      </c>
    </row>
    <row r="630" spans="1:14" s="44" customFormat="1" ht="22.5" customHeight="1">
      <c r="A630" s="112"/>
      <c r="B630" s="132" t="s">
        <v>92</v>
      </c>
      <c r="C630" s="31" t="s">
        <v>277</v>
      </c>
      <c r="D630" s="83">
        <v>33000</v>
      </c>
      <c r="E630" s="83"/>
      <c r="F630" s="83"/>
      <c r="G630" s="177">
        <f>D630+E630-F630</f>
        <v>33000</v>
      </c>
      <c r="H630" s="83">
        <f t="shared" si="103"/>
        <v>33000</v>
      </c>
      <c r="I630" s="83">
        <v>0</v>
      </c>
      <c r="J630" s="167">
        <v>0</v>
      </c>
      <c r="K630" s="167">
        <f>H630</f>
        <v>33000</v>
      </c>
      <c r="L630" s="171"/>
      <c r="M630" s="171"/>
      <c r="N630" s="293"/>
    </row>
    <row r="631" spans="1:14" s="44" customFormat="1" ht="21" customHeight="1">
      <c r="A631" s="110" t="s">
        <v>278</v>
      </c>
      <c r="B631" s="139"/>
      <c r="C631" s="66" t="s">
        <v>102</v>
      </c>
      <c r="D631" s="165">
        <f>SUM(D632:D633)</f>
        <v>7100</v>
      </c>
      <c r="E631" s="165">
        <f aca="true" t="shared" si="113" ref="E631:N631">SUM(E632:E633)</f>
        <v>0</v>
      </c>
      <c r="F631" s="165">
        <f t="shared" si="113"/>
        <v>0</v>
      </c>
      <c r="G631" s="165">
        <f t="shared" si="113"/>
        <v>7100</v>
      </c>
      <c r="H631" s="165">
        <f t="shared" si="113"/>
        <v>7100</v>
      </c>
      <c r="I631" s="165">
        <f t="shared" si="113"/>
        <v>0</v>
      </c>
      <c r="J631" s="165">
        <f t="shared" si="113"/>
        <v>0</v>
      </c>
      <c r="K631" s="165">
        <f t="shared" si="113"/>
        <v>0</v>
      </c>
      <c r="L631" s="165">
        <f t="shared" si="113"/>
        <v>0</v>
      </c>
      <c r="M631" s="165">
        <f t="shared" si="113"/>
        <v>0</v>
      </c>
      <c r="N631" s="166">
        <f t="shared" si="113"/>
        <v>0</v>
      </c>
    </row>
    <row r="632" spans="1:14" s="44" customFormat="1" ht="18" customHeight="1">
      <c r="A632" s="125"/>
      <c r="B632" s="132" t="s">
        <v>41</v>
      </c>
      <c r="C632" s="31" t="s">
        <v>68</v>
      </c>
      <c r="D632" s="83">
        <v>5900</v>
      </c>
      <c r="E632" s="83"/>
      <c r="F632" s="83"/>
      <c r="G632" s="177">
        <f>D632+E632-F632</f>
        <v>5900</v>
      </c>
      <c r="H632" s="83">
        <f t="shared" si="103"/>
        <v>5900</v>
      </c>
      <c r="I632" s="83">
        <v>0</v>
      </c>
      <c r="J632" s="167">
        <v>0</v>
      </c>
      <c r="K632" s="167">
        <v>0</v>
      </c>
      <c r="L632" s="171"/>
      <c r="M632" s="171"/>
      <c r="N632" s="293"/>
    </row>
    <row r="633" spans="1:14" s="44" customFormat="1" ht="18.75" customHeight="1">
      <c r="A633" s="125"/>
      <c r="B633" s="132" t="s">
        <v>47</v>
      </c>
      <c r="C633" s="31" t="s">
        <v>48</v>
      </c>
      <c r="D633" s="83">
        <v>1200</v>
      </c>
      <c r="E633" s="83"/>
      <c r="F633" s="83"/>
      <c r="G633" s="177">
        <f>D633+E633-F633</f>
        <v>1200</v>
      </c>
      <c r="H633" s="83">
        <f>G633</f>
        <v>1200</v>
      </c>
      <c r="I633" s="83">
        <v>0</v>
      </c>
      <c r="J633" s="167">
        <v>0</v>
      </c>
      <c r="K633" s="167">
        <v>0</v>
      </c>
      <c r="L633" s="171"/>
      <c r="M633" s="171"/>
      <c r="N633" s="293"/>
    </row>
    <row r="634" spans="1:14" s="44" customFormat="1" ht="29.25" customHeight="1">
      <c r="A634" s="113" t="s">
        <v>279</v>
      </c>
      <c r="B634" s="130"/>
      <c r="C634" s="55" t="s">
        <v>693</v>
      </c>
      <c r="D634" s="169">
        <f aca="true" t="shared" si="114" ref="D634:N634">D635</f>
        <v>16000</v>
      </c>
      <c r="E634" s="169">
        <f t="shared" si="114"/>
        <v>0</v>
      </c>
      <c r="F634" s="169">
        <f t="shared" si="114"/>
        <v>0</v>
      </c>
      <c r="G634" s="169">
        <f t="shared" si="114"/>
        <v>16000</v>
      </c>
      <c r="H634" s="169">
        <f t="shared" si="114"/>
        <v>16000</v>
      </c>
      <c r="I634" s="169">
        <f t="shared" si="114"/>
        <v>0</v>
      </c>
      <c r="J634" s="169">
        <f t="shared" si="114"/>
        <v>0</v>
      </c>
      <c r="K634" s="169">
        <f t="shared" si="114"/>
        <v>16000</v>
      </c>
      <c r="L634" s="169">
        <f t="shared" si="114"/>
        <v>0</v>
      </c>
      <c r="M634" s="169">
        <f t="shared" si="114"/>
        <v>0</v>
      </c>
      <c r="N634" s="170">
        <f t="shared" si="114"/>
        <v>0</v>
      </c>
    </row>
    <row r="635" spans="1:14" s="44" customFormat="1" ht="18.75" customHeight="1">
      <c r="A635" s="110" t="s">
        <v>280</v>
      </c>
      <c r="B635" s="129"/>
      <c r="C635" s="66" t="s">
        <v>102</v>
      </c>
      <c r="D635" s="165">
        <f aca="true" t="shared" si="115" ref="D635:N635">D636</f>
        <v>16000</v>
      </c>
      <c r="E635" s="165">
        <f t="shared" si="115"/>
        <v>0</v>
      </c>
      <c r="F635" s="165">
        <f t="shared" si="115"/>
        <v>0</v>
      </c>
      <c r="G635" s="165">
        <f t="shared" si="115"/>
        <v>16000</v>
      </c>
      <c r="H635" s="165">
        <f t="shared" si="115"/>
        <v>16000</v>
      </c>
      <c r="I635" s="165">
        <f t="shared" si="115"/>
        <v>0</v>
      </c>
      <c r="J635" s="165">
        <f t="shared" si="115"/>
        <v>0</v>
      </c>
      <c r="K635" s="165">
        <f t="shared" si="115"/>
        <v>16000</v>
      </c>
      <c r="L635" s="165">
        <f t="shared" si="115"/>
        <v>0</v>
      </c>
      <c r="M635" s="165">
        <f t="shared" si="115"/>
        <v>0</v>
      </c>
      <c r="N635" s="166">
        <f t="shared" si="115"/>
        <v>0</v>
      </c>
    </row>
    <row r="636" spans="1:14" s="44" customFormat="1" ht="33.75" customHeight="1">
      <c r="A636" s="125"/>
      <c r="B636" s="37" t="s">
        <v>260</v>
      </c>
      <c r="C636" s="31" t="s">
        <v>300</v>
      </c>
      <c r="D636" s="83">
        <v>16000</v>
      </c>
      <c r="E636" s="83"/>
      <c r="F636" s="83"/>
      <c r="G636" s="177">
        <f>D636+E636-F636</f>
        <v>16000</v>
      </c>
      <c r="H636" s="83">
        <f>G636</f>
        <v>16000</v>
      </c>
      <c r="I636" s="83">
        <v>0</v>
      </c>
      <c r="J636" s="167"/>
      <c r="K636" s="168">
        <f>H636</f>
        <v>16000</v>
      </c>
      <c r="L636" s="171"/>
      <c r="M636" s="171"/>
      <c r="N636" s="293"/>
    </row>
    <row r="637" spans="1:14" s="44" customFormat="1" ht="27.75" customHeight="1" thickBot="1">
      <c r="A637" s="136"/>
      <c r="B637" s="137"/>
      <c r="C637" s="109" t="s">
        <v>281</v>
      </c>
      <c r="D637" s="176">
        <f aca="true" t="shared" si="116" ref="D637:N637">D8+D13+D19+D44+D54+D80+D174+D215+D222+D226+D407+D423+D527+D556+D628+D634</f>
        <v>35547131</v>
      </c>
      <c r="E637" s="176">
        <f t="shared" si="116"/>
        <v>417697</v>
      </c>
      <c r="F637" s="176">
        <f t="shared" si="116"/>
        <v>513220</v>
      </c>
      <c r="G637" s="176">
        <f t="shared" si="116"/>
        <v>35451608</v>
      </c>
      <c r="H637" s="176">
        <f t="shared" si="116"/>
        <v>32019584</v>
      </c>
      <c r="I637" s="176">
        <f t="shared" si="116"/>
        <v>15999959</v>
      </c>
      <c r="J637" s="176">
        <f t="shared" si="116"/>
        <v>2436749</v>
      </c>
      <c r="K637" s="176">
        <f t="shared" si="116"/>
        <v>2225493</v>
      </c>
      <c r="L637" s="176">
        <f t="shared" si="116"/>
        <v>570370</v>
      </c>
      <c r="M637" s="176">
        <f t="shared" si="116"/>
        <v>372371</v>
      </c>
      <c r="N637" s="358">
        <f t="shared" si="116"/>
        <v>3432024</v>
      </c>
    </row>
    <row r="638" spans="1:14" s="44" customFormat="1" ht="12.75">
      <c r="A638"/>
      <c r="B638"/>
      <c r="C638"/>
      <c r="D638" s="11"/>
      <c r="E638" s="11"/>
      <c r="F638" s="11"/>
      <c r="G638" s="11"/>
      <c r="H638" s="11"/>
      <c r="I638"/>
      <c r="J638"/>
      <c r="K638"/>
      <c r="L638"/>
      <c r="M638"/>
      <c r="N638"/>
    </row>
    <row r="639" spans="1:14" s="44" customFormat="1" ht="12.75">
      <c r="A639"/>
      <c r="B639"/>
      <c r="C639"/>
      <c r="D639"/>
      <c r="E639"/>
      <c r="F639"/>
      <c r="G639"/>
      <c r="H639"/>
      <c r="I639" s="648" t="s">
        <v>574</v>
      </c>
      <c r="J639" s="648"/>
      <c r="K639" s="648"/>
      <c r="L639" s="648"/>
      <c r="M639"/>
      <c r="N639"/>
    </row>
    <row r="640" spans="1:14" s="44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44" customFormat="1" ht="12.75">
      <c r="A641"/>
      <c r="B641"/>
      <c r="C641"/>
      <c r="D641"/>
      <c r="E641"/>
      <c r="F641"/>
      <c r="G641"/>
      <c r="H641"/>
      <c r="I641"/>
      <c r="J641" t="s">
        <v>593</v>
      </c>
      <c r="K641"/>
      <c r="L641"/>
      <c r="M641"/>
      <c r="N641"/>
    </row>
    <row r="642" spans="1:14" s="44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44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44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44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44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44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44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44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44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44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44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44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44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44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4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4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4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4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4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4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4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4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4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4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4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4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4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4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</sheetData>
  <mergeCells count="22">
    <mergeCell ref="K1:N1"/>
    <mergeCell ref="A346:A349"/>
    <mergeCell ref="L2:R2"/>
    <mergeCell ref="B2:K2"/>
    <mergeCell ref="M5:M6"/>
    <mergeCell ref="N4:N6"/>
    <mergeCell ref="L5:L6"/>
    <mergeCell ref="D3:D6"/>
    <mergeCell ref="A3:A6"/>
    <mergeCell ref="G3:G6"/>
    <mergeCell ref="B3:B6"/>
    <mergeCell ref="C3:C6"/>
    <mergeCell ref="E3:F4"/>
    <mergeCell ref="E5:E6"/>
    <mergeCell ref="F5:F6"/>
    <mergeCell ref="I639:L639"/>
    <mergeCell ref="H3:N3"/>
    <mergeCell ref="J5:J6"/>
    <mergeCell ref="I5:I6"/>
    <mergeCell ref="I4:M4"/>
    <mergeCell ref="H4:H6"/>
    <mergeCell ref="K5:K6"/>
  </mergeCells>
  <printOptions/>
  <pageMargins left="0.5905511811023623" right="0.3937007874015748" top="0.3937007874015748" bottom="0.5118110236220472" header="0.15748031496062992" footer="0.2755905511811024"/>
  <pageSetup horizontalDpi="600" verticalDpi="600" orientation="landscape" paperSize="9" scale="86" r:id="rId1"/>
  <headerFooter alignWithMargins="0">
    <oddFooter>&amp;CStrona &amp;P</oddFooter>
  </headerFooter>
  <rowBreaks count="21" manualBreakCount="21">
    <brk id="34" max="13" man="1"/>
    <brk id="58" max="13" man="1"/>
    <brk id="91" max="13" man="1"/>
    <brk id="126" max="13" man="1"/>
    <brk id="158" max="13" man="1"/>
    <brk id="180" max="13" man="1"/>
    <brk id="204" max="13" man="1"/>
    <brk id="225" max="13" man="1"/>
    <brk id="253" max="13" man="1"/>
    <brk id="284" max="13" man="1"/>
    <brk id="317" max="13" man="1"/>
    <brk id="381" max="13" man="1"/>
    <brk id="406" max="13" man="1"/>
    <brk id="422" max="13" man="1"/>
    <brk id="456" max="13" man="1"/>
    <brk id="491" max="13" man="1"/>
    <brk id="520" max="13" man="1"/>
    <brk id="549" max="13" man="1"/>
    <brk id="582" max="13" man="1"/>
    <brk id="615" max="13" man="1"/>
    <brk id="6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17"/>
      <c r="J2" s="617" t="s">
        <v>779</v>
      </c>
      <c r="K2" s="617"/>
      <c r="L2" s="617"/>
      <c r="M2" s="617"/>
      <c r="N2" s="617"/>
      <c r="O2" s="617"/>
      <c r="P2" s="617"/>
    </row>
    <row r="3" spans="1:16" ht="27" customHeight="1">
      <c r="A3" s="604" t="s">
        <v>606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</row>
    <row r="4" spans="1:16" ht="24.75" customHeight="1">
      <c r="A4" s="657" t="s">
        <v>348</v>
      </c>
      <c r="B4" s="608" t="s">
        <v>308</v>
      </c>
      <c r="C4" s="608" t="s">
        <v>309</v>
      </c>
      <c r="D4" s="608" t="s">
        <v>577</v>
      </c>
      <c r="E4" s="657" t="s">
        <v>26</v>
      </c>
      <c r="F4" s="657" t="s">
        <v>169</v>
      </c>
      <c r="G4" s="605" t="s">
        <v>353</v>
      </c>
      <c r="H4" s="606"/>
      <c r="I4" s="606"/>
      <c r="J4" s="606"/>
      <c r="K4" s="606"/>
      <c r="L4" s="606"/>
      <c r="M4" s="606"/>
      <c r="N4" s="606"/>
      <c r="O4" s="607"/>
      <c r="P4" s="657" t="s">
        <v>170</v>
      </c>
    </row>
    <row r="5" spans="1:16" ht="22.5" customHeight="1">
      <c r="A5" s="658"/>
      <c r="B5" s="610"/>
      <c r="C5" s="610"/>
      <c r="D5" s="610"/>
      <c r="E5" s="658"/>
      <c r="F5" s="658"/>
      <c r="G5" s="657" t="s">
        <v>601</v>
      </c>
      <c r="H5" s="605" t="s">
        <v>173</v>
      </c>
      <c r="I5" s="606"/>
      <c r="J5" s="606"/>
      <c r="K5" s="606"/>
      <c r="L5" s="606"/>
      <c r="M5" s="607"/>
      <c r="N5" s="608">
        <v>2009</v>
      </c>
      <c r="O5" s="608">
        <v>2010</v>
      </c>
      <c r="P5" s="658"/>
    </row>
    <row r="6" spans="1:16" ht="58.5" customHeight="1">
      <c r="A6" s="659"/>
      <c r="B6" s="609"/>
      <c r="C6" s="609"/>
      <c r="D6" s="609"/>
      <c r="E6" s="659"/>
      <c r="F6" s="659"/>
      <c r="G6" s="659"/>
      <c r="H6" s="76" t="s">
        <v>172</v>
      </c>
      <c r="I6" s="76" t="s">
        <v>417</v>
      </c>
      <c r="J6" s="76" t="s">
        <v>171</v>
      </c>
      <c r="K6" s="602" t="s">
        <v>490</v>
      </c>
      <c r="L6" s="603"/>
      <c r="M6" s="76" t="s">
        <v>174</v>
      </c>
      <c r="N6" s="609"/>
      <c r="O6" s="609"/>
      <c r="P6" s="659"/>
    </row>
    <row r="7" spans="1:16" ht="12.75">
      <c r="A7" s="7">
        <v>1</v>
      </c>
      <c r="B7" s="527">
        <v>2</v>
      </c>
      <c r="C7" s="527">
        <v>3</v>
      </c>
      <c r="D7" s="527">
        <v>4</v>
      </c>
      <c r="E7" s="29">
        <v>5</v>
      </c>
      <c r="F7" s="29">
        <v>6</v>
      </c>
      <c r="G7" s="29">
        <v>7</v>
      </c>
      <c r="H7" s="29">
        <v>8</v>
      </c>
      <c r="I7" s="29">
        <v>8</v>
      </c>
      <c r="J7" s="29">
        <v>9</v>
      </c>
      <c r="K7" s="601">
        <v>10</v>
      </c>
      <c r="L7" s="601"/>
      <c r="M7" s="29">
        <v>11</v>
      </c>
      <c r="N7" s="29">
        <v>12</v>
      </c>
      <c r="O7" s="29">
        <v>13</v>
      </c>
      <c r="P7" s="29">
        <v>14</v>
      </c>
    </row>
    <row r="8" spans="1:16" ht="18" customHeight="1">
      <c r="A8" s="559"/>
      <c r="B8" s="527"/>
      <c r="C8" s="527"/>
      <c r="D8" s="527"/>
      <c r="E8" s="577" t="s">
        <v>749</v>
      </c>
      <c r="F8" s="546"/>
      <c r="G8" s="546"/>
      <c r="H8" s="547"/>
      <c r="I8" s="554"/>
      <c r="J8" s="527"/>
      <c r="K8" s="555" t="s">
        <v>322</v>
      </c>
      <c r="L8" s="527"/>
      <c r="M8" s="527"/>
      <c r="N8" s="529"/>
      <c r="O8" s="546"/>
      <c r="P8" s="660" t="s">
        <v>416</v>
      </c>
    </row>
    <row r="9" spans="1:16" ht="15.75" customHeight="1">
      <c r="A9" s="560" t="s">
        <v>358</v>
      </c>
      <c r="B9" s="550">
        <v>600</v>
      </c>
      <c r="C9" s="550">
        <v>60014</v>
      </c>
      <c r="D9" s="550">
        <v>6050</v>
      </c>
      <c r="E9" s="578"/>
      <c r="F9" s="548">
        <f>G9+N9+O9</f>
        <v>2193508</v>
      </c>
      <c r="G9" s="548">
        <f>H9</f>
        <v>10221</v>
      </c>
      <c r="H9" s="548">
        <v>10221</v>
      </c>
      <c r="I9" s="554"/>
      <c r="J9" s="530"/>
      <c r="K9" s="555" t="s">
        <v>324</v>
      </c>
      <c r="L9" s="527"/>
      <c r="M9" s="530"/>
      <c r="N9" s="550">
        <v>807308</v>
      </c>
      <c r="O9" s="548">
        <v>1375979</v>
      </c>
      <c r="P9" s="661"/>
    </row>
    <row r="10" spans="1:16" ht="15" customHeight="1">
      <c r="A10" s="561"/>
      <c r="B10" s="531"/>
      <c r="C10" s="531"/>
      <c r="D10" s="531"/>
      <c r="E10" s="579"/>
      <c r="F10" s="548"/>
      <c r="G10" s="548"/>
      <c r="H10" s="553"/>
      <c r="I10" s="554"/>
      <c r="J10" s="530"/>
      <c r="K10" s="557" t="s">
        <v>326</v>
      </c>
      <c r="L10" s="29"/>
      <c r="M10" s="530"/>
      <c r="N10" s="550"/>
      <c r="O10" s="548"/>
      <c r="P10" s="661"/>
    </row>
    <row r="11" spans="1:16" ht="12.75">
      <c r="A11" s="526"/>
      <c r="B11" s="530"/>
      <c r="C11" s="530"/>
      <c r="D11" s="530"/>
      <c r="E11" s="580" t="s">
        <v>750</v>
      </c>
      <c r="F11" s="546"/>
      <c r="G11" s="552"/>
      <c r="H11" s="547"/>
      <c r="I11" s="556"/>
      <c r="J11" s="527"/>
      <c r="K11" s="555" t="s">
        <v>322</v>
      </c>
      <c r="L11" s="527"/>
      <c r="M11" s="527"/>
      <c r="N11" s="529"/>
      <c r="O11" s="546"/>
      <c r="P11" s="660" t="s">
        <v>416</v>
      </c>
    </row>
    <row r="12" spans="1:16" ht="12.75">
      <c r="A12" s="558" t="s">
        <v>359</v>
      </c>
      <c r="B12" s="550">
        <v>600</v>
      </c>
      <c r="C12" s="550">
        <v>60014</v>
      </c>
      <c r="D12" s="550">
        <v>6050</v>
      </c>
      <c r="E12" s="653"/>
      <c r="F12" s="548">
        <f>G12+N12+O12</f>
        <v>5200000</v>
      </c>
      <c r="G12" s="563">
        <f>H12</f>
        <v>10221</v>
      </c>
      <c r="H12" s="548">
        <v>10221</v>
      </c>
      <c r="I12" s="556"/>
      <c r="J12" s="530"/>
      <c r="K12" s="555" t="s">
        <v>324</v>
      </c>
      <c r="L12" s="527"/>
      <c r="M12" s="530"/>
      <c r="N12" s="548">
        <v>2560350</v>
      </c>
      <c r="O12" s="548">
        <v>2629429</v>
      </c>
      <c r="P12" s="661"/>
    </row>
    <row r="13" spans="1:16" ht="12.75">
      <c r="A13" s="528"/>
      <c r="B13" s="531"/>
      <c r="C13" s="531"/>
      <c r="D13" s="531"/>
      <c r="E13" s="654"/>
      <c r="F13" s="549"/>
      <c r="G13" s="564"/>
      <c r="H13" s="562"/>
      <c r="I13" s="556"/>
      <c r="J13" s="531"/>
      <c r="K13" s="555" t="s">
        <v>326</v>
      </c>
      <c r="L13" s="29"/>
      <c r="M13" s="531"/>
      <c r="N13" s="551"/>
      <c r="O13" s="549"/>
      <c r="P13" s="662"/>
    </row>
    <row r="14" spans="1:16" ht="12" customHeight="1">
      <c r="A14" s="615" t="s">
        <v>361</v>
      </c>
      <c r="B14" s="621">
        <v>600</v>
      </c>
      <c r="C14" s="621">
        <v>60014</v>
      </c>
      <c r="D14" s="676">
        <v>6050</v>
      </c>
      <c r="E14" s="625" t="s">
        <v>602</v>
      </c>
      <c r="F14" s="627">
        <v>143838</v>
      </c>
      <c r="G14" s="627">
        <f>H14+J14+L14+M14</f>
        <v>88938</v>
      </c>
      <c r="H14" s="627">
        <v>88938</v>
      </c>
      <c r="I14" s="365">
        <v>0</v>
      </c>
      <c r="J14" s="627"/>
      <c r="K14" s="454" t="s">
        <v>322</v>
      </c>
      <c r="L14" s="372"/>
      <c r="M14" s="627"/>
      <c r="N14" s="655"/>
      <c r="O14" s="618"/>
      <c r="P14" s="613" t="s">
        <v>416</v>
      </c>
    </row>
    <row r="15" spans="1:16" ht="13.5" customHeight="1">
      <c r="A15" s="611"/>
      <c r="B15" s="611"/>
      <c r="C15" s="611"/>
      <c r="D15" s="676"/>
      <c r="E15" s="578"/>
      <c r="F15" s="611"/>
      <c r="G15" s="611"/>
      <c r="H15" s="611"/>
      <c r="I15" s="74"/>
      <c r="J15" s="627"/>
      <c r="K15" s="80" t="s">
        <v>324</v>
      </c>
      <c r="L15" s="73"/>
      <c r="M15" s="627"/>
      <c r="N15" s="655"/>
      <c r="O15" s="618"/>
      <c r="P15" s="613"/>
    </row>
    <row r="16" spans="1:16" ht="13.5" customHeight="1">
      <c r="A16" s="600"/>
      <c r="B16" s="600"/>
      <c r="C16" s="600"/>
      <c r="D16" s="677"/>
      <c r="E16" s="579"/>
      <c r="F16" s="600"/>
      <c r="G16" s="600"/>
      <c r="H16" s="600"/>
      <c r="I16" s="74"/>
      <c r="J16" s="619"/>
      <c r="K16" s="80" t="s">
        <v>326</v>
      </c>
      <c r="L16" s="73"/>
      <c r="M16" s="619"/>
      <c r="N16" s="656"/>
      <c r="O16" s="612"/>
      <c r="P16" s="614"/>
    </row>
    <row r="17" spans="1:16" ht="15.75" customHeight="1">
      <c r="A17" s="363"/>
      <c r="B17" s="185"/>
      <c r="C17" s="185"/>
      <c r="D17" s="185"/>
      <c r="E17" s="577" t="s">
        <v>683</v>
      </c>
      <c r="F17" s="365"/>
      <c r="G17" s="365"/>
      <c r="H17" s="365"/>
      <c r="I17" s="45"/>
      <c r="J17" s="365"/>
      <c r="K17" s="80" t="s">
        <v>322</v>
      </c>
      <c r="L17" s="73"/>
      <c r="M17" s="365"/>
      <c r="N17" s="365"/>
      <c r="O17" s="365"/>
      <c r="P17" s="674" t="s">
        <v>416</v>
      </c>
    </row>
    <row r="18" spans="1:16" ht="15.75" customHeight="1">
      <c r="A18" s="363" t="s">
        <v>363</v>
      </c>
      <c r="B18" s="185">
        <v>600</v>
      </c>
      <c r="C18" s="185">
        <v>60014</v>
      </c>
      <c r="D18" s="185">
        <v>6050</v>
      </c>
      <c r="E18" s="625"/>
      <c r="F18" s="365">
        <v>1100000</v>
      </c>
      <c r="G18" s="365">
        <f>L17+L18+L19+J18+H18</f>
        <v>300000</v>
      </c>
      <c r="H18" s="365">
        <v>100000</v>
      </c>
      <c r="I18" s="45"/>
      <c r="J18" s="365"/>
      <c r="K18" s="80" t="s">
        <v>324</v>
      </c>
      <c r="L18" s="73">
        <v>100000</v>
      </c>
      <c r="M18" s="365"/>
      <c r="N18" s="365">
        <v>300000</v>
      </c>
      <c r="O18" s="365">
        <v>500000</v>
      </c>
      <c r="P18" s="613"/>
    </row>
    <row r="19" spans="1:16" ht="15.75" customHeight="1">
      <c r="A19" s="364"/>
      <c r="B19" s="186"/>
      <c r="C19" s="186"/>
      <c r="D19" s="186"/>
      <c r="E19" s="626"/>
      <c r="F19" s="362"/>
      <c r="G19" s="362"/>
      <c r="H19" s="362"/>
      <c r="I19" s="46"/>
      <c r="J19" s="362"/>
      <c r="K19" s="80" t="s">
        <v>326</v>
      </c>
      <c r="L19" s="75">
        <v>100000</v>
      </c>
      <c r="M19" s="362"/>
      <c r="N19" s="362"/>
      <c r="O19" s="362"/>
      <c r="P19" s="614"/>
    </row>
    <row r="20" spans="1:16" ht="14.25" customHeight="1">
      <c r="A20" s="615" t="s">
        <v>365</v>
      </c>
      <c r="B20" s="621">
        <v>851</v>
      </c>
      <c r="C20" s="621">
        <v>85111</v>
      </c>
      <c r="D20" s="185">
        <v>6050</v>
      </c>
      <c r="E20" s="625" t="s">
        <v>607</v>
      </c>
      <c r="F20" s="627">
        <v>4167072</v>
      </c>
      <c r="G20" s="627">
        <f>H20+J20+L21+M20+M22</f>
        <v>250000</v>
      </c>
      <c r="H20" s="627">
        <v>148727</v>
      </c>
      <c r="I20" s="371"/>
      <c r="J20" s="627">
        <v>101273</v>
      </c>
      <c r="K20" s="80" t="s">
        <v>322</v>
      </c>
      <c r="L20" s="372"/>
      <c r="M20" s="627"/>
      <c r="N20" s="627">
        <v>1067871</v>
      </c>
      <c r="O20" s="627">
        <v>2849211</v>
      </c>
      <c r="P20" s="664" t="s">
        <v>418</v>
      </c>
    </row>
    <row r="21" spans="1:16" ht="12" customHeight="1">
      <c r="A21" s="615"/>
      <c r="B21" s="621"/>
      <c r="C21" s="621"/>
      <c r="D21" s="185">
        <v>6058</v>
      </c>
      <c r="E21" s="625"/>
      <c r="F21" s="627"/>
      <c r="G21" s="627"/>
      <c r="H21" s="627"/>
      <c r="I21" s="45"/>
      <c r="J21" s="627"/>
      <c r="K21" s="80" t="s">
        <v>324</v>
      </c>
      <c r="L21" s="73"/>
      <c r="M21" s="627"/>
      <c r="N21" s="627"/>
      <c r="O21" s="627"/>
      <c r="P21" s="664"/>
    </row>
    <row r="22" spans="1:16" ht="12" customHeight="1">
      <c r="A22" s="616"/>
      <c r="B22" s="622"/>
      <c r="C22" s="622"/>
      <c r="D22" s="185">
        <v>6059</v>
      </c>
      <c r="E22" s="626"/>
      <c r="F22" s="619"/>
      <c r="G22" s="619"/>
      <c r="H22" s="619"/>
      <c r="I22" s="45"/>
      <c r="J22" s="619"/>
      <c r="K22" s="80" t="s">
        <v>326</v>
      </c>
      <c r="L22" s="73"/>
      <c r="M22" s="619"/>
      <c r="N22" s="619"/>
      <c r="O22" s="619"/>
      <c r="P22" s="665"/>
    </row>
    <row r="23" spans="1:17" ht="13.5" customHeight="1">
      <c r="A23" s="673" t="s">
        <v>387</v>
      </c>
      <c r="B23" s="620">
        <v>851</v>
      </c>
      <c r="C23" s="620">
        <v>85111</v>
      </c>
      <c r="D23" s="183">
        <v>6050</v>
      </c>
      <c r="E23" s="577" t="s">
        <v>608</v>
      </c>
      <c r="F23" s="666">
        <v>8334350</v>
      </c>
      <c r="G23" s="666">
        <f>H23+I23+L23+J23+M23+L24+L25</f>
        <v>1777847</v>
      </c>
      <c r="H23" s="666">
        <v>925425</v>
      </c>
      <c r="I23" s="46">
        <v>0</v>
      </c>
      <c r="J23" s="666"/>
      <c r="K23" s="80" t="s">
        <v>322</v>
      </c>
      <c r="L23" s="75">
        <v>86476</v>
      </c>
      <c r="M23" s="666">
        <v>446480</v>
      </c>
      <c r="N23" s="666"/>
      <c r="O23" s="666"/>
      <c r="P23" s="663" t="s">
        <v>418</v>
      </c>
      <c r="Q23" s="28"/>
    </row>
    <row r="24" spans="1:17" ht="13.5" customHeight="1">
      <c r="A24" s="615"/>
      <c r="B24" s="621"/>
      <c r="C24" s="621"/>
      <c r="D24" s="181">
        <v>6058</v>
      </c>
      <c r="E24" s="625"/>
      <c r="F24" s="627"/>
      <c r="G24" s="627"/>
      <c r="H24" s="627"/>
      <c r="I24" s="46"/>
      <c r="J24" s="627"/>
      <c r="K24" s="80" t="s">
        <v>324</v>
      </c>
      <c r="L24" s="75">
        <v>319466</v>
      </c>
      <c r="M24" s="627"/>
      <c r="N24" s="627"/>
      <c r="O24" s="627"/>
      <c r="P24" s="664"/>
      <c r="Q24" s="28"/>
    </row>
    <row r="25" spans="1:17" ht="12" customHeight="1">
      <c r="A25" s="616"/>
      <c r="B25" s="622"/>
      <c r="C25" s="622"/>
      <c r="D25" s="182">
        <v>6059</v>
      </c>
      <c r="E25" s="626"/>
      <c r="F25" s="619"/>
      <c r="G25" s="619"/>
      <c r="H25" s="619"/>
      <c r="I25" s="46"/>
      <c r="J25" s="619"/>
      <c r="K25" s="80" t="s">
        <v>326</v>
      </c>
      <c r="L25" s="75"/>
      <c r="M25" s="619"/>
      <c r="N25" s="619"/>
      <c r="O25" s="619"/>
      <c r="P25" s="665"/>
      <c r="Q25" s="28"/>
    </row>
    <row r="26" spans="1:16" ht="26.25" customHeight="1">
      <c r="A26" s="605" t="s">
        <v>419</v>
      </c>
      <c r="B26" s="606"/>
      <c r="C26" s="606"/>
      <c r="D26" s="606"/>
      <c r="E26" s="607"/>
      <c r="F26" s="77">
        <f>F9+F12+F14+F18+F20+F23</f>
        <v>21138768</v>
      </c>
      <c r="G26" s="77">
        <f>G9+G12+G14+G18+G20+G23</f>
        <v>2437227</v>
      </c>
      <c r="H26" s="77">
        <f>H9+H12+H14+H18+H20+H23</f>
        <v>1283532</v>
      </c>
      <c r="I26" s="77">
        <f>I9+I12+I14+I18+I20+I23</f>
        <v>0</v>
      </c>
      <c r="J26" s="77">
        <f>J9+J12+J14+J18+J20+J23</f>
        <v>101273</v>
      </c>
      <c r="K26" s="668">
        <f>L9+L12+L18+L19+L23+L24+L25</f>
        <v>605942</v>
      </c>
      <c r="L26" s="669"/>
      <c r="M26" s="77">
        <f>M9+M12+M18+M20+M23</f>
        <v>446480</v>
      </c>
      <c r="N26" s="77">
        <f>N9+N12+N18+N20+N23</f>
        <v>4735529</v>
      </c>
      <c r="O26" s="77">
        <f>O9+O12+O18+O20+O23</f>
        <v>7354619</v>
      </c>
      <c r="P26" s="77" t="s">
        <v>283</v>
      </c>
    </row>
    <row r="27" spans="1:15" ht="16.5" customHeight="1">
      <c r="A27" s="670" t="s">
        <v>175</v>
      </c>
      <c r="B27" s="670"/>
      <c r="C27" s="670"/>
      <c r="D27" s="670"/>
      <c r="E27" s="670"/>
      <c r="F27" s="670"/>
      <c r="G27" s="670"/>
      <c r="H27" s="30"/>
      <c r="I27" s="30"/>
      <c r="J27" s="30"/>
      <c r="K27" s="30"/>
      <c r="L27" s="30"/>
      <c r="M27" s="30"/>
      <c r="N27" s="30"/>
      <c r="O27" s="30"/>
    </row>
    <row r="28" spans="1:15" ht="12.75">
      <c r="A28" s="671" t="s">
        <v>176</v>
      </c>
      <c r="B28" s="671"/>
      <c r="C28" s="671"/>
      <c r="D28" s="671"/>
      <c r="E28" s="671"/>
      <c r="F28" s="671"/>
      <c r="G28" s="671"/>
      <c r="H28" s="30"/>
      <c r="I28" s="30"/>
      <c r="J28" s="672" t="s">
        <v>574</v>
      </c>
      <c r="K28" s="672"/>
      <c r="L28" s="672"/>
      <c r="M28" s="672"/>
      <c r="N28" s="672"/>
      <c r="O28" s="672"/>
    </row>
    <row r="29" spans="1:15" ht="12.75" customHeight="1">
      <c r="A29" s="667" t="s">
        <v>638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30"/>
      <c r="M29" s="30"/>
      <c r="N29" s="30"/>
      <c r="O29" s="30"/>
    </row>
    <row r="30" spans="1:15" ht="10.5" customHeight="1">
      <c r="A30" s="671" t="s">
        <v>178</v>
      </c>
      <c r="B30" s="671"/>
      <c r="C30" s="671"/>
      <c r="D30" s="671"/>
      <c r="E30" s="30"/>
      <c r="F30" s="30"/>
      <c r="G30" s="30"/>
      <c r="H30" s="30"/>
      <c r="I30" s="30"/>
      <c r="J30" s="30"/>
      <c r="K30" s="30"/>
      <c r="L30" s="30"/>
      <c r="M30" s="30"/>
      <c r="N30" s="675" t="s">
        <v>593</v>
      </c>
      <c r="O30" s="675"/>
    </row>
    <row r="31" spans="2:15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ht="12" customHeight="1"/>
    <row r="33" ht="12.75" hidden="1"/>
    <row r="34" ht="18" customHeight="1"/>
  </sheetData>
  <mergeCells count="67">
    <mergeCell ref="E17:E19"/>
    <mergeCell ref="P17:P19"/>
    <mergeCell ref="N30:O30"/>
    <mergeCell ref="D14:D16"/>
    <mergeCell ref="M20:M22"/>
    <mergeCell ref="N20:N22"/>
    <mergeCell ref="O20:O22"/>
    <mergeCell ref="A30:D30"/>
    <mergeCell ref="E23:E25"/>
    <mergeCell ref="F23:F25"/>
    <mergeCell ref="G23:G25"/>
    <mergeCell ref="A29:K29"/>
    <mergeCell ref="K26:L26"/>
    <mergeCell ref="A26:E26"/>
    <mergeCell ref="A27:G27"/>
    <mergeCell ref="A28:G28"/>
    <mergeCell ref="J28:O28"/>
    <mergeCell ref="A23:A25"/>
    <mergeCell ref="O23:O25"/>
    <mergeCell ref="B23:B25"/>
    <mergeCell ref="P23:P25"/>
    <mergeCell ref="H23:H25"/>
    <mergeCell ref="P20:P22"/>
    <mergeCell ref="N23:N25"/>
    <mergeCell ref="M23:M25"/>
    <mergeCell ref="J23:J25"/>
    <mergeCell ref="A4:A6"/>
    <mergeCell ref="A14:A16"/>
    <mergeCell ref="F14:F16"/>
    <mergeCell ref="G14:G16"/>
    <mergeCell ref="E14:E16"/>
    <mergeCell ref="B14:B16"/>
    <mergeCell ref="F4:F6"/>
    <mergeCell ref="E4:E6"/>
    <mergeCell ref="G5:G6"/>
    <mergeCell ref="D4:D6"/>
    <mergeCell ref="N14:N16"/>
    <mergeCell ref="M14:M16"/>
    <mergeCell ref="P4:P6"/>
    <mergeCell ref="H5:M5"/>
    <mergeCell ref="P8:P10"/>
    <mergeCell ref="P11:P13"/>
    <mergeCell ref="C14:C16"/>
    <mergeCell ref="H14:H16"/>
    <mergeCell ref="K7:L7"/>
    <mergeCell ref="K6:L6"/>
    <mergeCell ref="E8:E10"/>
    <mergeCell ref="E11:E13"/>
    <mergeCell ref="J2:P2"/>
    <mergeCell ref="O14:O16"/>
    <mergeCell ref="P14:P16"/>
    <mergeCell ref="A3:P3"/>
    <mergeCell ref="J14:J16"/>
    <mergeCell ref="G4:O4"/>
    <mergeCell ref="N5:N6"/>
    <mergeCell ref="O5:O6"/>
    <mergeCell ref="B4:B6"/>
    <mergeCell ref="C4:C6"/>
    <mergeCell ref="C23:C25"/>
    <mergeCell ref="C20:C22"/>
    <mergeCell ref="A20:A22"/>
    <mergeCell ref="B20:B22"/>
    <mergeCell ref="E20:E22"/>
    <mergeCell ref="H20:H22"/>
    <mergeCell ref="J20:J22"/>
    <mergeCell ref="G20:G22"/>
    <mergeCell ref="F20:F2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H1" sqref="H1:N1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25390625" style="0" customWidth="1"/>
    <col min="4" max="4" width="5.625" style="0" customWidth="1"/>
    <col min="5" max="5" width="38.87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0.00390625" style="0" customWidth="1"/>
    <col min="14" max="14" width="18.75390625" style="0" customWidth="1"/>
  </cols>
  <sheetData>
    <row r="1" spans="6:14" ht="24.75" customHeight="1">
      <c r="F1" s="17"/>
      <c r="H1" s="617" t="s">
        <v>780</v>
      </c>
      <c r="I1" s="617"/>
      <c r="J1" s="617"/>
      <c r="K1" s="617"/>
      <c r="L1" s="617"/>
      <c r="M1" s="617"/>
      <c r="N1" s="617"/>
    </row>
    <row r="2" spans="1:14" ht="19.5" customHeight="1" thickBot="1">
      <c r="A2" s="711" t="s">
        <v>610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</row>
    <row r="3" spans="1:14" ht="13.5" customHeight="1">
      <c r="A3" s="712" t="s">
        <v>348</v>
      </c>
      <c r="B3" s="697" t="s">
        <v>308</v>
      </c>
      <c r="C3" s="697" t="s">
        <v>309</v>
      </c>
      <c r="D3" s="689" t="s">
        <v>577</v>
      </c>
      <c r="E3" s="700" t="s">
        <v>613</v>
      </c>
      <c r="F3" s="700" t="s">
        <v>169</v>
      </c>
      <c r="G3" s="699" t="s">
        <v>353</v>
      </c>
      <c r="H3" s="699"/>
      <c r="I3" s="699"/>
      <c r="J3" s="699"/>
      <c r="K3" s="699"/>
      <c r="L3" s="699"/>
      <c r="M3" s="699"/>
      <c r="N3" s="683" t="s">
        <v>170</v>
      </c>
    </row>
    <row r="4" spans="1:14" ht="12" customHeight="1">
      <c r="A4" s="713"/>
      <c r="B4" s="698"/>
      <c r="C4" s="698"/>
      <c r="D4" s="690"/>
      <c r="E4" s="701"/>
      <c r="F4" s="701"/>
      <c r="G4" s="702" t="s">
        <v>601</v>
      </c>
      <c r="H4" s="686" t="s">
        <v>173</v>
      </c>
      <c r="I4" s="687"/>
      <c r="J4" s="687"/>
      <c r="K4" s="687"/>
      <c r="L4" s="687"/>
      <c r="M4" s="688"/>
      <c r="N4" s="684"/>
    </row>
    <row r="5" spans="1:14" ht="53.25" customHeight="1">
      <c r="A5" s="714"/>
      <c r="B5" s="698"/>
      <c r="C5" s="698"/>
      <c r="D5" s="691"/>
      <c r="E5" s="701"/>
      <c r="F5" s="701"/>
      <c r="G5" s="703"/>
      <c r="H5" s="78" t="s">
        <v>172</v>
      </c>
      <c r="I5" s="78" t="s">
        <v>417</v>
      </c>
      <c r="J5" s="78" t="s">
        <v>171</v>
      </c>
      <c r="K5" s="704" t="s">
        <v>490</v>
      </c>
      <c r="L5" s="705"/>
      <c r="M5" s="78" t="s">
        <v>174</v>
      </c>
      <c r="N5" s="685"/>
    </row>
    <row r="6" spans="1:14" ht="12.75">
      <c r="A6" s="466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8</v>
      </c>
      <c r="J6" s="105">
        <v>9</v>
      </c>
      <c r="K6" s="695">
        <v>10</v>
      </c>
      <c r="L6" s="696"/>
      <c r="M6" s="105">
        <v>11</v>
      </c>
      <c r="N6" s="461">
        <v>12</v>
      </c>
    </row>
    <row r="7" spans="1:14" ht="10.5" customHeight="1">
      <c r="A7" s="680" t="s">
        <v>358</v>
      </c>
      <c r="B7" s="620">
        <v>600</v>
      </c>
      <c r="C7" s="620">
        <v>60014</v>
      </c>
      <c r="D7" s="620">
        <v>6050</v>
      </c>
      <c r="E7" s="674" t="s">
        <v>603</v>
      </c>
      <c r="F7" s="666">
        <f>G7</f>
        <v>50000</v>
      </c>
      <c r="G7" s="666">
        <f>M7+L7+L8+L9+J7+H7</f>
        <v>50000</v>
      </c>
      <c r="H7" s="666">
        <v>25000</v>
      </c>
      <c r="I7" s="45">
        <v>0</v>
      </c>
      <c r="J7" s="666">
        <v>0</v>
      </c>
      <c r="K7" s="79" t="s">
        <v>322</v>
      </c>
      <c r="L7" s="73">
        <v>0</v>
      </c>
      <c r="M7" s="666">
        <v>0</v>
      </c>
      <c r="N7" s="692" t="s">
        <v>768</v>
      </c>
    </row>
    <row r="8" spans="1:14" ht="12.75" customHeight="1">
      <c r="A8" s="681"/>
      <c r="B8" s="621"/>
      <c r="C8" s="621"/>
      <c r="D8" s="621"/>
      <c r="E8" s="613"/>
      <c r="F8" s="627"/>
      <c r="G8" s="627"/>
      <c r="H8" s="627"/>
      <c r="I8" s="45"/>
      <c r="J8" s="627"/>
      <c r="K8" s="79" t="s">
        <v>324</v>
      </c>
      <c r="L8" s="73">
        <v>25000</v>
      </c>
      <c r="M8" s="627"/>
      <c r="N8" s="693"/>
    </row>
    <row r="9" spans="1:14" ht="11.25" customHeight="1">
      <c r="A9" s="682"/>
      <c r="B9" s="622"/>
      <c r="C9" s="622"/>
      <c r="D9" s="622"/>
      <c r="E9" s="614"/>
      <c r="F9" s="619"/>
      <c r="G9" s="619"/>
      <c r="H9" s="619"/>
      <c r="I9" s="45"/>
      <c r="J9" s="619"/>
      <c r="K9" s="79" t="s">
        <v>326</v>
      </c>
      <c r="L9" s="73">
        <v>0</v>
      </c>
      <c r="M9" s="619"/>
      <c r="N9" s="694"/>
    </row>
    <row r="10" spans="1:14" ht="12.75" customHeight="1">
      <c r="A10" s="680" t="s">
        <v>359</v>
      </c>
      <c r="B10" s="620">
        <v>600</v>
      </c>
      <c r="C10" s="620">
        <v>60014</v>
      </c>
      <c r="D10" s="620">
        <v>6050</v>
      </c>
      <c r="E10" s="674" t="s">
        <v>609</v>
      </c>
      <c r="F10" s="666">
        <f>G10</f>
        <v>100000</v>
      </c>
      <c r="G10" s="666">
        <f>L11+H10</f>
        <v>100000</v>
      </c>
      <c r="H10" s="666">
        <v>50000</v>
      </c>
      <c r="I10" s="45"/>
      <c r="J10" s="666">
        <v>0</v>
      </c>
      <c r="K10" s="79" t="s">
        <v>322</v>
      </c>
      <c r="L10" s="73"/>
      <c r="M10" s="666">
        <v>0</v>
      </c>
      <c r="N10" s="692" t="s">
        <v>769</v>
      </c>
    </row>
    <row r="11" spans="1:14" ht="12.75" customHeight="1">
      <c r="A11" s="681"/>
      <c r="B11" s="621"/>
      <c r="C11" s="621"/>
      <c r="D11" s="621"/>
      <c r="E11" s="613"/>
      <c r="F11" s="627"/>
      <c r="G11" s="627"/>
      <c r="H11" s="627"/>
      <c r="I11" s="45"/>
      <c r="J11" s="627"/>
      <c r="K11" s="79" t="s">
        <v>324</v>
      </c>
      <c r="L11" s="73">
        <v>50000</v>
      </c>
      <c r="M11" s="627"/>
      <c r="N11" s="693"/>
    </row>
    <row r="12" spans="1:14" ht="11.25" customHeight="1">
      <c r="A12" s="682"/>
      <c r="B12" s="622"/>
      <c r="C12" s="622"/>
      <c r="D12" s="622"/>
      <c r="E12" s="614"/>
      <c r="F12" s="619"/>
      <c r="G12" s="619"/>
      <c r="H12" s="619"/>
      <c r="I12" s="45"/>
      <c r="J12" s="619"/>
      <c r="K12" s="79" t="s">
        <v>326</v>
      </c>
      <c r="L12" s="73"/>
      <c r="M12" s="619"/>
      <c r="N12" s="694"/>
    </row>
    <row r="13" spans="1:14" ht="11.25" customHeight="1">
      <c r="A13" s="680" t="s">
        <v>361</v>
      </c>
      <c r="B13" s="620">
        <v>600</v>
      </c>
      <c r="C13" s="620">
        <v>60014</v>
      </c>
      <c r="D13" s="620">
        <v>6050</v>
      </c>
      <c r="E13" s="674" t="s">
        <v>742</v>
      </c>
      <c r="F13" s="666">
        <f>G13</f>
        <v>63597</v>
      </c>
      <c r="G13" s="666">
        <f>H13+L14</f>
        <v>63597</v>
      </c>
      <c r="H13" s="666">
        <v>31799</v>
      </c>
      <c r="I13" s="45"/>
      <c r="J13" s="666"/>
      <c r="K13" s="79" t="s">
        <v>322</v>
      </c>
      <c r="L13" s="73"/>
      <c r="M13" s="666"/>
      <c r="N13" s="692" t="s">
        <v>770</v>
      </c>
    </row>
    <row r="14" spans="1:14" ht="11.25" customHeight="1">
      <c r="A14" s="681"/>
      <c r="B14" s="621"/>
      <c r="C14" s="621"/>
      <c r="D14" s="621"/>
      <c r="E14" s="613"/>
      <c r="F14" s="627"/>
      <c r="G14" s="627"/>
      <c r="H14" s="627"/>
      <c r="I14" s="45"/>
      <c r="J14" s="627"/>
      <c r="K14" s="79" t="s">
        <v>324</v>
      </c>
      <c r="L14" s="73">
        <v>31798</v>
      </c>
      <c r="M14" s="627"/>
      <c r="N14" s="693"/>
    </row>
    <row r="15" spans="1:14" ht="11.25" customHeight="1">
      <c r="A15" s="682"/>
      <c r="B15" s="622"/>
      <c r="C15" s="622"/>
      <c r="D15" s="622"/>
      <c r="E15" s="614"/>
      <c r="F15" s="619"/>
      <c r="G15" s="619"/>
      <c r="H15" s="619"/>
      <c r="I15" s="45"/>
      <c r="J15" s="619"/>
      <c r="K15" s="79" t="s">
        <v>326</v>
      </c>
      <c r="L15" s="73"/>
      <c r="M15" s="619"/>
      <c r="N15" s="694"/>
    </row>
    <row r="16" spans="1:14" ht="21" customHeight="1">
      <c r="A16" s="515" t="s">
        <v>363</v>
      </c>
      <c r="B16" s="185">
        <v>600</v>
      </c>
      <c r="C16" s="185">
        <v>60014</v>
      </c>
      <c r="D16" s="185">
        <v>6050</v>
      </c>
      <c r="E16" s="181" t="s">
        <v>743</v>
      </c>
      <c r="F16" s="365">
        <f>G16</f>
        <v>13776</v>
      </c>
      <c r="G16" s="365">
        <f>H16</f>
        <v>13776</v>
      </c>
      <c r="H16" s="365">
        <v>13776</v>
      </c>
      <c r="I16" s="45"/>
      <c r="J16" s="365"/>
      <c r="K16" s="79"/>
      <c r="L16" s="73"/>
      <c r="M16" s="365"/>
      <c r="N16" s="514" t="s">
        <v>768</v>
      </c>
    </row>
    <row r="17" spans="1:14" ht="12.75" customHeight="1">
      <c r="A17" s="680" t="s">
        <v>365</v>
      </c>
      <c r="B17" s="620">
        <v>754</v>
      </c>
      <c r="C17" s="620">
        <v>75411</v>
      </c>
      <c r="D17" s="620">
        <v>6060</v>
      </c>
      <c r="E17" s="674" t="s">
        <v>605</v>
      </c>
      <c r="F17" s="666">
        <f>G17</f>
        <v>150000</v>
      </c>
      <c r="G17" s="666">
        <f>M17+L17+L18+L19+J17+H17</f>
        <v>150000</v>
      </c>
      <c r="H17" s="666"/>
      <c r="I17" s="45"/>
      <c r="J17" s="666">
        <v>0</v>
      </c>
      <c r="K17" s="79" t="s">
        <v>322</v>
      </c>
      <c r="L17" s="73">
        <v>150000</v>
      </c>
      <c r="M17" s="666">
        <v>0</v>
      </c>
      <c r="N17" s="692" t="s">
        <v>604</v>
      </c>
    </row>
    <row r="18" spans="1:14" ht="12.75" customHeight="1">
      <c r="A18" s="681"/>
      <c r="B18" s="621"/>
      <c r="C18" s="621"/>
      <c r="D18" s="621"/>
      <c r="E18" s="613"/>
      <c r="F18" s="627"/>
      <c r="G18" s="627"/>
      <c r="H18" s="627"/>
      <c r="I18" s="45"/>
      <c r="J18" s="627"/>
      <c r="K18" s="79" t="s">
        <v>324</v>
      </c>
      <c r="L18" s="73"/>
      <c r="M18" s="627"/>
      <c r="N18" s="693"/>
    </row>
    <row r="19" spans="1:14" ht="12" customHeight="1">
      <c r="A19" s="682"/>
      <c r="B19" s="622"/>
      <c r="C19" s="622"/>
      <c r="D19" s="622"/>
      <c r="E19" s="614"/>
      <c r="F19" s="619"/>
      <c r="G19" s="619"/>
      <c r="H19" s="619"/>
      <c r="I19" s="45"/>
      <c r="J19" s="619"/>
      <c r="K19" s="79" t="s">
        <v>326</v>
      </c>
      <c r="L19" s="73">
        <v>0</v>
      </c>
      <c r="M19" s="619"/>
      <c r="N19" s="694"/>
    </row>
    <row r="20" spans="1:14" ht="31.5" customHeight="1">
      <c r="A20" s="467" t="s">
        <v>387</v>
      </c>
      <c r="B20" s="186">
        <v>754</v>
      </c>
      <c r="C20" s="186">
        <v>75411</v>
      </c>
      <c r="D20" s="186">
        <v>6060</v>
      </c>
      <c r="E20" s="182" t="s">
        <v>764</v>
      </c>
      <c r="F20" s="362">
        <f aca="true" t="shared" si="0" ref="F20:G24">G20</f>
        <v>18300</v>
      </c>
      <c r="G20" s="362">
        <f t="shared" si="0"/>
        <v>18300</v>
      </c>
      <c r="H20" s="362">
        <v>18300</v>
      </c>
      <c r="I20" s="45"/>
      <c r="J20" s="362"/>
      <c r="K20" s="79" t="s">
        <v>324</v>
      </c>
      <c r="L20" s="73"/>
      <c r="M20" s="362"/>
      <c r="N20" s="468" t="s">
        <v>604</v>
      </c>
    </row>
    <row r="21" spans="1:14" ht="24.75" customHeight="1">
      <c r="A21" s="469" t="s">
        <v>388</v>
      </c>
      <c r="B21" s="373">
        <v>851</v>
      </c>
      <c r="C21" s="373">
        <v>85111</v>
      </c>
      <c r="D21" s="373">
        <v>6050</v>
      </c>
      <c r="E21" s="374" t="s">
        <v>681</v>
      </c>
      <c r="F21" s="375">
        <f t="shared" si="0"/>
        <v>29594</v>
      </c>
      <c r="G21" s="375">
        <f t="shared" si="0"/>
        <v>29594</v>
      </c>
      <c r="H21" s="375">
        <v>29594</v>
      </c>
      <c r="I21" s="46"/>
      <c r="J21" s="375"/>
      <c r="K21" s="79"/>
      <c r="L21" s="75"/>
      <c r="M21" s="375"/>
      <c r="N21" s="470" t="s">
        <v>771</v>
      </c>
    </row>
    <row r="22" spans="1:14" ht="26.25" customHeight="1">
      <c r="A22" s="469" t="s">
        <v>375</v>
      </c>
      <c r="B22" s="373">
        <v>851</v>
      </c>
      <c r="C22" s="373">
        <v>85111</v>
      </c>
      <c r="D22" s="373">
        <v>6050</v>
      </c>
      <c r="E22" s="374" t="s">
        <v>682</v>
      </c>
      <c r="F22" s="375">
        <f t="shared" si="0"/>
        <v>72424</v>
      </c>
      <c r="G22" s="375">
        <f t="shared" si="0"/>
        <v>72424</v>
      </c>
      <c r="H22" s="375">
        <v>72424</v>
      </c>
      <c r="I22" s="46"/>
      <c r="J22" s="375"/>
      <c r="K22" s="79"/>
      <c r="L22" s="75"/>
      <c r="M22" s="375"/>
      <c r="N22" s="470" t="s">
        <v>771</v>
      </c>
    </row>
    <row r="23" spans="1:14" ht="50.25" customHeight="1">
      <c r="A23" s="469" t="s">
        <v>420</v>
      </c>
      <c r="B23" s="373">
        <v>851</v>
      </c>
      <c r="C23" s="373">
        <v>85111</v>
      </c>
      <c r="D23" s="373">
        <v>6050</v>
      </c>
      <c r="E23" s="374" t="s">
        <v>767</v>
      </c>
      <c r="F23" s="375">
        <f t="shared" si="0"/>
        <v>300000</v>
      </c>
      <c r="G23" s="375">
        <f t="shared" si="0"/>
        <v>300000</v>
      </c>
      <c r="H23" s="375">
        <v>300000</v>
      </c>
      <c r="I23" s="46"/>
      <c r="J23" s="375"/>
      <c r="K23" s="79"/>
      <c r="L23" s="75"/>
      <c r="M23" s="375"/>
      <c r="N23" s="470" t="s">
        <v>771</v>
      </c>
    </row>
    <row r="24" spans="1:14" ht="39" customHeight="1">
      <c r="A24" s="469" t="s">
        <v>415</v>
      </c>
      <c r="B24" s="373">
        <v>851</v>
      </c>
      <c r="C24" s="373">
        <v>85111</v>
      </c>
      <c r="D24" s="373">
        <v>6050</v>
      </c>
      <c r="E24" s="374" t="s">
        <v>741</v>
      </c>
      <c r="F24" s="375">
        <f t="shared" si="0"/>
        <v>20406</v>
      </c>
      <c r="G24" s="375">
        <f t="shared" si="0"/>
        <v>20406</v>
      </c>
      <c r="H24" s="375">
        <v>20406</v>
      </c>
      <c r="I24" s="46"/>
      <c r="J24" s="375"/>
      <c r="K24" s="79"/>
      <c r="L24" s="75"/>
      <c r="M24" s="375"/>
      <c r="N24" s="470" t="s">
        <v>771</v>
      </c>
    </row>
    <row r="25" spans="1:14" ht="26.25" customHeight="1" thickBot="1">
      <c r="A25" s="706" t="s">
        <v>419</v>
      </c>
      <c r="B25" s="707"/>
      <c r="C25" s="707"/>
      <c r="D25" s="707"/>
      <c r="E25" s="708"/>
      <c r="F25" s="471">
        <f>F7+F10+F13+F16+F17+F20+F21+F22+F23+F24</f>
        <v>818097</v>
      </c>
      <c r="G25" s="471">
        <f>G7+G10+G13+G16+G17+G20+G21+G22+G23+G24</f>
        <v>818097</v>
      </c>
      <c r="H25" s="471">
        <f>H7+H10+H13+H16+H17+H20+H21+H22+H23+H24</f>
        <v>561299</v>
      </c>
      <c r="I25" s="471">
        <f>I7+I10+I13+I16+I17+I20+I21+I22+I23+I24</f>
        <v>0</v>
      </c>
      <c r="J25" s="471">
        <f>J7+J10+J17+J20+J21+J22+J24</f>
        <v>0</v>
      </c>
      <c r="K25" s="709">
        <f>L7+L8+L9+L11+L14+L17+L18+L19</f>
        <v>256798</v>
      </c>
      <c r="L25" s="710"/>
      <c r="M25" s="471">
        <f>M7</f>
        <v>0</v>
      </c>
      <c r="N25" s="472" t="s">
        <v>283</v>
      </c>
    </row>
    <row r="26" spans="1:15" ht="16.5" customHeight="1">
      <c r="A26" s="679" t="s">
        <v>175</v>
      </c>
      <c r="B26" s="679"/>
      <c r="C26" s="679"/>
      <c r="D26" s="679"/>
      <c r="E26" s="679"/>
      <c r="F26" s="679"/>
      <c r="G26" s="679"/>
      <c r="H26" s="30"/>
      <c r="I26" s="30"/>
      <c r="J26" s="30"/>
      <c r="K26" s="30"/>
      <c r="L26" s="30"/>
      <c r="M26" s="30"/>
      <c r="N26" s="30"/>
      <c r="O26" s="30"/>
    </row>
    <row r="27" spans="1:15" ht="12.75">
      <c r="A27" s="671" t="s">
        <v>656</v>
      </c>
      <c r="B27" s="671"/>
      <c r="C27" s="671"/>
      <c r="D27" s="671"/>
      <c r="E27" s="671"/>
      <c r="F27" s="671"/>
      <c r="G27" s="671"/>
      <c r="H27" s="30"/>
      <c r="I27" s="30"/>
      <c r="J27" s="675" t="s">
        <v>574</v>
      </c>
      <c r="K27" s="675"/>
      <c r="L27" s="675"/>
      <c r="M27" s="675"/>
      <c r="N27" s="675"/>
      <c r="O27" s="675"/>
    </row>
    <row r="28" spans="1:15" ht="12.75" customHeight="1">
      <c r="A28" s="678" t="s">
        <v>177</v>
      </c>
      <c r="B28" s="678"/>
      <c r="C28" s="678"/>
      <c r="D28" s="678"/>
      <c r="E28" s="678"/>
      <c r="F28" s="678"/>
      <c r="G28" s="678"/>
      <c r="H28" s="189"/>
      <c r="I28" s="189"/>
      <c r="J28" s="189"/>
      <c r="K28" s="189"/>
      <c r="L28" s="675"/>
      <c r="M28" s="675"/>
      <c r="N28" s="675"/>
      <c r="O28" s="48"/>
    </row>
    <row r="29" spans="1:15" ht="12.75">
      <c r="A29" s="671" t="s">
        <v>657</v>
      </c>
      <c r="B29" s="671"/>
      <c r="C29" s="671"/>
      <c r="D29" s="671"/>
      <c r="E29" s="30"/>
      <c r="F29" s="30"/>
      <c r="G29" s="30"/>
      <c r="H29" s="30"/>
      <c r="I29" s="30"/>
      <c r="J29" s="30"/>
      <c r="K29" s="30"/>
      <c r="L29" s="675" t="s">
        <v>593</v>
      </c>
      <c r="M29" s="675"/>
      <c r="N29" s="675"/>
      <c r="O29" s="30"/>
    </row>
    <row r="30" spans="2:13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ht="12" customHeight="1"/>
    <row r="32" ht="12.75" hidden="1"/>
    <row r="33" ht="18" customHeight="1"/>
  </sheetData>
  <mergeCells count="67">
    <mergeCell ref="B13:B15"/>
    <mergeCell ref="C13:C15"/>
    <mergeCell ref="D13:D15"/>
    <mergeCell ref="N13:N15"/>
    <mergeCell ref="E13:E15"/>
    <mergeCell ref="F13:F15"/>
    <mergeCell ref="G13:G15"/>
    <mergeCell ref="H13:H15"/>
    <mergeCell ref="J13:J15"/>
    <mergeCell ref="M13:M15"/>
    <mergeCell ref="H1:N1"/>
    <mergeCell ref="K25:L25"/>
    <mergeCell ref="J27:O27"/>
    <mergeCell ref="C17:C19"/>
    <mergeCell ref="D17:D19"/>
    <mergeCell ref="J17:J19"/>
    <mergeCell ref="M17:M19"/>
    <mergeCell ref="D10:D12"/>
    <mergeCell ref="A2:N2"/>
    <mergeCell ref="A3:A5"/>
    <mergeCell ref="L29:N29"/>
    <mergeCell ref="E10:E12"/>
    <mergeCell ref="N10:N12"/>
    <mergeCell ref="M10:M12"/>
    <mergeCell ref="F10:F12"/>
    <mergeCell ref="G10:G12"/>
    <mergeCell ref="H10:H12"/>
    <mergeCell ref="J10:J12"/>
    <mergeCell ref="F17:F19"/>
    <mergeCell ref="N17:N19"/>
    <mergeCell ref="A7:A9"/>
    <mergeCell ref="C10:C12"/>
    <mergeCell ref="A25:E25"/>
    <mergeCell ref="B7:B9"/>
    <mergeCell ref="C7:C9"/>
    <mergeCell ref="D7:D9"/>
    <mergeCell ref="E7:E9"/>
    <mergeCell ref="B10:B12"/>
    <mergeCell ref="A10:A12"/>
    <mergeCell ref="A13:A15"/>
    <mergeCell ref="B3:B5"/>
    <mergeCell ref="C3:C5"/>
    <mergeCell ref="G3:M3"/>
    <mergeCell ref="F3:F5"/>
    <mergeCell ref="E3:E5"/>
    <mergeCell ref="G4:G5"/>
    <mergeCell ref="K5:L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L28:N28"/>
    <mergeCell ref="A29:D29"/>
    <mergeCell ref="E17:E19"/>
    <mergeCell ref="G17:G19"/>
    <mergeCell ref="H17:H19"/>
    <mergeCell ref="A28:G28"/>
    <mergeCell ref="A26:G26"/>
    <mergeCell ref="A27:G27"/>
    <mergeCell ref="A17:A19"/>
    <mergeCell ref="B17:B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1" sqref="F1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8.125" style="0" customWidth="1"/>
    <col min="6" max="6" width="41.125" style="0" customWidth="1"/>
    <col min="9" max="13" width="9.125" style="0" hidden="1" customWidth="1"/>
  </cols>
  <sheetData>
    <row r="1" ht="42" customHeight="1">
      <c r="F1" s="204" t="s">
        <v>781</v>
      </c>
    </row>
    <row r="2" ht="12" customHeight="1"/>
    <row r="3" spans="1:13" s="53" customFormat="1" ht="15" customHeight="1">
      <c r="A3" s="715" t="s">
        <v>611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</row>
    <row r="4" ht="23.25" customHeight="1" thickBot="1"/>
    <row r="5" spans="1:6" s="18" customFormat="1" ht="36.75" customHeight="1" thickBot="1">
      <c r="A5" s="208" t="s">
        <v>550</v>
      </c>
      <c r="B5" s="209" t="s">
        <v>308</v>
      </c>
      <c r="C5" s="209" t="s">
        <v>309</v>
      </c>
      <c r="D5" s="209" t="s">
        <v>577</v>
      </c>
      <c r="E5" s="209" t="s">
        <v>413</v>
      </c>
      <c r="F5" s="210" t="s">
        <v>612</v>
      </c>
    </row>
    <row r="6" spans="1:6" s="54" customFormat="1" ht="10.5" thickBot="1">
      <c r="A6" s="481">
        <v>1</v>
      </c>
      <c r="B6" s="482">
        <v>2</v>
      </c>
      <c r="C6" s="482">
        <v>3</v>
      </c>
      <c r="D6" s="482">
        <v>4</v>
      </c>
      <c r="E6" s="482">
        <v>5</v>
      </c>
      <c r="F6" s="483">
        <v>6</v>
      </c>
    </row>
    <row r="7" spans="1:6" s="54" customFormat="1" ht="20.25" customHeight="1">
      <c r="A7" s="484" t="s">
        <v>358</v>
      </c>
      <c r="B7" s="480">
        <v>750</v>
      </c>
      <c r="C7" s="480"/>
      <c r="D7" s="480"/>
      <c r="E7" s="496" t="s">
        <v>457</v>
      </c>
      <c r="F7" s="485">
        <f>F8</f>
        <v>300</v>
      </c>
    </row>
    <row r="8" spans="1:6" s="54" customFormat="1" ht="19.5" customHeight="1">
      <c r="A8" s="486" t="s">
        <v>24</v>
      </c>
      <c r="B8" s="477"/>
      <c r="C8" s="477">
        <v>75075</v>
      </c>
      <c r="D8" s="477"/>
      <c r="E8" s="477" t="s">
        <v>289</v>
      </c>
      <c r="F8" s="492">
        <f>F9</f>
        <v>300</v>
      </c>
    </row>
    <row r="9" spans="1:6" s="54" customFormat="1" ht="24" customHeight="1">
      <c r="A9" s="487"/>
      <c r="B9" s="478"/>
      <c r="C9" s="478"/>
      <c r="D9" s="491">
        <v>6630</v>
      </c>
      <c r="E9" s="121" t="s">
        <v>737</v>
      </c>
      <c r="F9" s="493">
        <v>300</v>
      </c>
    </row>
    <row r="10" spans="1:6" ht="27" customHeight="1">
      <c r="A10" s="322" t="s">
        <v>359</v>
      </c>
      <c r="B10" s="323">
        <v>754</v>
      </c>
      <c r="C10" s="323"/>
      <c r="D10" s="323"/>
      <c r="E10" s="497" t="s">
        <v>461</v>
      </c>
      <c r="F10" s="324">
        <f>F11+F13</f>
        <v>26400</v>
      </c>
    </row>
    <row r="11" spans="1:6" ht="34.5" customHeight="1">
      <c r="A11" s="486" t="s">
        <v>734</v>
      </c>
      <c r="B11" s="477"/>
      <c r="C11" s="326">
        <v>75405</v>
      </c>
      <c r="D11" s="477"/>
      <c r="E11" s="494" t="s">
        <v>642</v>
      </c>
      <c r="F11" s="327">
        <f>SUM(F12)</f>
        <v>12000</v>
      </c>
    </row>
    <row r="12" spans="1:6" ht="31.5" customHeight="1">
      <c r="A12" s="488"/>
      <c r="B12" s="479"/>
      <c r="C12" s="479"/>
      <c r="D12" s="490">
        <v>6170</v>
      </c>
      <c r="E12" s="206" t="s">
        <v>23</v>
      </c>
      <c r="F12" s="489">
        <f>'Z 2 '!D176</f>
        <v>12000</v>
      </c>
    </row>
    <row r="13" spans="1:6" ht="35.25" customHeight="1">
      <c r="A13" s="325" t="s">
        <v>735</v>
      </c>
      <c r="B13" s="326"/>
      <c r="C13" s="326">
        <v>75411</v>
      </c>
      <c r="D13" s="326"/>
      <c r="E13" s="494" t="s">
        <v>335</v>
      </c>
      <c r="F13" s="327">
        <f>F14</f>
        <v>14400</v>
      </c>
    </row>
    <row r="14" spans="1:6" ht="24.75" customHeight="1">
      <c r="A14" s="207"/>
      <c r="B14" s="205"/>
      <c r="C14" s="205"/>
      <c r="D14" s="205">
        <v>6620</v>
      </c>
      <c r="E14" s="121" t="s">
        <v>22</v>
      </c>
      <c r="F14" s="211">
        <f>'Z 2 '!D204</f>
        <v>14400</v>
      </c>
    </row>
    <row r="15" spans="1:6" ht="27" customHeight="1">
      <c r="A15" s="322" t="s">
        <v>361</v>
      </c>
      <c r="B15" s="323">
        <v>851</v>
      </c>
      <c r="C15" s="323"/>
      <c r="D15" s="323"/>
      <c r="E15" s="328" t="s">
        <v>468</v>
      </c>
      <c r="F15" s="324">
        <f>F16</f>
        <v>150000</v>
      </c>
    </row>
    <row r="16" spans="1:6" ht="30" customHeight="1">
      <c r="A16" s="325" t="s">
        <v>736</v>
      </c>
      <c r="B16" s="326"/>
      <c r="C16" s="326">
        <v>85117</v>
      </c>
      <c r="D16" s="326"/>
      <c r="E16" s="495" t="s">
        <v>660</v>
      </c>
      <c r="F16" s="327">
        <f>F17</f>
        <v>150000</v>
      </c>
    </row>
    <row r="17" spans="1:6" ht="24.75" customHeight="1">
      <c r="A17" s="207"/>
      <c r="B17" s="205"/>
      <c r="C17" s="205"/>
      <c r="D17" s="205">
        <v>6220</v>
      </c>
      <c r="E17" s="36" t="s">
        <v>15</v>
      </c>
      <c r="F17" s="211">
        <f>'Z 2 '!D414</f>
        <v>150000</v>
      </c>
    </row>
    <row r="18" spans="1:6" ht="22.5" customHeight="1" thickBot="1">
      <c r="A18" s="716" t="s">
        <v>419</v>
      </c>
      <c r="B18" s="717"/>
      <c r="C18" s="717"/>
      <c r="D18" s="717"/>
      <c r="E18" s="717"/>
      <c r="F18" s="212">
        <f>F7+F10+F15</f>
        <v>176700</v>
      </c>
    </row>
    <row r="19" ht="12.75" hidden="1"/>
    <row r="20" ht="20.25" customHeight="1"/>
    <row r="21" spans="6:11" ht="12.75">
      <c r="F21" s="671" t="s">
        <v>574</v>
      </c>
      <c r="G21" s="671"/>
      <c r="H21" s="671"/>
      <c r="I21" s="671"/>
      <c r="J21" s="671"/>
      <c r="K21" s="671"/>
    </row>
    <row r="22" ht="12" customHeight="1">
      <c r="F22" s="24"/>
    </row>
    <row r="23" spans="6:8" ht="12.75">
      <c r="F23" s="671" t="s">
        <v>27</v>
      </c>
      <c r="G23" s="671"/>
      <c r="H23" s="671"/>
    </row>
  </sheetData>
  <mergeCells count="4">
    <mergeCell ref="F21:K21"/>
    <mergeCell ref="F23:H23"/>
    <mergeCell ref="A3:M3"/>
    <mergeCell ref="A18:E18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C2" sqref="C2:E2"/>
    </sheetView>
  </sheetViews>
  <sheetFormatPr defaultColWidth="9.00390625" defaultRowHeight="12.75"/>
  <cols>
    <col min="1" max="1" width="7.00390625" style="0" customWidth="1"/>
    <col min="2" max="2" width="41.625" style="0" customWidth="1"/>
    <col min="3" max="3" width="24.1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719" t="s">
        <v>782</v>
      </c>
      <c r="D2" s="719"/>
      <c r="E2" s="719"/>
      <c r="F2" s="38"/>
      <c r="G2" s="38"/>
    </row>
    <row r="3" spans="1:10" ht="25.5" customHeight="1">
      <c r="A3" s="718" t="s">
        <v>347</v>
      </c>
      <c r="B3" s="718"/>
      <c r="C3" s="718"/>
      <c r="D3" s="718"/>
      <c r="E3" s="718"/>
      <c r="F3" s="376"/>
      <c r="G3" s="376"/>
      <c r="H3" s="376"/>
      <c r="I3" s="376"/>
      <c r="J3" s="376"/>
    </row>
    <row r="4" spans="1:10" ht="15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ht="13.5" thickBot="1"/>
    <row r="6" spans="1:10" ht="24.75" customHeight="1">
      <c r="A6" s="725" t="s">
        <v>348</v>
      </c>
      <c r="B6" s="723" t="s">
        <v>349</v>
      </c>
      <c r="C6" s="721" t="s">
        <v>713</v>
      </c>
      <c r="D6" s="721" t="s">
        <v>546</v>
      </c>
      <c r="E6" s="727" t="s">
        <v>645</v>
      </c>
      <c r="F6" s="21"/>
      <c r="G6" s="21"/>
      <c r="H6" s="720"/>
      <c r="I6" s="720"/>
      <c r="J6" s="720"/>
    </row>
    <row r="7" spans="1:10" ht="18.75" customHeight="1">
      <c r="A7" s="726"/>
      <c r="B7" s="724"/>
      <c r="C7" s="722"/>
      <c r="D7" s="722"/>
      <c r="E7" s="728"/>
      <c r="F7" s="21"/>
      <c r="G7" s="21"/>
      <c r="H7" s="720"/>
      <c r="I7" s="720"/>
      <c r="J7" s="720"/>
    </row>
    <row r="8" spans="1:7" ht="13.5" customHeight="1">
      <c r="A8" s="14">
        <v>1</v>
      </c>
      <c r="B8" s="2">
        <v>2</v>
      </c>
      <c r="C8" s="2">
        <v>3</v>
      </c>
      <c r="D8" s="437">
        <v>4</v>
      </c>
      <c r="E8" s="441">
        <v>5</v>
      </c>
      <c r="F8" s="39"/>
      <c r="G8" s="39"/>
    </row>
    <row r="9" spans="1:7" ht="18" customHeight="1">
      <c r="A9" s="258" t="s">
        <v>350</v>
      </c>
      <c r="B9" s="438" t="s">
        <v>351</v>
      </c>
      <c r="C9" s="438"/>
      <c r="D9" s="438">
        <v>25467450</v>
      </c>
      <c r="E9" s="442">
        <f>'Z 1'!I154</f>
        <v>34984318</v>
      </c>
      <c r="F9" s="10"/>
      <c r="G9" s="10"/>
    </row>
    <row r="10" spans="1:7" ht="18" customHeight="1">
      <c r="A10" s="258" t="s">
        <v>352</v>
      </c>
      <c r="B10" s="438" t="s">
        <v>353</v>
      </c>
      <c r="C10" s="438"/>
      <c r="D10" s="438">
        <v>28296781</v>
      </c>
      <c r="E10" s="442">
        <f>'Z 2 '!G637</f>
        <v>35451608</v>
      </c>
      <c r="F10" s="10"/>
      <c r="G10" s="10"/>
    </row>
    <row r="11" spans="1:7" ht="12.75">
      <c r="A11" s="14"/>
      <c r="B11" s="6" t="s">
        <v>354</v>
      </c>
      <c r="C11" s="5"/>
      <c r="D11" s="5">
        <f>D9-D10</f>
        <v>-2829331</v>
      </c>
      <c r="E11" s="202">
        <f>E9-E10</f>
        <v>-467290</v>
      </c>
      <c r="F11" s="10"/>
      <c r="G11" s="10"/>
    </row>
    <row r="12" spans="1:7" ht="15.75" customHeight="1">
      <c r="A12" s="443"/>
      <c r="B12" s="439" t="s">
        <v>355</v>
      </c>
      <c r="C12" s="439"/>
      <c r="D12" s="5">
        <f>D13-D22</f>
        <v>2945559</v>
      </c>
      <c r="E12" s="202">
        <f>E13-E22</f>
        <v>467290</v>
      </c>
      <c r="F12" s="10"/>
      <c r="G12" s="10"/>
    </row>
    <row r="13" spans="1:7" ht="15.75" customHeight="1">
      <c r="A13" s="258" t="s">
        <v>356</v>
      </c>
      <c r="B13" s="50" t="s">
        <v>357</v>
      </c>
      <c r="C13" s="438"/>
      <c r="D13" s="50">
        <f>D17+D21+D14+D19</f>
        <v>3495559</v>
      </c>
      <c r="E13" s="201">
        <f>E14+E15+E16+E17+E18+E19+E20+E21</f>
        <v>4539441</v>
      </c>
      <c r="F13" s="19"/>
      <c r="G13" s="19"/>
    </row>
    <row r="14" spans="1:7" ht="17.25" customHeight="1">
      <c r="A14" s="14" t="s">
        <v>358</v>
      </c>
      <c r="B14" s="6" t="s">
        <v>565</v>
      </c>
      <c r="C14" s="2" t="s">
        <v>436</v>
      </c>
      <c r="D14" s="5">
        <v>3067725</v>
      </c>
      <c r="E14" s="202">
        <v>433850</v>
      </c>
      <c r="F14" s="10"/>
      <c r="G14" s="10"/>
    </row>
    <row r="15" spans="1:7" ht="16.5" customHeight="1">
      <c r="A15" s="14" t="s">
        <v>359</v>
      </c>
      <c r="B15" s="5" t="s">
        <v>360</v>
      </c>
      <c r="C15" s="2" t="s">
        <v>436</v>
      </c>
      <c r="D15" s="5">
        <v>0</v>
      </c>
      <c r="E15" s="202">
        <v>0</v>
      </c>
      <c r="F15" s="10"/>
      <c r="G15" s="10"/>
    </row>
    <row r="16" spans="1:7" ht="26.25" customHeight="1">
      <c r="A16" s="14" t="s">
        <v>361</v>
      </c>
      <c r="B16" s="6" t="s">
        <v>498</v>
      </c>
      <c r="C16" s="2" t="s">
        <v>494</v>
      </c>
      <c r="D16" s="5"/>
      <c r="E16" s="202">
        <v>0</v>
      </c>
      <c r="F16" s="10"/>
      <c r="G16" s="10"/>
    </row>
    <row r="17" spans="1:7" ht="16.5" customHeight="1">
      <c r="A17" s="14" t="s">
        <v>363</v>
      </c>
      <c r="B17" s="5" t="s">
        <v>362</v>
      </c>
      <c r="C17" s="2" t="s">
        <v>437</v>
      </c>
      <c r="D17" s="5">
        <v>119000</v>
      </c>
      <c r="E17" s="202">
        <v>0</v>
      </c>
      <c r="F17" s="10"/>
      <c r="G17" s="10"/>
    </row>
    <row r="18" spans="1:7" ht="18" customHeight="1">
      <c r="A18" s="14" t="s">
        <v>365</v>
      </c>
      <c r="B18" s="5" t="s">
        <v>364</v>
      </c>
      <c r="C18" s="2" t="s">
        <v>450</v>
      </c>
      <c r="D18" s="5">
        <v>0</v>
      </c>
      <c r="E18" s="202">
        <v>0</v>
      </c>
      <c r="F18" s="10"/>
      <c r="G18" s="10"/>
    </row>
    <row r="19" spans="1:7" ht="18.75" customHeight="1">
      <c r="A19" s="14" t="s">
        <v>387</v>
      </c>
      <c r="B19" s="6" t="s">
        <v>373</v>
      </c>
      <c r="C19" s="2" t="s">
        <v>451</v>
      </c>
      <c r="D19" s="5">
        <v>182463</v>
      </c>
      <c r="E19" s="202">
        <v>0</v>
      </c>
      <c r="F19" s="10"/>
      <c r="G19" s="10"/>
    </row>
    <row r="20" spans="1:7" ht="15.75" customHeight="1">
      <c r="A20" s="14" t="s">
        <v>388</v>
      </c>
      <c r="B20" s="6" t="s">
        <v>374</v>
      </c>
      <c r="C20" s="2" t="s">
        <v>452</v>
      </c>
      <c r="D20" s="5">
        <v>0</v>
      </c>
      <c r="E20" s="202">
        <v>3800000</v>
      </c>
      <c r="F20" s="10"/>
      <c r="G20" s="10"/>
    </row>
    <row r="21" spans="1:7" ht="15.75" customHeight="1">
      <c r="A21" s="14" t="s">
        <v>375</v>
      </c>
      <c r="B21" s="6" t="s">
        <v>376</v>
      </c>
      <c r="C21" s="2" t="s">
        <v>437</v>
      </c>
      <c r="D21" s="5">
        <v>126371</v>
      </c>
      <c r="E21" s="202">
        <v>305591</v>
      </c>
      <c r="F21" s="10"/>
      <c r="G21" s="10"/>
    </row>
    <row r="22" spans="1:7" ht="15.75" customHeight="1">
      <c r="A22" s="258" t="s">
        <v>377</v>
      </c>
      <c r="B22" s="50" t="s">
        <v>378</v>
      </c>
      <c r="C22" s="440"/>
      <c r="D22" s="50">
        <f>D23+D28</f>
        <v>550000</v>
      </c>
      <c r="E22" s="201">
        <f>E23+E24+E25+E26+E27+E28+E29+E30</f>
        <v>4072151</v>
      </c>
      <c r="F22" s="19"/>
      <c r="G22" s="19"/>
    </row>
    <row r="23" spans="1:7" ht="15.75" customHeight="1">
      <c r="A23" s="14" t="s">
        <v>358</v>
      </c>
      <c r="B23" s="5" t="s">
        <v>379</v>
      </c>
      <c r="C23" s="2" t="s">
        <v>453</v>
      </c>
      <c r="D23" s="5">
        <v>550000</v>
      </c>
      <c r="E23" s="202">
        <v>1347821</v>
      </c>
      <c r="F23" s="10"/>
      <c r="G23" s="10"/>
    </row>
    <row r="24" spans="1:7" ht="15.75" customHeight="1">
      <c r="A24" s="14" t="s">
        <v>646</v>
      </c>
      <c r="B24" s="5" t="s">
        <v>647</v>
      </c>
      <c r="C24" s="2" t="s">
        <v>453</v>
      </c>
      <c r="D24" s="5"/>
      <c r="E24" s="202">
        <v>1800000</v>
      </c>
      <c r="F24" s="10"/>
      <c r="G24" s="10"/>
    </row>
    <row r="25" spans="1:7" ht="15.75" customHeight="1">
      <c r="A25" s="14" t="s">
        <v>359</v>
      </c>
      <c r="B25" s="5" t="s">
        <v>380</v>
      </c>
      <c r="C25" s="2" t="s">
        <v>454</v>
      </c>
      <c r="D25" s="5">
        <v>0</v>
      </c>
      <c r="E25" s="202">
        <v>100000</v>
      </c>
      <c r="F25" s="10"/>
      <c r="G25" s="10"/>
    </row>
    <row r="26" spans="1:7" ht="15.75" customHeight="1">
      <c r="A26" s="14" t="s">
        <v>361</v>
      </c>
      <c r="B26" s="5" t="s">
        <v>202</v>
      </c>
      <c r="C26" s="2" t="s">
        <v>453</v>
      </c>
      <c r="D26" s="5">
        <v>0</v>
      </c>
      <c r="E26" s="202">
        <v>48000</v>
      </c>
      <c r="F26" s="10"/>
      <c r="G26" s="10"/>
    </row>
    <row r="27" spans="1:7" ht="39" customHeight="1">
      <c r="A27" s="14" t="s">
        <v>363</v>
      </c>
      <c r="B27" s="6" t="s">
        <v>179</v>
      </c>
      <c r="C27" s="2" t="s">
        <v>499</v>
      </c>
      <c r="D27" s="5"/>
      <c r="E27" s="202">
        <v>776330</v>
      </c>
      <c r="F27" s="10"/>
      <c r="G27" s="10"/>
    </row>
    <row r="28" spans="1:13" ht="15.75" customHeight="1">
      <c r="A28" s="14" t="s">
        <v>365</v>
      </c>
      <c r="B28" s="5" t="s">
        <v>381</v>
      </c>
      <c r="C28" s="2" t="s">
        <v>455</v>
      </c>
      <c r="D28" s="5">
        <v>0</v>
      </c>
      <c r="E28" s="202">
        <v>0</v>
      </c>
      <c r="F28" s="10"/>
      <c r="G28" s="10"/>
      <c r="M28" s="10"/>
    </row>
    <row r="29" spans="1:7" ht="15.75" customHeight="1">
      <c r="A29" s="14" t="s">
        <v>387</v>
      </c>
      <c r="B29" s="5" t="s">
        <v>382</v>
      </c>
      <c r="C29" s="2" t="s">
        <v>456</v>
      </c>
      <c r="D29" s="5">
        <v>0</v>
      </c>
      <c r="E29" s="202">
        <v>0</v>
      </c>
      <c r="F29" s="10"/>
      <c r="G29" s="10"/>
    </row>
    <row r="30" spans="1:7" ht="15.75" customHeight="1" thickBot="1">
      <c r="A30" s="12" t="s">
        <v>388</v>
      </c>
      <c r="B30" s="15" t="s">
        <v>383</v>
      </c>
      <c r="C30" s="16" t="s">
        <v>152</v>
      </c>
      <c r="D30" s="15"/>
      <c r="E30" s="191">
        <v>0</v>
      </c>
      <c r="F30" s="10"/>
      <c r="G30" s="10"/>
    </row>
    <row r="31" ht="30" customHeight="1"/>
    <row r="32" spans="3:4" ht="16.5" customHeight="1">
      <c r="C32" s="643" t="s">
        <v>207</v>
      </c>
      <c r="D32" s="643"/>
    </row>
    <row r="33" spans="3:4" ht="8.25" customHeight="1">
      <c r="C33" s="153"/>
      <c r="D33" s="153"/>
    </row>
    <row r="34" spans="3:4" ht="19.5" customHeight="1">
      <c r="C34" s="643" t="s">
        <v>593</v>
      </c>
      <c r="D34" s="643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4:D34"/>
    <mergeCell ref="C32:D32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">
      <selection activeCell="E1" sqref="E1:L1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3.5" customHeight="1">
      <c r="E1" s="729" t="s">
        <v>783</v>
      </c>
      <c r="F1" s="729"/>
      <c r="G1" s="729"/>
      <c r="H1" s="729"/>
      <c r="I1" s="729"/>
      <c r="J1" s="729"/>
      <c r="K1" s="729"/>
      <c r="L1" s="729"/>
    </row>
    <row r="2" spans="1:12" ht="16.5" customHeight="1">
      <c r="A2" s="730" t="s">
        <v>653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</row>
    <row r="3" s="10" customFormat="1" ht="8.25" customHeight="1" thickBot="1"/>
    <row r="4" spans="1:12" ht="11.25" customHeight="1">
      <c r="A4" s="752" t="s">
        <v>305</v>
      </c>
      <c r="B4" s="753"/>
      <c r="C4" s="753"/>
      <c r="D4" s="736" t="s">
        <v>306</v>
      </c>
      <c r="E4" s="739" t="s">
        <v>205</v>
      </c>
      <c r="F4" s="745" t="s">
        <v>328</v>
      </c>
      <c r="G4" s="748" t="s">
        <v>282</v>
      </c>
      <c r="H4" s="748"/>
      <c r="I4" s="748"/>
      <c r="J4" s="748"/>
      <c r="K4" s="748"/>
      <c r="L4" s="733" t="s">
        <v>307</v>
      </c>
    </row>
    <row r="5" spans="1:12" ht="11.25" customHeight="1">
      <c r="A5" s="754"/>
      <c r="B5" s="755"/>
      <c r="C5" s="755"/>
      <c r="D5" s="737"/>
      <c r="E5" s="740"/>
      <c r="F5" s="746"/>
      <c r="G5" s="742" t="s">
        <v>511</v>
      </c>
      <c r="H5" s="744" t="s">
        <v>345</v>
      </c>
      <c r="I5" s="744"/>
      <c r="J5" s="744"/>
      <c r="K5" s="749" t="s">
        <v>556</v>
      </c>
      <c r="L5" s="734"/>
    </row>
    <row r="6" spans="1:12" ht="24.75" customHeight="1" thickBot="1">
      <c r="A6" s="343" t="s">
        <v>308</v>
      </c>
      <c r="B6" s="344" t="s">
        <v>309</v>
      </c>
      <c r="C6" s="344" t="s">
        <v>577</v>
      </c>
      <c r="D6" s="738"/>
      <c r="E6" s="741"/>
      <c r="F6" s="747"/>
      <c r="G6" s="743"/>
      <c r="H6" s="141" t="s">
        <v>168</v>
      </c>
      <c r="I6" s="142" t="s">
        <v>410</v>
      </c>
      <c r="J6" s="142" t="s">
        <v>411</v>
      </c>
      <c r="K6" s="750"/>
      <c r="L6" s="735"/>
    </row>
    <row r="7" spans="1:12" ht="11.25" customHeight="1" thickBot="1">
      <c r="A7" s="349">
        <v>1</v>
      </c>
      <c r="B7" s="350">
        <v>2</v>
      </c>
      <c r="C7" s="350">
        <v>3</v>
      </c>
      <c r="D7" s="350">
        <v>4</v>
      </c>
      <c r="E7" s="350">
        <v>5</v>
      </c>
      <c r="F7" s="350">
        <v>6</v>
      </c>
      <c r="G7" s="350">
        <v>7</v>
      </c>
      <c r="H7" s="350">
        <v>8</v>
      </c>
      <c r="I7" s="350">
        <v>9</v>
      </c>
      <c r="J7" s="350">
        <v>10</v>
      </c>
      <c r="K7" s="350">
        <v>11</v>
      </c>
      <c r="L7" s="351">
        <v>12</v>
      </c>
    </row>
    <row r="8" spans="1:13" ht="12.75" customHeight="1">
      <c r="A8" s="345" t="s">
        <v>310</v>
      </c>
      <c r="B8" s="346"/>
      <c r="C8" s="346"/>
      <c r="D8" s="346" t="s">
        <v>311</v>
      </c>
      <c r="E8" s="347">
        <v>0</v>
      </c>
      <c r="F8" s="347">
        <v>0</v>
      </c>
      <c r="G8" s="347"/>
      <c r="H8" s="347"/>
      <c r="I8" s="347"/>
      <c r="J8" s="347"/>
      <c r="K8" s="347"/>
      <c r="L8" s="348">
        <f>L9+L10</f>
        <v>126000</v>
      </c>
      <c r="M8" t="s">
        <v>550</v>
      </c>
    </row>
    <row r="9" spans="1:12" ht="12.75">
      <c r="A9" s="230" t="s">
        <v>578</v>
      </c>
      <c r="B9" s="231" t="s">
        <v>491</v>
      </c>
      <c r="C9" s="231" t="s">
        <v>492</v>
      </c>
      <c r="D9" s="231" t="s">
        <v>493</v>
      </c>
      <c r="E9" s="217">
        <v>0</v>
      </c>
      <c r="F9" s="217">
        <v>0</v>
      </c>
      <c r="G9" s="217"/>
      <c r="H9" s="217"/>
      <c r="I9" s="217"/>
      <c r="J9" s="217"/>
      <c r="K9" s="217"/>
      <c r="L9" s="218">
        <v>0</v>
      </c>
    </row>
    <row r="10" spans="1:12" ht="14.25" customHeight="1">
      <c r="A10" s="230">
        <v>700</v>
      </c>
      <c r="B10" s="231">
        <v>70005</v>
      </c>
      <c r="C10" s="231">
        <v>2350</v>
      </c>
      <c r="D10" s="232" t="s">
        <v>76</v>
      </c>
      <c r="E10" s="217">
        <v>0</v>
      </c>
      <c r="F10" s="217">
        <v>0</v>
      </c>
      <c r="G10" s="217"/>
      <c r="H10" s="217"/>
      <c r="I10" s="217"/>
      <c r="J10" s="217"/>
      <c r="K10" s="217"/>
      <c r="L10" s="218">
        <v>126000</v>
      </c>
    </row>
    <row r="11" spans="1:12" ht="12.75">
      <c r="A11" s="216" t="s">
        <v>312</v>
      </c>
      <c r="B11" s="751" t="s">
        <v>313</v>
      </c>
      <c r="C11" s="751"/>
      <c r="D11" s="751"/>
      <c r="E11" s="751"/>
      <c r="F11" s="751"/>
      <c r="G11" s="219"/>
      <c r="H11" s="219"/>
      <c r="I11" s="219"/>
      <c r="J11" s="219"/>
      <c r="K11" s="219"/>
      <c r="L11" s="220"/>
    </row>
    <row r="12" spans="1:12" ht="22.5" customHeight="1">
      <c r="A12" s="233" t="s">
        <v>578</v>
      </c>
      <c r="B12" s="229" t="s">
        <v>55</v>
      </c>
      <c r="C12" s="229" t="s">
        <v>189</v>
      </c>
      <c r="D12" s="234" t="s">
        <v>314</v>
      </c>
      <c r="E12" s="221">
        <f>'Z 1'!I10</f>
        <v>45000</v>
      </c>
      <c r="F12" s="221">
        <f aca="true" t="shared" si="0" ref="F12:K12">F13</f>
        <v>45000</v>
      </c>
      <c r="G12" s="221">
        <f t="shared" si="0"/>
        <v>45000</v>
      </c>
      <c r="H12" s="221">
        <f t="shared" si="0"/>
        <v>0</v>
      </c>
      <c r="I12" s="221">
        <f t="shared" si="0"/>
        <v>0</v>
      </c>
      <c r="J12" s="221">
        <f t="shared" si="0"/>
        <v>0</v>
      </c>
      <c r="K12" s="221">
        <f t="shared" si="0"/>
        <v>0</v>
      </c>
      <c r="L12" s="218">
        <v>0</v>
      </c>
    </row>
    <row r="13" spans="1:12" ht="15" customHeight="1">
      <c r="A13" s="222"/>
      <c r="B13" s="83"/>
      <c r="C13" s="83" t="s">
        <v>47</v>
      </c>
      <c r="D13" s="215" t="s">
        <v>122</v>
      </c>
      <c r="E13" s="83">
        <v>0</v>
      </c>
      <c r="F13" s="83">
        <f>'Z 2 '!D10</f>
        <v>45000</v>
      </c>
      <c r="G13" s="83">
        <f>F13</f>
        <v>45000</v>
      </c>
      <c r="H13" s="83"/>
      <c r="I13" s="83"/>
      <c r="J13" s="83"/>
      <c r="K13" s="83"/>
      <c r="L13" s="223">
        <v>0</v>
      </c>
    </row>
    <row r="14" spans="1:12" ht="17.25" customHeight="1">
      <c r="A14" s="233" t="s">
        <v>74</v>
      </c>
      <c r="B14" s="229" t="s">
        <v>75</v>
      </c>
      <c r="C14" s="229" t="s">
        <v>189</v>
      </c>
      <c r="D14" s="234" t="s">
        <v>76</v>
      </c>
      <c r="E14" s="221">
        <f>'Z 1'!I34</f>
        <v>74000</v>
      </c>
      <c r="F14" s="221">
        <f aca="true" t="shared" si="1" ref="F14:L14">SUM(F15:F20)</f>
        <v>74000</v>
      </c>
      <c r="G14" s="221">
        <f t="shared" si="1"/>
        <v>74000</v>
      </c>
      <c r="H14" s="221">
        <f t="shared" si="1"/>
        <v>10000</v>
      </c>
      <c r="I14" s="221">
        <f t="shared" si="1"/>
        <v>0</v>
      </c>
      <c r="J14" s="221">
        <f t="shared" si="1"/>
        <v>0</v>
      </c>
      <c r="K14" s="221">
        <f t="shared" si="1"/>
        <v>0</v>
      </c>
      <c r="L14" s="342">
        <f t="shared" si="1"/>
        <v>0</v>
      </c>
    </row>
    <row r="15" spans="1:12" ht="12.75" customHeight="1">
      <c r="A15" s="124"/>
      <c r="B15" s="131"/>
      <c r="C15" s="120">
        <v>4170</v>
      </c>
      <c r="D15" s="235" t="s">
        <v>505</v>
      </c>
      <c r="E15" s="171"/>
      <c r="F15" s="171">
        <v>10000</v>
      </c>
      <c r="G15" s="171">
        <f>F15</f>
        <v>10000</v>
      </c>
      <c r="H15" s="171">
        <f>G15</f>
        <v>10000</v>
      </c>
      <c r="I15" s="171"/>
      <c r="J15" s="171"/>
      <c r="K15" s="171"/>
      <c r="L15" s="174"/>
    </row>
    <row r="16" spans="1:12" ht="12.75" customHeight="1">
      <c r="A16" s="124"/>
      <c r="B16" s="131"/>
      <c r="C16" s="120" t="s">
        <v>41</v>
      </c>
      <c r="D16" s="235" t="s">
        <v>650</v>
      </c>
      <c r="E16" s="171"/>
      <c r="F16" s="171">
        <v>3000</v>
      </c>
      <c r="G16" s="171">
        <f>F16</f>
        <v>3000</v>
      </c>
      <c r="H16" s="171"/>
      <c r="I16" s="171"/>
      <c r="J16" s="171"/>
      <c r="K16" s="171"/>
      <c r="L16" s="174"/>
    </row>
    <row r="17" spans="1:12" ht="12.75">
      <c r="A17" s="118"/>
      <c r="B17" s="228"/>
      <c r="C17" s="37" t="s">
        <v>43</v>
      </c>
      <c r="D17" s="36" t="s">
        <v>120</v>
      </c>
      <c r="E17" s="83">
        <v>0</v>
      </c>
      <c r="F17" s="83">
        <f>'Z 2 '!G48</f>
        <v>3000</v>
      </c>
      <c r="G17" s="171">
        <f>F17</f>
        <v>3000</v>
      </c>
      <c r="H17" s="83"/>
      <c r="I17" s="83"/>
      <c r="J17" s="83"/>
      <c r="K17" s="83"/>
      <c r="L17" s="94"/>
    </row>
    <row r="18" spans="1:12" ht="12.75">
      <c r="A18" s="117"/>
      <c r="B18" s="37"/>
      <c r="C18" s="37" t="s">
        <v>47</v>
      </c>
      <c r="D18" s="36" t="s">
        <v>122</v>
      </c>
      <c r="E18" s="83">
        <v>0</v>
      </c>
      <c r="F18" s="83">
        <v>51035</v>
      </c>
      <c r="G18" s="171">
        <f>F18</f>
        <v>51035</v>
      </c>
      <c r="H18" s="83"/>
      <c r="I18" s="83"/>
      <c r="J18" s="83"/>
      <c r="K18" s="83"/>
      <c r="L18" s="84"/>
    </row>
    <row r="19" spans="1:12" ht="12.75">
      <c r="A19" s="118"/>
      <c r="B19" s="228"/>
      <c r="C19" s="37" t="s">
        <v>69</v>
      </c>
      <c r="D19" s="36" t="s">
        <v>70</v>
      </c>
      <c r="E19" s="83">
        <v>0</v>
      </c>
      <c r="F19" s="83">
        <v>2286</v>
      </c>
      <c r="G19" s="171">
        <f>F19</f>
        <v>2286</v>
      </c>
      <c r="H19" s="83"/>
      <c r="I19" s="83"/>
      <c r="J19" s="83"/>
      <c r="K19" s="83"/>
      <c r="L19" s="223"/>
    </row>
    <row r="20" spans="1:12" ht="12.75">
      <c r="A20" s="118"/>
      <c r="B20" s="228"/>
      <c r="C20" s="37" t="s">
        <v>105</v>
      </c>
      <c r="D20" s="36" t="s">
        <v>110</v>
      </c>
      <c r="E20" s="83">
        <v>0</v>
      </c>
      <c r="F20" s="83">
        <v>4679</v>
      </c>
      <c r="G20" s="171">
        <f>F20</f>
        <v>4679</v>
      </c>
      <c r="H20" s="83"/>
      <c r="I20" s="83"/>
      <c r="J20" s="83"/>
      <c r="K20" s="83"/>
      <c r="L20" s="223"/>
    </row>
    <row r="21" spans="1:12" ht="22.5">
      <c r="A21" s="233" t="s">
        <v>78</v>
      </c>
      <c r="B21" s="229" t="s">
        <v>80</v>
      </c>
      <c r="C21" s="229" t="s">
        <v>189</v>
      </c>
      <c r="D21" s="234" t="s">
        <v>81</v>
      </c>
      <c r="E21" s="221">
        <f>'Z 1'!I37</f>
        <v>30000</v>
      </c>
      <c r="F21" s="221">
        <f aca="true" t="shared" si="2" ref="F21:K21">F22</f>
        <v>30000</v>
      </c>
      <c r="G21" s="221">
        <f t="shared" si="2"/>
        <v>30000</v>
      </c>
      <c r="H21" s="221">
        <f t="shared" si="2"/>
        <v>0</v>
      </c>
      <c r="I21" s="221">
        <f t="shared" si="2"/>
        <v>0</v>
      </c>
      <c r="J21" s="221">
        <f t="shared" si="2"/>
        <v>0</v>
      </c>
      <c r="K21" s="221">
        <f t="shared" si="2"/>
        <v>0</v>
      </c>
      <c r="L21" s="218">
        <v>0</v>
      </c>
    </row>
    <row r="22" spans="1:12" ht="12.75">
      <c r="A22" s="118"/>
      <c r="B22" s="228"/>
      <c r="C22" s="37" t="s">
        <v>47</v>
      </c>
      <c r="D22" s="36" t="s">
        <v>122</v>
      </c>
      <c r="E22" s="83">
        <v>0</v>
      </c>
      <c r="F22" s="83">
        <f>'Z 2 '!G56</f>
        <v>30000</v>
      </c>
      <c r="G22" s="83">
        <f>F22</f>
        <v>30000</v>
      </c>
      <c r="H22" s="83"/>
      <c r="I22" s="83"/>
      <c r="J22" s="83"/>
      <c r="K22" s="83"/>
      <c r="L22" s="224">
        <v>0</v>
      </c>
    </row>
    <row r="23" spans="1:12" ht="12.75">
      <c r="A23" s="233" t="s">
        <v>78</v>
      </c>
      <c r="B23" s="229" t="s">
        <v>82</v>
      </c>
      <c r="C23" s="229" t="s">
        <v>189</v>
      </c>
      <c r="D23" s="234" t="s">
        <v>83</v>
      </c>
      <c r="E23" s="221">
        <f>'Z 1'!I39</f>
        <v>19000</v>
      </c>
      <c r="F23" s="221">
        <f aca="true" t="shared" si="3" ref="F23:K23">F24</f>
        <v>19000</v>
      </c>
      <c r="G23" s="221">
        <f t="shared" si="3"/>
        <v>19000</v>
      </c>
      <c r="H23" s="221">
        <f t="shared" si="3"/>
        <v>0</v>
      </c>
      <c r="I23" s="221">
        <f t="shared" si="3"/>
        <v>0</v>
      </c>
      <c r="J23" s="221">
        <f t="shared" si="3"/>
        <v>0</v>
      </c>
      <c r="K23" s="221">
        <f t="shared" si="3"/>
        <v>0</v>
      </c>
      <c r="L23" s="218">
        <v>0</v>
      </c>
    </row>
    <row r="24" spans="1:12" ht="12.75">
      <c r="A24" s="117"/>
      <c r="B24" s="37"/>
      <c r="C24" s="37" t="s">
        <v>47</v>
      </c>
      <c r="D24" s="36" t="s">
        <v>122</v>
      </c>
      <c r="E24" s="83">
        <v>0</v>
      </c>
      <c r="F24" s="83">
        <f>'Z 2 '!G58</f>
        <v>19000</v>
      </c>
      <c r="G24" s="83">
        <f>F24</f>
        <v>19000</v>
      </c>
      <c r="H24" s="83"/>
      <c r="I24" s="83"/>
      <c r="J24" s="83"/>
      <c r="K24" s="83"/>
      <c r="L24" s="223">
        <v>0</v>
      </c>
    </row>
    <row r="25" spans="1:12" ht="12.75">
      <c r="A25" s="233" t="s">
        <v>78</v>
      </c>
      <c r="B25" s="229" t="s">
        <v>84</v>
      </c>
      <c r="C25" s="229" t="s">
        <v>189</v>
      </c>
      <c r="D25" s="229" t="s">
        <v>85</v>
      </c>
      <c r="E25" s="221">
        <f>'Z 1'!I42</f>
        <v>238627</v>
      </c>
      <c r="F25" s="221">
        <f aca="true" t="shared" si="4" ref="F25:K25">SUM(F26:F45)</f>
        <v>238627</v>
      </c>
      <c r="G25" s="221">
        <f t="shared" si="4"/>
        <v>238627</v>
      </c>
      <c r="H25" s="221">
        <f t="shared" si="4"/>
        <v>181944</v>
      </c>
      <c r="I25" s="221">
        <f t="shared" si="4"/>
        <v>33780</v>
      </c>
      <c r="J25" s="221">
        <f t="shared" si="4"/>
        <v>0</v>
      </c>
      <c r="K25" s="221">
        <f t="shared" si="4"/>
        <v>0</v>
      </c>
      <c r="L25" s="218">
        <v>0</v>
      </c>
    </row>
    <row r="26" spans="1:12" ht="14.25" customHeight="1">
      <c r="A26" s="117"/>
      <c r="B26" s="228"/>
      <c r="C26" s="37" t="s">
        <v>33</v>
      </c>
      <c r="D26" s="36" t="s">
        <v>34</v>
      </c>
      <c r="E26" s="83">
        <v>0</v>
      </c>
      <c r="F26" s="83">
        <f>'Z 2 '!G60</f>
        <v>64560</v>
      </c>
      <c r="G26" s="83">
        <f>F26</f>
        <v>64560</v>
      </c>
      <c r="H26" s="83">
        <f>G26</f>
        <v>64560</v>
      </c>
      <c r="I26" s="83"/>
      <c r="J26" s="83"/>
      <c r="K26" s="83"/>
      <c r="L26" s="223">
        <v>0</v>
      </c>
    </row>
    <row r="27" spans="1:12" ht="14.25" customHeight="1">
      <c r="A27" s="117"/>
      <c r="B27" s="228"/>
      <c r="C27" s="37" t="s">
        <v>35</v>
      </c>
      <c r="D27" s="36" t="s">
        <v>36</v>
      </c>
      <c r="E27" s="83">
        <v>0</v>
      </c>
      <c r="F27" s="83">
        <f>'Z 2 '!G61</f>
        <v>107410</v>
      </c>
      <c r="G27" s="83">
        <f aca="true" t="shared" si="5" ref="G27:H45">F27</f>
        <v>107410</v>
      </c>
      <c r="H27" s="83">
        <f t="shared" si="5"/>
        <v>107410</v>
      </c>
      <c r="I27" s="83"/>
      <c r="J27" s="83"/>
      <c r="K27" s="83"/>
      <c r="L27" s="223">
        <v>0</v>
      </c>
    </row>
    <row r="28" spans="1:12" ht="12.75">
      <c r="A28" s="117"/>
      <c r="B28" s="228"/>
      <c r="C28" s="37" t="s">
        <v>37</v>
      </c>
      <c r="D28" s="37" t="s">
        <v>320</v>
      </c>
      <c r="E28" s="83">
        <v>0</v>
      </c>
      <c r="F28" s="83">
        <f>'Z 2 '!G62</f>
        <v>9974</v>
      </c>
      <c r="G28" s="83">
        <f t="shared" si="5"/>
        <v>9974</v>
      </c>
      <c r="H28" s="83">
        <f t="shared" si="5"/>
        <v>9974</v>
      </c>
      <c r="I28" s="83"/>
      <c r="J28" s="83"/>
      <c r="K28" s="83"/>
      <c r="L28" s="223">
        <v>0</v>
      </c>
    </row>
    <row r="29" spans="1:12" ht="12.75">
      <c r="A29" s="117"/>
      <c r="B29" s="228"/>
      <c r="C29" s="36" t="s">
        <v>64</v>
      </c>
      <c r="D29" s="36" t="s">
        <v>100</v>
      </c>
      <c r="E29" s="83">
        <v>0</v>
      </c>
      <c r="F29" s="83">
        <f>'Z 2 '!G63</f>
        <v>29337</v>
      </c>
      <c r="G29" s="83">
        <f t="shared" si="5"/>
        <v>29337</v>
      </c>
      <c r="H29" s="83"/>
      <c r="I29" s="83">
        <f>G29</f>
        <v>29337</v>
      </c>
      <c r="J29" s="83"/>
      <c r="K29" s="83"/>
      <c r="L29" s="223">
        <v>0</v>
      </c>
    </row>
    <row r="30" spans="1:12" ht="13.5" customHeight="1">
      <c r="A30" s="117"/>
      <c r="B30" s="228"/>
      <c r="C30" s="36" t="s">
        <v>39</v>
      </c>
      <c r="D30" s="36" t="s">
        <v>40</v>
      </c>
      <c r="E30" s="83">
        <v>0</v>
      </c>
      <c r="F30" s="83">
        <f>'Z 2 '!G64</f>
        <v>4443</v>
      </c>
      <c r="G30" s="83">
        <f t="shared" si="5"/>
        <v>4443</v>
      </c>
      <c r="H30" s="83"/>
      <c r="I30" s="83">
        <f>G30</f>
        <v>4443</v>
      </c>
      <c r="J30" s="83"/>
      <c r="K30" s="83"/>
      <c r="L30" s="223">
        <v>0</v>
      </c>
    </row>
    <row r="31" spans="1:12" ht="15" customHeight="1">
      <c r="A31" s="117"/>
      <c r="B31" s="228"/>
      <c r="C31" s="37" t="s">
        <v>41</v>
      </c>
      <c r="D31" s="37" t="s">
        <v>42</v>
      </c>
      <c r="E31" s="83">
        <v>0</v>
      </c>
      <c r="F31" s="83">
        <f>'Z 2 '!G65</f>
        <v>3200</v>
      </c>
      <c r="G31" s="83">
        <f t="shared" si="5"/>
        <v>3200</v>
      </c>
      <c r="H31" s="83"/>
      <c r="I31" s="83"/>
      <c r="J31" s="83"/>
      <c r="K31" s="83"/>
      <c r="L31" s="223">
        <v>0</v>
      </c>
    </row>
    <row r="32" spans="1:12" ht="15" customHeight="1">
      <c r="A32" s="117"/>
      <c r="B32" s="228"/>
      <c r="C32" s="37" t="s">
        <v>43</v>
      </c>
      <c r="D32" s="36" t="s">
        <v>120</v>
      </c>
      <c r="E32" s="83">
        <v>0</v>
      </c>
      <c r="F32" s="83">
        <f>'Z 2 '!G66</f>
        <v>2451</v>
      </c>
      <c r="G32" s="83">
        <f t="shared" si="5"/>
        <v>2451</v>
      </c>
      <c r="H32" s="83"/>
      <c r="I32" s="83"/>
      <c r="J32" s="83"/>
      <c r="K32" s="83"/>
      <c r="L32" s="223">
        <v>0</v>
      </c>
    </row>
    <row r="33" spans="1:12" ht="15" customHeight="1">
      <c r="A33" s="117"/>
      <c r="B33" s="228"/>
      <c r="C33" s="37" t="s">
        <v>106</v>
      </c>
      <c r="D33" s="36" t="s">
        <v>107</v>
      </c>
      <c r="E33" s="83">
        <v>0</v>
      </c>
      <c r="F33" s="83">
        <f>'Z 2 '!G67</f>
        <v>150</v>
      </c>
      <c r="G33" s="83">
        <f t="shared" si="5"/>
        <v>150</v>
      </c>
      <c r="H33" s="83"/>
      <c r="I33" s="83"/>
      <c r="J33" s="83"/>
      <c r="K33" s="83"/>
      <c r="L33" s="223">
        <v>0</v>
      </c>
    </row>
    <row r="34" spans="1:12" ht="15" customHeight="1">
      <c r="A34" s="117"/>
      <c r="B34" s="228"/>
      <c r="C34" s="37" t="s">
        <v>47</v>
      </c>
      <c r="D34" s="37" t="s">
        <v>122</v>
      </c>
      <c r="E34" s="83">
        <v>0</v>
      </c>
      <c r="F34" s="83">
        <f>'Z 2 '!G68</f>
        <v>3726</v>
      </c>
      <c r="G34" s="83">
        <f t="shared" si="5"/>
        <v>3726</v>
      </c>
      <c r="H34" s="83"/>
      <c r="I34" s="83"/>
      <c r="J34" s="83"/>
      <c r="K34" s="83"/>
      <c r="L34" s="223">
        <v>0</v>
      </c>
    </row>
    <row r="35" spans="1:12" ht="15" customHeight="1">
      <c r="A35" s="117"/>
      <c r="B35" s="228"/>
      <c r="C35" s="37" t="s">
        <v>506</v>
      </c>
      <c r="D35" s="36" t="s">
        <v>507</v>
      </c>
      <c r="E35" s="83">
        <v>0</v>
      </c>
      <c r="F35" s="83">
        <f>'Z 2 '!G69</f>
        <v>330</v>
      </c>
      <c r="G35" s="83">
        <f t="shared" si="5"/>
        <v>330</v>
      </c>
      <c r="H35" s="83"/>
      <c r="I35" s="83"/>
      <c r="J35" s="83"/>
      <c r="K35" s="83"/>
      <c r="L35" s="223">
        <v>0</v>
      </c>
    </row>
    <row r="36" spans="1:12" ht="15" customHeight="1">
      <c r="A36" s="117"/>
      <c r="B36" s="228"/>
      <c r="C36" s="37" t="s">
        <v>250</v>
      </c>
      <c r="D36" s="36" t="s">
        <v>252</v>
      </c>
      <c r="E36" s="83">
        <v>0</v>
      </c>
      <c r="F36" s="83">
        <f>'Z 2 '!G70</f>
        <v>550</v>
      </c>
      <c r="G36" s="83">
        <f t="shared" si="5"/>
        <v>550</v>
      </c>
      <c r="H36" s="83"/>
      <c r="I36" s="83"/>
      <c r="J36" s="83"/>
      <c r="K36" s="83"/>
      <c r="L36" s="223">
        <v>0</v>
      </c>
    </row>
    <row r="37" spans="1:12" ht="15" customHeight="1">
      <c r="A37" s="117"/>
      <c r="B37" s="228"/>
      <c r="C37" s="37" t="s">
        <v>242</v>
      </c>
      <c r="D37" s="36" t="s">
        <v>246</v>
      </c>
      <c r="E37" s="83">
        <v>0</v>
      </c>
      <c r="F37" s="83">
        <f>'Z 2 '!G71</f>
        <v>2000</v>
      </c>
      <c r="G37" s="83">
        <f t="shared" si="5"/>
        <v>2000</v>
      </c>
      <c r="H37" s="83"/>
      <c r="I37" s="83"/>
      <c r="J37" s="83"/>
      <c r="K37" s="83"/>
      <c r="L37" s="223">
        <v>0</v>
      </c>
    </row>
    <row r="38" spans="1:12" ht="15" customHeight="1">
      <c r="A38" s="117"/>
      <c r="B38" s="228"/>
      <c r="C38" s="37" t="s">
        <v>255</v>
      </c>
      <c r="D38" s="36" t="s">
        <v>256</v>
      </c>
      <c r="E38" s="83">
        <v>0</v>
      </c>
      <c r="F38" s="83">
        <f>'Z 2 '!G72</f>
        <v>2970</v>
      </c>
      <c r="G38" s="83">
        <f t="shared" si="5"/>
        <v>2970</v>
      </c>
      <c r="H38" s="83"/>
      <c r="I38" s="83"/>
      <c r="J38" s="83"/>
      <c r="K38" s="83"/>
      <c r="L38" s="223">
        <v>0</v>
      </c>
    </row>
    <row r="39" spans="1:12" ht="15" customHeight="1">
      <c r="A39" s="117"/>
      <c r="B39" s="228"/>
      <c r="C39" s="37" t="s">
        <v>49</v>
      </c>
      <c r="D39" s="37" t="s">
        <v>50</v>
      </c>
      <c r="E39" s="83">
        <v>0</v>
      </c>
      <c r="F39" s="83">
        <f>'Z 2 '!G73</f>
        <v>500</v>
      </c>
      <c r="G39" s="83">
        <f t="shared" si="5"/>
        <v>500</v>
      </c>
      <c r="H39" s="83"/>
      <c r="I39" s="83"/>
      <c r="J39" s="83"/>
      <c r="K39" s="83"/>
      <c r="L39" s="223">
        <v>0</v>
      </c>
    </row>
    <row r="40" spans="1:12" ht="15" customHeight="1">
      <c r="A40" s="117"/>
      <c r="B40" s="228"/>
      <c r="C40" s="37" t="s">
        <v>51</v>
      </c>
      <c r="D40" s="37" t="s">
        <v>190</v>
      </c>
      <c r="E40" s="83">
        <v>0</v>
      </c>
      <c r="F40" s="83">
        <f>'Z 2 '!G74</f>
        <v>1750</v>
      </c>
      <c r="G40" s="83">
        <f t="shared" si="5"/>
        <v>1750</v>
      </c>
      <c r="H40" s="83"/>
      <c r="I40" s="83"/>
      <c r="J40" s="83"/>
      <c r="K40" s="83"/>
      <c r="L40" s="223">
        <v>0</v>
      </c>
    </row>
    <row r="41" spans="1:12" ht="15" customHeight="1">
      <c r="A41" s="117"/>
      <c r="B41" s="228"/>
      <c r="C41" s="37" t="s">
        <v>53</v>
      </c>
      <c r="D41" s="37" t="s">
        <v>54</v>
      </c>
      <c r="E41" s="83">
        <v>0</v>
      </c>
      <c r="F41" s="83">
        <f>'Z 2 '!G75</f>
        <v>3626</v>
      </c>
      <c r="G41" s="83">
        <f t="shared" si="5"/>
        <v>3626</v>
      </c>
      <c r="H41" s="83"/>
      <c r="I41" s="83"/>
      <c r="J41" s="83"/>
      <c r="K41" s="83"/>
      <c r="L41" s="223">
        <v>0</v>
      </c>
    </row>
    <row r="42" spans="1:12" ht="15" customHeight="1">
      <c r="A42" s="117"/>
      <c r="B42" s="228"/>
      <c r="C42" s="37">
        <v>4550</v>
      </c>
      <c r="D42" s="236" t="s">
        <v>596</v>
      </c>
      <c r="E42" s="83"/>
      <c r="F42" s="83">
        <f>'Z 2 '!G76</f>
        <v>100</v>
      </c>
      <c r="G42" s="83">
        <f t="shared" si="5"/>
        <v>100</v>
      </c>
      <c r="H42" s="83"/>
      <c r="I42" s="83"/>
      <c r="J42" s="83"/>
      <c r="K42" s="83"/>
      <c r="L42" s="223"/>
    </row>
    <row r="43" spans="1:12" ht="15" customHeight="1">
      <c r="A43" s="117"/>
      <c r="B43" s="228"/>
      <c r="C43" s="37" t="s">
        <v>243</v>
      </c>
      <c r="D43" s="31" t="s">
        <v>733</v>
      </c>
      <c r="E43" s="83"/>
      <c r="F43" s="83">
        <f>'Z 2 '!G77</f>
        <v>450</v>
      </c>
      <c r="G43" s="83">
        <f t="shared" si="5"/>
        <v>450</v>
      </c>
      <c r="H43" s="83"/>
      <c r="I43" s="83"/>
      <c r="J43" s="83"/>
      <c r="K43" s="83"/>
      <c r="L43" s="223"/>
    </row>
    <row r="44" spans="1:12" ht="15" customHeight="1">
      <c r="A44" s="117"/>
      <c r="B44" s="228"/>
      <c r="C44" s="37" t="s">
        <v>244</v>
      </c>
      <c r="D44" s="36" t="s">
        <v>248</v>
      </c>
      <c r="E44" s="83">
        <v>0</v>
      </c>
      <c r="F44" s="83">
        <f>'Z 2 '!G78</f>
        <v>500</v>
      </c>
      <c r="G44" s="83">
        <f t="shared" si="5"/>
        <v>500</v>
      </c>
      <c r="H44" s="83"/>
      <c r="I44" s="83"/>
      <c r="J44" s="83"/>
      <c r="K44" s="83"/>
      <c r="L44" s="223">
        <v>0</v>
      </c>
    </row>
    <row r="45" spans="1:12" ht="15" customHeight="1">
      <c r="A45" s="117"/>
      <c r="B45" s="228"/>
      <c r="C45" s="37" t="s">
        <v>245</v>
      </c>
      <c r="D45" s="36" t="s">
        <v>249</v>
      </c>
      <c r="E45" s="83">
        <v>0</v>
      </c>
      <c r="F45" s="83">
        <f>'Z 2 '!G79</f>
        <v>600</v>
      </c>
      <c r="G45" s="83">
        <f t="shared" si="5"/>
        <v>600</v>
      </c>
      <c r="H45" s="83"/>
      <c r="I45" s="83"/>
      <c r="J45" s="83"/>
      <c r="K45" s="83"/>
      <c r="L45" s="223">
        <v>0</v>
      </c>
    </row>
    <row r="46" spans="1:12" ht="12.75">
      <c r="A46" s="233" t="s">
        <v>87</v>
      </c>
      <c r="B46" s="229" t="s">
        <v>89</v>
      </c>
      <c r="C46" s="229" t="s">
        <v>189</v>
      </c>
      <c r="D46" s="229" t="s">
        <v>90</v>
      </c>
      <c r="E46" s="221">
        <f>'Z 1'!I45</f>
        <v>102935</v>
      </c>
      <c r="F46" s="221">
        <f>SUM(F47:F56)</f>
        <v>102935</v>
      </c>
      <c r="G46" s="221">
        <f aca="true" t="shared" si="6" ref="G46:L46">SUM(G47:G56)</f>
        <v>102935</v>
      </c>
      <c r="H46" s="221">
        <f t="shared" si="6"/>
        <v>83032</v>
      </c>
      <c r="I46" s="221">
        <f t="shared" si="6"/>
        <v>14335</v>
      </c>
      <c r="J46" s="221">
        <f t="shared" si="6"/>
        <v>0</v>
      </c>
      <c r="K46" s="221">
        <f t="shared" si="6"/>
        <v>0</v>
      </c>
      <c r="L46" s="342">
        <f t="shared" si="6"/>
        <v>0</v>
      </c>
    </row>
    <row r="47" spans="1:12" ht="12.75">
      <c r="A47" s="117"/>
      <c r="B47" s="228"/>
      <c r="C47" s="37" t="s">
        <v>33</v>
      </c>
      <c r="D47" s="36" t="s">
        <v>34</v>
      </c>
      <c r="E47" s="83">
        <v>0</v>
      </c>
      <c r="F47" s="83">
        <f>'Z 2 '!G82</f>
        <v>71120</v>
      </c>
      <c r="G47" s="83">
        <f>F47</f>
        <v>71120</v>
      </c>
      <c r="H47" s="83">
        <f>G47</f>
        <v>71120</v>
      </c>
      <c r="I47" s="83"/>
      <c r="J47" s="83"/>
      <c r="K47" s="83"/>
      <c r="L47" s="223">
        <v>0</v>
      </c>
    </row>
    <row r="48" spans="1:12" ht="12.75">
      <c r="A48" s="117"/>
      <c r="B48" s="228"/>
      <c r="C48" s="37" t="s">
        <v>37</v>
      </c>
      <c r="D48" s="37" t="s">
        <v>320</v>
      </c>
      <c r="E48" s="83">
        <v>0</v>
      </c>
      <c r="F48" s="83">
        <f>'Z 2 '!G83</f>
        <v>4712</v>
      </c>
      <c r="G48" s="83">
        <f aca="true" t="shared" si="7" ref="G48:G56">F48</f>
        <v>4712</v>
      </c>
      <c r="H48" s="83">
        <f>G48</f>
        <v>4712</v>
      </c>
      <c r="I48" s="83"/>
      <c r="J48" s="83"/>
      <c r="K48" s="83"/>
      <c r="L48" s="223">
        <v>0</v>
      </c>
    </row>
    <row r="49" spans="1:12" ht="12.75">
      <c r="A49" s="117"/>
      <c r="B49" s="228"/>
      <c r="C49" s="36" t="s">
        <v>64</v>
      </c>
      <c r="D49" s="36" t="s">
        <v>100</v>
      </c>
      <c r="E49" s="83">
        <v>0</v>
      </c>
      <c r="F49" s="83">
        <f>'Z 2 '!G84</f>
        <v>12477</v>
      </c>
      <c r="G49" s="83">
        <f t="shared" si="7"/>
        <v>12477</v>
      </c>
      <c r="H49" s="83"/>
      <c r="I49" s="83">
        <f>G49</f>
        <v>12477</v>
      </c>
      <c r="J49" s="83"/>
      <c r="K49" s="83"/>
      <c r="L49" s="223">
        <v>0</v>
      </c>
    </row>
    <row r="50" spans="1:12" ht="12.75">
      <c r="A50" s="117"/>
      <c r="B50" s="228"/>
      <c r="C50" s="36" t="s">
        <v>39</v>
      </c>
      <c r="D50" s="36" t="s">
        <v>40</v>
      </c>
      <c r="E50" s="83">
        <v>0</v>
      </c>
      <c r="F50" s="83">
        <f>'Z 2 '!G85</f>
        <v>1858</v>
      </c>
      <c r="G50" s="83">
        <f t="shared" si="7"/>
        <v>1858</v>
      </c>
      <c r="H50" s="83"/>
      <c r="I50" s="83">
        <f>G50</f>
        <v>1858</v>
      </c>
      <c r="J50" s="83"/>
      <c r="K50" s="83"/>
      <c r="L50" s="223">
        <v>0</v>
      </c>
    </row>
    <row r="51" spans="1:12" ht="12.75">
      <c r="A51" s="117"/>
      <c r="B51" s="228"/>
      <c r="C51" s="36" t="s">
        <v>504</v>
      </c>
      <c r="D51" s="36" t="s">
        <v>505</v>
      </c>
      <c r="E51" s="83">
        <v>0</v>
      </c>
      <c r="F51" s="83">
        <f>'Z 2 '!G86</f>
        <v>7200</v>
      </c>
      <c r="G51" s="83">
        <f t="shared" si="7"/>
        <v>7200</v>
      </c>
      <c r="H51" s="83">
        <f>G51</f>
        <v>7200</v>
      </c>
      <c r="I51" s="83"/>
      <c r="J51" s="83"/>
      <c r="K51" s="83"/>
      <c r="L51" s="223">
        <v>0</v>
      </c>
    </row>
    <row r="52" spans="1:12" ht="12.75">
      <c r="A52" s="117"/>
      <c r="B52" s="228"/>
      <c r="C52" s="37" t="s">
        <v>41</v>
      </c>
      <c r="D52" s="37" t="s">
        <v>42</v>
      </c>
      <c r="E52" s="83">
        <v>0</v>
      </c>
      <c r="F52" s="83">
        <f>'Z 2 '!G87</f>
        <v>154</v>
      </c>
      <c r="G52" s="83">
        <f t="shared" si="7"/>
        <v>154</v>
      </c>
      <c r="H52" s="83"/>
      <c r="I52" s="83"/>
      <c r="J52" s="83"/>
      <c r="K52" s="83"/>
      <c r="L52" s="223">
        <v>0</v>
      </c>
    </row>
    <row r="53" spans="1:12" ht="12.75">
      <c r="A53" s="117"/>
      <c r="B53" s="228"/>
      <c r="C53" s="37" t="s">
        <v>47</v>
      </c>
      <c r="D53" s="37" t="s">
        <v>122</v>
      </c>
      <c r="E53" s="83">
        <v>0</v>
      </c>
      <c r="F53" s="83">
        <f>'Z 2 '!G88</f>
        <v>1461</v>
      </c>
      <c r="G53" s="83">
        <f t="shared" si="7"/>
        <v>1461</v>
      </c>
      <c r="H53" s="83"/>
      <c r="I53" s="83"/>
      <c r="J53" s="83"/>
      <c r="K53" s="83"/>
      <c r="L53" s="223">
        <v>0</v>
      </c>
    </row>
    <row r="54" spans="1:12" ht="12.75">
      <c r="A54" s="117"/>
      <c r="B54" s="228"/>
      <c r="C54" s="37" t="s">
        <v>53</v>
      </c>
      <c r="D54" s="37" t="s">
        <v>54</v>
      </c>
      <c r="E54" s="83">
        <v>0</v>
      </c>
      <c r="F54" s="83">
        <f>'Z 2 '!G89</f>
        <v>2644</v>
      </c>
      <c r="G54" s="83">
        <f t="shared" si="7"/>
        <v>2644</v>
      </c>
      <c r="H54" s="83"/>
      <c r="I54" s="83"/>
      <c r="J54" s="83"/>
      <c r="K54" s="83"/>
      <c r="L54" s="223">
        <v>0</v>
      </c>
    </row>
    <row r="55" spans="1:12" ht="12.75">
      <c r="A55" s="117"/>
      <c r="B55" s="228"/>
      <c r="C55" s="37">
        <v>4740</v>
      </c>
      <c r="D55" s="36" t="s">
        <v>248</v>
      </c>
      <c r="E55" s="83"/>
      <c r="F55" s="83">
        <f>'Z 2 '!G90</f>
        <v>409</v>
      </c>
      <c r="G55" s="83">
        <f t="shared" si="7"/>
        <v>409</v>
      </c>
      <c r="H55" s="83"/>
      <c r="I55" s="83"/>
      <c r="J55" s="83"/>
      <c r="K55" s="83"/>
      <c r="L55" s="223"/>
    </row>
    <row r="56" spans="1:12" ht="12.75">
      <c r="A56" s="117"/>
      <c r="B56" s="228"/>
      <c r="C56" s="37" t="s">
        <v>245</v>
      </c>
      <c r="D56" s="131" t="s">
        <v>249</v>
      </c>
      <c r="E56" s="83"/>
      <c r="F56" s="83">
        <f>'Z 2 '!G91</f>
        <v>900</v>
      </c>
      <c r="G56" s="83">
        <f t="shared" si="7"/>
        <v>900</v>
      </c>
      <c r="H56" s="83"/>
      <c r="I56" s="83"/>
      <c r="J56" s="83"/>
      <c r="K56" s="83"/>
      <c r="L56" s="223"/>
    </row>
    <row r="57" spans="1:12" ht="13.5" customHeight="1">
      <c r="A57" s="233" t="s">
        <v>87</v>
      </c>
      <c r="B57" s="229" t="s">
        <v>98</v>
      </c>
      <c r="C57" s="229" t="s">
        <v>189</v>
      </c>
      <c r="D57" s="229" t="s">
        <v>99</v>
      </c>
      <c r="E57" s="221">
        <f>'Z 1'!I53</f>
        <v>14000</v>
      </c>
      <c r="F57" s="221">
        <f>SUM(F58:F66)</f>
        <v>14000</v>
      </c>
      <c r="G57" s="221">
        <f aca="true" t="shared" si="8" ref="G57:L57">SUM(G58:G66)</f>
        <v>14000</v>
      </c>
      <c r="H57" s="221">
        <f t="shared" si="8"/>
        <v>5800</v>
      </c>
      <c r="I57" s="221">
        <f t="shared" si="8"/>
        <v>711</v>
      </c>
      <c r="J57" s="221">
        <f t="shared" si="8"/>
        <v>0</v>
      </c>
      <c r="K57" s="221">
        <f t="shared" si="8"/>
        <v>0</v>
      </c>
      <c r="L57" s="221">
        <f t="shared" si="8"/>
        <v>0</v>
      </c>
    </row>
    <row r="58" spans="1:12" ht="14.25" customHeight="1">
      <c r="A58" s="118"/>
      <c r="B58" s="228"/>
      <c r="C58" s="37" t="s">
        <v>32</v>
      </c>
      <c r="D58" s="37" t="s">
        <v>331</v>
      </c>
      <c r="E58" s="83">
        <v>0</v>
      </c>
      <c r="F58" s="83">
        <f>'Z 2 '!G131</f>
        <v>5330</v>
      </c>
      <c r="G58" s="83">
        <f>F58</f>
        <v>5330</v>
      </c>
      <c r="H58" s="83"/>
      <c r="I58" s="83"/>
      <c r="J58" s="83"/>
      <c r="K58" s="83"/>
      <c r="L58" s="223">
        <v>0</v>
      </c>
    </row>
    <row r="59" spans="1:12" ht="14.25" customHeight="1">
      <c r="A59" s="118"/>
      <c r="B59" s="228"/>
      <c r="C59" s="37" t="s">
        <v>64</v>
      </c>
      <c r="D59" s="37" t="s">
        <v>100</v>
      </c>
      <c r="E59" s="83">
        <v>0</v>
      </c>
      <c r="F59" s="83">
        <f>'Z 2 '!G132</f>
        <v>612</v>
      </c>
      <c r="G59" s="83">
        <f aca="true" t="shared" si="9" ref="G59:G66">F59</f>
        <v>612</v>
      </c>
      <c r="H59" s="83"/>
      <c r="I59" s="83">
        <f>G59</f>
        <v>612</v>
      </c>
      <c r="J59" s="83"/>
      <c r="K59" s="83"/>
      <c r="L59" s="223">
        <v>0</v>
      </c>
    </row>
    <row r="60" spans="1:12" ht="13.5" customHeight="1">
      <c r="A60" s="118"/>
      <c r="B60" s="228"/>
      <c r="C60" s="37" t="s">
        <v>39</v>
      </c>
      <c r="D60" s="37" t="s">
        <v>40</v>
      </c>
      <c r="E60" s="83">
        <v>0</v>
      </c>
      <c r="F60" s="83">
        <f>'Z 2 '!G133</f>
        <v>99</v>
      </c>
      <c r="G60" s="83">
        <f t="shared" si="9"/>
        <v>99</v>
      </c>
      <c r="H60" s="83"/>
      <c r="I60" s="83">
        <f>G60</f>
        <v>99</v>
      </c>
      <c r="J60" s="83"/>
      <c r="K60" s="83"/>
      <c r="L60" s="223">
        <v>0</v>
      </c>
    </row>
    <row r="61" spans="1:12" ht="15.75" customHeight="1">
      <c r="A61" s="118"/>
      <c r="B61" s="228"/>
      <c r="C61" s="37" t="s">
        <v>504</v>
      </c>
      <c r="D61" s="37" t="s">
        <v>505</v>
      </c>
      <c r="E61" s="83">
        <v>0</v>
      </c>
      <c r="F61" s="83">
        <f>'Z 2 '!G134</f>
        <v>5800</v>
      </c>
      <c r="G61" s="83">
        <f t="shared" si="9"/>
        <v>5800</v>
      </c>
      <c r="H61" s="83">
        <f>G61</f>
        <v>5800</v>
      </c>
      <c r="I61" s="83"/>
      <c r="J61" s="83"/>
      <c r="K61" s="83"/>
      <c r="L61" s="223">
        <v>0</v>
      </c>
    </row>
    <row r="62" spans="1:12" ht="13.5" customHeight="1">
      <c r="A62" s="118"/>
      <c r="B62" s="228"/>
      <c r="C62" s="37" t="s">
        <v>41</v>
      </c>
      <c r="D62" s="37" t="s">
        <v>42</v>
      </c>
      <c r="E62" s="83">
        <v>0</v>
      </c>
      <c r="F62" s="83">
        <f>'Z 2 '!G135</f>
        <v>222</v>
      </c>
      <c r="G62" s="83">
        <f t="shared" si="9"/>
        <v>222</v>
      </c>
      <c r="H62" s="83"/>
      <c r="I62" s="83"/>
      <c r="J62" s="83"/>
      <c r="K62" s="83"/>
      <c r="L62" s="223">
        <v>0</v>
      </c>
    </row>
    <row r="63" spans="1:12" ht="13.5" customHeight="1">
      <c r="A63" s="118"/>
      <c r="B63" s="228"/>
      <c r="C63" s="37" t="s">
        <v>47</v>
      </c>
      <c r="D63" s="37" t="s">
        <v>122</v>
      </c>
      <c r="E63" s="83">
        <v>0</v>
      </c>
      <c r="F63" s="83">
        <f>'Z 2 '!G136</f>
        <v>996</v>
      </c>
      <c r="G63" s="83">
        <f t="shared" si="9"/>
        <v>996</v>
      </c>
      <c r="H63" s="83"/>
      <c r="I63" s="83"/>
      <c r="J63" s="83"/>
      <c r="K63" s="83"/>
      <c r="L63" s="223">
        <v>0</v>
      </c>
    </row>
    <row r="64" spans="1:12" ht="13.5" customHeight="1">
      <c r="A64" s="118"/>
      <c r="B64" s="228"/>
      <c r="C64" s="37" t="s">
        <v>242</v>
      </c>
      <c r="D64" s="36" t="s">
        <v>246</v>
      </c>
      <c r="E64" s="83">
        <v>0</v>
      </c>
      <c r="F64" s="83">
        <f>'Z 2 '!G137</f>
        <v>62</v>
      </c>
      <c r="G64" s="83">
        <f t="shared" si="9"/>
        <v>62</v>
      </c>
      <c r="H64" s="83"/>
      <c r="I64" s="83"/>
      <c r="J64" s="83"/>
      <c r="K64" s="83"/>
      <c r="L64" s="223"/>
    </row>
    <row r="65" spans="1:12" ht="13.5" customHeight="1">
      <c r="A65" s="117"/>
      <c r="B65" s="37"/>
      <c r="C65" s="37" t="s">
        <v>244</v>
      </c>
      <c r="D65" s="36" t="s">
        <v>248</v>
      </c>
      <c r="E65" s="83">
        <v>0</v>
      </c>
      <c r="F65" s="83">
        <f>'Z 2 '!G138</f>
        <v>50</v>
      </c>
      <c r="G65" s="83">
        <f t="shared" si="9"/>
        <v>50</v>
      </c>
      <c r="H65" s="83"/>
      <c r="I65" s="83"/>
      <c r="J65" s="83"/>
      <c r="K65" s="83"/>
      <c r="L65" s="223"/>
    </row>
    <row r="66" spans="1:12" ht="13.5" customHeight="1">
      <c r="A66" s="117"/>
      <c r="B66" s="37"/>
      <c r="C66" s="37" t="s">
        <v>245</v>
      </c>
      <c r="D66" s="131" t="s">
        <v>249</v>
      </c>
      <c r="E66" s="83">
        <v>0</v>
      </c>
      <c r="F66" s="83">
        <f>'Z 2 '!G139</f>
        <v>829</v>
      </c>
      <c r="G66" s="83">
        <f t="shared" si="9"/>
        <v>829</v>
      </c>
      <c r="H66" s="83"/>
      <c r="I66" s="83"/>
      <c r="J66" s="83"/>
      <c r="K66" s="83"/>
      <c r="L66" s="223"/>
    </row>
    <row r="67" spans="1:12" ht="21" customHeight="1">
      <c r="A67" s="233" t="s">
        <v>103</v>
      </c>
      <c r="B67" s="229" t="s">
        <v>123</v>
      </c>
      <c r="C67" s="234" t="s">
        <v>649</v>
      </c>
      <c r="D67" s="234" t="s">
        <v>335</v>
      </c>
      <c r="E67" s="221">
        <f>'Z 1'!I60+'Z 1'!I61</f>
        <v>2732000</v>
      </c>
      <c r="F67" s="221">
        <f>SUM(F68:F93)</f>
        <v>2732000</v>
      </c>
      <c r="G67" s="221">
        <f aca="true" t="shared" si="10" ref="G67:L67">SUM(G68:G93)</f>
        <v>2582000</v>
      </c>
      <c r="H67" s="221">
        <f t="shared" si="10"/>
        <v>2063000</v>
      </c>
      <c r="I67" s="221">
        <f t="shared" si="10"/>
        <v>10000</v>
      </c>
      <c r="J67" s="221">
        <f t="shared" si="10"/>
        <v>0</v>
      </c>
      <c r="K67" s="221">
        <f t="shared" si="10"/>
        <v>0</v>
      </c>
      <c r="L67" s="342">
        <f t="shared" si="10"/>
        <v>150000</v>
      </c>
    </row>
    <row r="68" spans="1:12" ht="12.75" customHeight="1">
      <c r="A68" s="119"/>
      <c r="B68" s="237"/>
      <c r="C68" s="131" t="s">
        <v>392</v>
      </c>
      <c r="D68" s="36" t="s">
        <v>555</v>
      </c>
      <c r="E68" s="171"/>
      <c r="F68" s="171">
        <f>'Z 2 '!G178</f>
        <v>155000</v>
      </c>
      <c r="G68" s="171">
        <f>F68</f>
        <v>155000</v>
      </c>
      <c r="H68" s="171"/>
      <c r="I68" s="171"/>
      <c r="J68" s="171"/>
      <c r="K68" s="171"/>
      <c r="L68" s="225"/>
    </row>
    <row r="69" spans="1:12" ht="12" customHeight="1">
      <c r="A69" s="118"/>
      <c r="B69" s="37"/>
      <c r="C69" s="37" t="s">
        <v>35</v>
      </c>
      <c r="D69" s="36" t="s">
        <v>336</v>
      </c>
      <c r="E69" s="83"/>
      <c r="F69" s="171">
        <f>'Z 2 '!G179</f>
        <v>56000</v>
      </c>
      <c r="G69" s="171">
        <f aca="true" t="shared" si="11" ref="G69:H83">F69</f>
        <v>56000</v>
      </c>
      <c r="H69" s="171">
        <f t="shared" si="11"/>
        <v>56000</v>
      </c>
      <c r="I69" s="171"/>
      <c r="J69" s="171"/>
      <c r="K69" s="171"/>
      <c r="L69" s="223">
        <v>0</v>
      </c>
    </row>
    <row r="70" spans="1:12" ht="12" customHeight="1">
      <c r="A70" s="118"/>
      <c r="B70" s="37"/>
      <c r="C70" s="37" t="s">
        <v>37</v>
      </c>
      <c r="D70" s="36" t="s">
        <v>332</v>
      </c>
      <c r="E70" s="83"/>
      <c r="F70" s="171">
        <f>'Z 2 '!G180</f>
        <v>2000</v>
      </c>
      <c r="G70" s="171">
        <f t="shared" si="11"/>
        <v>2000</v>
      </c>
      <c r="H70" s="171">
        <f t="shared" si="11"/>
        <v>2000</v>
      </c>
      <c r="I70" s="171"/>
      <c r="J70" s="171"/>
      <c r="K70" s="171"/>
      <c r="L70" s="223">
        <v>0</v>
      </c>
    </row>
    <row r="71" spans="1:12" ht="12" customHeight="1">
      <c r="A71" s="118"/>
      <c r="B71" s="37"/>
      <c r="C71" s="37" t="s">
        <v>111</v>
      </c>
      <c r="D71" s="36" t="s">
        <v>204</v>
      </c>
      <c r="E71" s="83"/>
      <c r="F71" s="171">
        <f>'Z 2 '!G181</f>
        <v>1743000</v>
      </c>
      <c r="G71" s="171">
        <f t="shared" si="11"/>
        <v>1743000</v>
      </c>
      <c r="H71" s="171">
        <f t="shared" si="11"/>
        <v>1743000</v>
      </c>
      <c r="I71" s="171"/>
      <c r="J71" s="171"/>
      <c r="K71" s="171"/>
      <c r="L71" s="223">
        <v>0</v>
      </c>
    </row>
    <row r="72" spans="1:12" ht="15" customHeight="1">
      <c r="A72" s="118"/>
      <c r="B72" s="37"/>
      <c r="C72" s="37" t="s">
        <v>113</v>
      </c>
      <c r="D72" s="37" t="s">
        <v>333</v>
      </c>
      <c r="E72" s="83"/>
      <c r="F72" s="171">
        <f>'Z 2 '!G182</f>
        <v>117000</v>
      </c>
      <c r="G72" s="171">
        <f t="shared" si="11"/>
        <v>117000</v>
      </c>
      <c r="H72" s="171">
        <f t="shared" si="11"/>
        <v>117000</v>
      </c>
      <c r="I72" s="171"/>
      <c r="J72" s="171"/>
      <c r="K72" s="171"/>
      <c r="L72" s="223">
        <v>0</v>
      </c>
    </row>
    <row r="73" spans="1:12" ht="14.25" customHeight="1">
      <c r="A73" s="118"/>
      <c r="B73" s="37"/>
      <c r="C73" s="37" t="s">
        <v>115</v>
      </c>
      <c r="D73" s="37" t="s">
        <v>116</v>
      </c>
      <c r="E73" s="83"/>
      <c r="F73" s="171">
        <f>'Z 2 '!G183</f>
        <v>145000</v>
      </c>
      <c r="G73" s="171">
        <f t="shared" si="11"/>
        <v>145000</v>
      </c>
      <c r="H73" s="171">
        <f t="shared" si="11"/>
        <v>145000</v>
      </c>
      <c r="I73" s="171"/>
      <c r="J73" s="171"/>
      <c r="K73" s="171"/>
      <c r="L73" s="223">
        <v>0</v>
      </c>
    </row>
    <row r="74" spans="1:12" ht="15.75" customHeight="1">
      <c r="A74" s="118"/>
      <c r="B74" s="37"/>
      <c r="C74" s="36" t="s">
        <v>64</v>
      </c>
      <c r="D74" s="36" t="s">
        <v>334</v>
      </c>
      <c r="E74" s="83"/>
      <c r="F74" s="171">
        <f>'Z 2 '!G184</f>
        <v>8500</v>
      </c>
      <c r="G74" s="171">
        <f t="shared" si="11"/>
        <v>8500</v>
      </c>
      <c r="H74" s="171"/>
      <c r="I74" s="171">
        <f>G74</f>
        <v>8500</v>
      </c>
      <c r="J74" s="171"/>
      <c r="K74" s="171"/>
      <c r="L74" s="223">
        <v>0</v>
      </c>
    </row>
    <row r="75" spans="1:12" ht="13.5" customHeight="1">
      <c r="A75" s="118"/>
      <c r="B75" s="37"/>
      <c r="C75" s="36" t="s">
        <v>39</v>
      </c>
      <c r="D75" s="36" t="s">
        <v>40</v>
      </c>
      <c r="E75" s="83"/>
      <c r="F75" s="171">
        <f>'Z 2 '!G185</f>
        <v>1500</v>
      </c>
      <c r="G75" s="171">
        <f t="shared" si="11"/>
        <v>1500</v>
      </c>
      <c r="H75" s="171"/>
      <c r="I75" s="171">
        <f>G75</f>
        <v>1500</v>
      </c>
      <c r="J75" s="171"/>
      <c r="K75" s="171"/>
      <c r="L75" s="223">
        <v>0</v>
      </c>
    </row>
    <row r="76" spans="1:12" ht="13.5" customHeight="1">
      <c r="A76" s="118"/>
      <c r="B76" s="37"/>
      <c r="C76" s="37" t="s">
        <v>394</v>
      </c>
      <c r="D76" s="36" t="s">
        <v>395</v>
      </c>
      <c r="E76" s="83"/>
      <c r="F76" s="171">
        <f>'Z 2 '!G186</f>
        <v>92000</v>
      </c>
      <c r="G76" s="171">
        <f t="shared" si="11"/>
        <v>92000</v>
      </c>
      <c r="H76" s="171"/>
      <c r="I76" s="171"/>
      <c r="J76" s="171"/>
      <c r="K76" s="171"/>
      <c r="L76" s="223">
        <v>0</v>
      </c>
    </row>
    <row r="77" spans="1:12" ht="14.25" customHeight="1">
      <c r="A77" s="118"/>
      <c r="B77" s="228"/>
      <c r="C77" s="37" t="s">
        <v>41</v>
      </c>
      <c r="D77" s="37" t="s">
        <v>42</v>
      </c>
      <c r="E77" s="83"/>
      <c r="F77" s="171">
        <f>'Z 2 '!G187</f>
        <v>123000</v>
      </c>
      <c r="G77" s="171">
        <f t="shared" si="11"/>
        <v>123000</v>
      </c>
      <c r="H77" s="171"/>
      <c r="I77" s="171"/>
      <c r="J77" s="171"/>
      <c r="K77" s="171"/>
      <c r="L77" s="226">
        <v>0</v>
      </c>
    </row>
    <row r="78" spans="1:12" ht="13.5" customHeight="1">
      <c r="A78" s="118"/>
      <c r="B78" s="228"/>
      <c r="C78" s="37" t="s">
        <v>118</v>
      </c>
      <c r="D78" s="37" t="s">
        <v>119</v>
      </c>
      <c r="E78" s="83"/>
      <c r="F78" s="171">
        <f>'Z 2 '!G188</f>
        <v>10000</v>
      </c>
      <c r="G78" s="171">
        <f t="shared" si="11"/>
        <v>10000</v>
      </c>
      <c r="H78" s="171"/>
      <c r="I78" s="171"/>
      <c r="J78" s="171"/>
      <c r="K78" s="171"/>
      <c r="L78" s="226">
        <v>0</v>
      </c>
    </row>
    <row r="79" spans="1:12" ht="15" customHeight="1">
      <c r="A79" s="118"/>
      <c r="B79" s="228"/>
      <c r="C79" s="37" t="s">
        <v>43</v>
      </c>
      <c r="D79" s="37" t="s">
        <v>120</v>
      </c>
      <c r="E79" s="83"/>
      <c r="F79" s="171">
        <f>'Z 2 '!G189</f>
        <v>17000</v>
      </c>
      <c r="G79" s="171">
        <f t="shared" si="11"/>
        <v>17000</v>
      </c>
      <c r="H79" s="171"/>
      <c r="I79" s="171"/>
      <c r="J79" s="171"/>
      <c r="K79" s="171"/>
      <c r="L79" s="226">
        <v>0</v>
      </c>
    </row>
    <row r="80" spans="1:12" ht="13.5" customHeight="1">
      <c r="A80" s="118"/>
      <c r="B80" s="228"/>
      <c r="C80" s="37" t="s">
        <v>45</v>
      </c>
      <c r="D80" s="37" t="s">
        <v>121</v>
      </c>
      <c r="E80" s="83"/>
      <c r="F80" s="171">
        <f>'Z 2 '!G190</f>
        <v>11000</v>
      </c>
      <c r="G80" s="171">
        <f t="shared" si="11"/>
        <v>11000</v>
      </c>
      <c r="H80" s="171"/>
      <c r="I80" s="171"/>
      <c r="J80" s="171"/>
      <c r="K80" s="171"/>
      <c r="L80" s="226">
        <v>0</v>
      </c>
    </row>
    <row r="81" spans="1:12" ht="13.5" customHeight="1">
      <c r="A81" s="118"/>
      <c r="B81" s="228"/>
      <c r="C81" s="37" t="s">
        <v>106</v>
      </c>
      <c r="D81" s="37" t="s">
        <v>107</v>
      </c>
      <c r="E81" s="83"/>
      <c r="F81" s="171">
        <f>'Z 2 '!G191</f>
        <v>14000</v>
      </c>
      <c r="G81" s="171">
        <f t="shared" si="11"/>
        <v>14000</v>
      </c>
      <c r="H81" s="171"/>
      <c r="I81" s="171"/>
      <c r="J81" s="171"/>
      <c r="K81" s="171"/>
      <c r="L81" s="226"/>
    </row>
    <row r="82" spans="1:12" ht="12.75" customHeight="1">
      <c r="A82" s="118"/>
      <c r="B82" s="228"/>
      <c r="C82" s="37" t="s">
        <v>47</v>
      </c>
      <c r="D82" s="37" t="s">
        <v>122</v>
      </c>
      <c r="E82" s="83"/>
      <c r="F82" s="171">
        <f>'Z 2 '!G192</f>
        <v>47000</v>
      </c>
      <c r="G82" s="171">
        <f t="shared" si="11"/>
        <v>47000</v>
      </c>
      <c r="H82" s="171"/>
      <c r="I82" s="171"/>
      <c r="J82" s="171"/>
      <c r="K82" s="171"/>
      <c r="L82" s="226">
        <v>0</v>
      </c>
    </row>
    <row r="83" spans="1:12" ht="12.75" customHeight="1">
      <c r="A83" s="118"/>
      <c r="B83" s="228"/>
      <c r="C83" s="37" t="s">
        <v>506</v>
      </c>
      <c r="D83" s="36" t="s">
        <v>507</v>
      </c>
      <c r="E83" s="83"/>
      <c r="F83" s="171">
        <f>'Z 2 '!G193</f>
        <v>1500</v>
      </c>
      <c r="G83" s="171">
        <f t="shared" si="11"/>
        <v>1500</v>
      </c>
      <c r="H83" s="171"/>
      <c r="I83" s="171"/>
      <c r="J83" s="171"/>
      <c r="K83" s="171"/>
      <c r="L83" s="226"/>
    </row>
    <row r="84" spans="1:12" ht="14.25" customHeight="1">
      <c r="A84" s="118"/>
      <c r="B84" s="228"/>
      <c r="C84" s="37" t="s">
        <v>250</v>
      </c>
      <c r="D84" s="36" t="s">
        <v>252</v>
      </c>
      <c r="E84" s="83"/>
      <c r="F84" s="171">
        <f>'Z 2 '!G194</f>
        <v>4500</v>
      </c>
      <c r="G84" s="171">
        <f aca="true" t="shared" si="12" ref="G84:G92">F84</f>
        <v>4500</v>
      </c>
      <c r="H84" s="171"/>
      <c r="I84" s="171"/>
      <c r="J84" s="171"/>
      <c r="K84" s="171"/>
      <c r="L84" s="226"/>
    </row>
    <row r="85" spans="1:12" ht="14.25" customHeight="1">
      <c r="A85" s="118"/>
      <c r="B85" s="228"/>
      <c r="C85" s="37" t="s">
        <v>242</v>
      </c>
      <c r="D85" s="36" t="s">
        <v>246</v>
      </c>
      <c r="E85" s="83"/>
      <c r="F85" s="171">
        <f>'Z 2 '!G195</f>
        <v>7500</v>
      </c>
      <c r="G85" s="171">
        <f t="shared" si="12"/>
        <v>7500</v>
      </c>
      <c r="H85" s="171"/>
      <c r="I85" s="171"/>
      <c r="J85" s="171"/>
      <c r="K85" s="171"/>
      <c r="L85" s="226"/>
    </row>
    <row r="86" spans="1:12" ht="14.25" customHeight="1">
      <c r="A86" s="118"/>
      <c r="B86" s="228"/>
      <c r="C86" s="37" t="s">
        <v>49</v>
      </c>
      <c r="D86" s="37" t="s">
        <v>50</v>
      </c>
      <c r="E86" s="83"/>
      <c r="F86" s="171">
        <f>'Z 2 '!G196</f>
        <v>5000</v>
      </c>
      <c r="G86" s="171">
        <f t="shared" si="12"/>
        <v>5000</v>
      </c>
      <c r="H86" s="171"/>
      <c r="I86" s="171"/>
      <c r="J86" s="171"/>
      <c r="K86" s="171"/>
      <c r="L86" s="226">
        <v>0</v>
      </c>
    </row>
    <row r="87" spans="1:12" ht="13.5" customHeight="1">
      <c r="A87" s="118"/>
      <c r="B87" s="228"/>
      <c r="C87" s="37" t="s">
        <v>51</v>
      </c>
      <c r="D87" s="37" t="s">
        <v>52</v>
      </c>
      <c r="E87" s="83"/>
      <c r="F87" s="171">
        <f>'Z 2 '!G197</f>
        <v>1500</v>
      </c>
      <c r="G87" s="171">
        <f t="shared" si="12"/>
        <v>1500</v>
      </c>
      <c r="H87" s="171"/>
      <c r="I87" s="171"/>
      <c r="J87" s="171"/>
      <c r="K87" s="171"/>
      <c r="L87" s="226">
        <v>0</v>
      </c>
    </row>
    <row r="88" spans="1:12" ht="12" customHeight="1">
      <c r="A88" s="118"/>
      <c r="B88" s="228"/>
      <c r="C88" s="37" t="s">
        <v>53</v>
      </c>
      <c r="D88" s="37" t="s">
        <v>54</v>
      </c>
      <c r="E88" s="83"/>
      <c r="F88" s="171">
        <f>'Z 2 '!G198</f>
        <v>2000</v>
      </c>
      <c r="G88" s="171">
        <f t="shared" si="12"/>
        <v>2000</v>
      </c>
      <c r="H88" s="171"/>
      <c r="I88" s="171"/>
      <c r="J88" s="171"/>
      <c r="K88" s="171"/>
      <c r="L88" s="226">
        <v>0</v>
      </c>
    </row>
    <row r="89" spans="1:12" ht="14.25" customHeight="1">
      <c r="A89" s="118"/>
      <c r="B89" s="228"/>
      <c r="C89" s="37" t="s">
        <v>105</v>
      </c>
      <c r="D89" s="37" t="s">
        <v>110</v>
      </c>
      <c r="E89" s="83"/>
      <c r="F89" s="171">
        <f>'Z 2 '!G199</f>
        <v>12840</v>
      </c>
      <c r="G89" s="171">
        <f t="shared" si="12"/>
        <v>12840</v>
      </c>
      <c r="H89" s="171"/>
      <c r="I89" s="171"/>
      <c r="J89" s="171"/>
      <c r="K89" s="171"/>
      <c r="L89" s="226">
        <v>0</v>
      </c>
    </row>
    <row r="90" spans="1:12" ht="12.75" customHeight="1">
      <c r="A90" s="118"/>
      <c r="B90" s="228"/>
      <c r="C90" s="37" t="s">
        <v>125</v>
      </c>
      <c r="D90" s="37" t="s">
        <v>337</v>
      </c>
      <c r="E90" s="83"/>
      <c r="F90" s="171">
        <f>'Z 2 '!G200</f>
        <v>160</v>
      </c>
      <c r="G90" s="171">
        <f t="shared" si="12"/>
        <v>160</v>
      </c>
      <c r="H90" s="171"/>
      <c r="I90" s="171"/>
      <c r="J90" s="171"/>
      <c r="K90" s="171"/>
      <c r="L90" s="226">
        <v>0</v>
      </c>
    </row>
    <row r="91" spans="1:12" ht="12" customHeight="1">
      <c r="A91" s="118"/>
      <c r="B91" s="228"/>
      <c r="C91" s="37" t="s">
        <v>244</v>
      </c>
      <c r="D91" s="36" t="s">
        <v>248</v>
      </c>
      <c r="E91" s="83"/>
      <c r="F91" s="171">
        <f>'Z 2 '!G201</f>
        <v>4000</v>
      </c>
      <c r="G91" s="171">
        <f t="shared" si="12"/>
        <v>4000</v>
      </c>
      <c r="H91" s="171"/>
      <c r="I91" s="171"/>
      <c r="J91" s="171"/>
      <c r="K91" s="171"/>
      <c r="L91" s="226"/>
    </row>
    <row r="92" spans="1:12" ht="11.25" customHeight="1">
      <c r="A92" s="118"/>
      <c r="B92" s="228"/>
      <c r="C92" s="37" t="s">
        <v>245</v>
      </c>
      <c r="D92" s="131" t="s">
        <v>249</v>
      </c>
      <c r="E92" s="83"/>
      <c r="F92" s="171">
        <f>'Z 2 '!G202</f>
        <v>1000</v>
      </c>
      <c r="G92" s="171">
        <f t="shared" si="12"/>
        <v>1000</v>
      </c>
      <c r="H92" s="171"/>
      <c r="I92" s="171"/>
      <c r="J92" s="171"/>
      <c r="K92" s="171"/>
      <c r="L92" s="226"/>
    </row>
    <row r="93" spans="1:12" ht="13.5" customHeight="1">
      <c r="A93" s="118"/>
      <c r="B93" s="228"/>
      <c r="C93" s="37" t="s">
        <v>73</v>
      </c>
      <c r="D93" s="37" t="s">
        <v>559</v>
      </c>
      <c r="E93" s="83"/>
      <c r="F93" s="171">
        <v>150000</v>
      </c>
      <c r="G93" s="171"/>
      <c r="H93" s="171"/>
      <c r="I93" s="171"/>
      <c r="J93" s="171"/>
      <c r="K93" s="171"/>
      <c r="L93" s="226">
        <f>F93</f>
        <v>150000</v>
      </c>
    </row>
    <row r="94" spans="1:12" ht="17.25" customHeight="1">
      <c r="A94" s="233" t="s">
        <v>212</v>
      </c>
      <c r="B94" s="229" t="s">
        <v>220</v>
      </c>
      <c r="C94" s="229" t="s">
        <v>189</v>
      </c>
      <c r="D94" s="234" t="s">
        <v>338</v>
      </c>
      <c r="E94" s="221">
        <f>'Z 1'!I102</f>
        <v>887368</v>
      </c>
      <c r="F94" s="221">
        <f aca="true" t="shared" si="13" ref="F94:K94">F95</f>
        <v>887368</v>
      </c>
      <c r="G94" s="221">
        <f t="shared" si="13"/>
        <v>887368</v>
      </c>
      <c r="H94" s="221">
        <f t="shared" si="13"/>
        <v>0</v>
      </c>
      <c r="I94" s="221">
        <f t="shared" si="13"/>
        <v>0</v>
      </c>
      <c r="J94" s="221">
        <f t="shared" si="13"/>
        <v>887368</v>
      </c>
      <c r="K94" s="221">
        <f t="shared" si="13"/>
        <v>0</v>
      </c>
      <c r="L94" s="227">
        <v>0</v>
      </c>
    </row>
    <row r="95" spans="1:12" ht="17.25" customHeight="1">
      <c r="A95" s="118"/>
      <c r="B95" s="228"/>
      <c r="C95" s="37" t="s">
        <v>221</v>
      </c>
      <c r="D95" s="36" t="s">
        <v>339</v>
      </c>
      <c r="E95" s="83">
        <v>0</v>
      </c>
      <c r="F95" s="83">
        <f>'Z 2 '!G422</f>
        <v>887368</v>
      </c>
      <c r="G95" s="83">
        <f>F95</f>
        <v>887368</v>
      </c>
      <c r="H95" s="83"/>
      <c r="I95" s="83"/>
      <c r="J95" s="83">
        <f>G95</f>
        <v>887368</v>
      </c>
      <c r="K95" s="83"/>
      <c r="L95" s="226">
        <v>0</v>
      </c>
    </row>
    <row r="96" spans="1:12" ht="16.5" customHeight="1">
      <c r="A96" s="233">
        <v>852</v>
      </c>
      <c r="B96" s="229">
        <v>85203</v>
      </c>
      <c r="C96" s="229">
        <v>2110</v>
      </c>
      <c r="D96" s="238" t="s">
        <v>446</v>
      </c>
      <c r="E96" s="221">
        <f>'Z 1'!I114</f>
        <v>309166</v>
      </c>
      <c r="F96" s="221">
        <f>SUM(F97:F112)</f>
        <v>309166</v>
      </c>
      <c r="G96" s="221">
        <f aca="true" t="shared" si="14" ref="G96:L96">SUM(G97:G112)</f>
        <v>309166</v>
      </c>
      <c r="H96" s="221">
        <f t="shared" si="14"/>
        <v>215967</v>
      </c>
      <c r="I96" s="221">
        <f t="shared" si="14"/>
        <v>39533</v>
      </c>
      <c r="J96" s="221">
        <f t="shared" si="14"/>
        <v>0</v>
      </c>
      <c r="K96" s="221">
        <f t="shared" si="14"/>
        <v>0</v>
      </c>
      <c r="L96" s="342">
        <f t="shared" si="14"/>
        <v>0</v>
      </c>
    </row>
    <row r="97" spans="1:12" ht="16.5" customHeight="1">
      <c r="A97" s="117"/>
      <c r="B97" s="228"/>
      <c r="C97" s="37" t="s">
        <v>33</v>
      </c>
      <c r="D97" s="36" t="s">
        <v>34</v>
      </c>
      <c r="E97" s="83">
        <v>0</v>
      </c>
      <c r="F97" s="83">
        <f>'Z 2 '!G468</f>
        <v>203412</v>
      </c>
      <c r="G97" s="83">
        <f>F97</f>
        <v>203412</v>
      </c>
      <c r="H97" s="83">
        <f>G97</f>
        <v>203412</v>
      </c>
      <c r="I97" s="83"/>
      <c r="J97" s="83"/>
      <c r="K97" s="83"/>
      <c r="L97" s="223">
        <v>0</v>
      </c>
    </row>
    <row r="98" spans="1:12" ht="16.5" customHeight="1">
      <c r="A98" s="117"/>
      <c r="B98" s="228"/>
      <c r="C98" s="37" t="s">
        <v>37</v>
      </c>
      <c r="D98" s="36" t="s">
        <v>320</v>
      </c>
      <c r="E98" s="83">
        <v>0</v>
      </c>
      <c r="F98" s="83">
        <f>'Z 2 '!G469</f>
        <v>10555</v>
      </c>
      <c r="G98" s="83">
        <f aca="true" t="shared" si="15" ref="G98:G112">F98</f>
        <v>10555</v>
      </c>
      <c r="H98" s="83">
        <f>G98</f>
        <v>10555</v>
      </c>
      <c r="I98" s="83"/>
      <c r="J98" s="83"/>
      <c r="K98" s="83"/>
      <c r="L98" s="223">
        <v>0</v>
      </c>
    </row>
    <row r="99" spans="1:12" ht="16.5" customHeight="1">
      <c r="A99" s="117"/>
      <c r="B99" s="228"/>
      <c r="C99" s="36" t="s">
        <v>64</v>
      </c>
      <c r="D99" s="36" t="s">
        <v>100</v>
      </c>
      <c r="E99" s="83">
        <v>0</v>
      </c>
      <c r="F99" s="83">
        <f>'Z 2 '!G470</f>
        <v>33948</v>
      </c>
      <c r="G99" s="83">
        <f t="shared" si="15"/>
        <v>33948</v>
      </c>
      <c r="H99" s="83"/>
      <c r="I99" s="83">
        <f>G99</f>
        <v>33948</v>
      </c>
      <c r="J99" s="83"/>
      <c r="K99" s="83"/>
      <c r="L99" s="223">
        <v>0</v>
      </c>
    </row>
    <row r="100" spans="1:12" ht="16.5" customHeight="1">
      <c r="A100" s="117"/>
      <c r="B100" s="228"/>
      <c r="C100" s="36" t="s">
        <v>39</v>
      </c>
      <c r="D100" s="36" t="s">
        <v>40</v>
      </c>
      <c r="E100" s="83">
        <v>0</v>
      </c>
      <c r="F100" s="83">
        <f>'Z 2 '!G471</f>
        <v>5585</v>
      </c>
      <c r="G100" s="83">
        <f t="shared" si="15"/>
        <v>5585</v>
      </c>
      <c r="H100" s="83"/>
      <c r="I100" s="83">
        <f>G100</f>
        <v>5585</v>
      </c>
      <c r="J100" s="83"/>
      <c r="K100" s="83"/>
      <c r="L100" s="223">
        <v>0</v>
      </c>
    </row>
    <row r="101" spans="1:12" ht="16.5" customHeight="1">
      <c r="A101" s="117"/>
      <c r="B101" s="228"/>
      <c r="C101" s="121">
        <v>4170</v>
      </c>
      <c r="D101" s="36" t="s">
        <v>505</v>
      </c>
      <c r="E101" s="83"/>
      <c r="F101" s="83">
        <f>'Z 2 '!G472</f>
        <v>2000</v>
      </c>
      <c r="G101" s="83">
        <f t="shared" si="15"/>
        <v>2000</v>
      </c>
      <c r="H101" s="83">
        <f>G101</f>
        <v>2000</v>
      </c>
      <c r="I101" s="83"/>
      <c r="J101" s="83"/>
      <c r="K101" s="83"/>
      <c r="L101" s="223"/>
    </row>
    <row r="102" spans="1:12" ht="17.25" customHeight="1">
      <c r="A102" s="117"/>
      <c r="B102" s="228"/>
      <c r="C102" s="36" t="s">
        <v>41</v>
      </c>
      <c r="D102" s="36" t="s">
        <v>42</v>
      </c>
      <c r="E102" s="83">
        <v>0</v>
      </c>
      <c r="F102" s="83">
        <f>'Z 2 '!G473</f>
        <v>5726</v>
      </c>
      <c r="G102" s="83">
        <f t="shared" si="15"/>
        <v>5726</v>
      </c>
      <c r="H102" s="83"/>
      <c r="I102" s="83"/>
      <c r="J102" s="83"/>
      <c r="K102" s="83"/>
      <c r="L102" s="223">
        <v>0</v>
      </c>
    </row>
    <row r="103" spans="1:12" ht="17.25" customHeight="1">
      <c r="A103" s="117"/>
      <c r="B103" s="228"/>
      <c r="C103" s="121">
        <v>4230</v>
      </c>
      <c r="D103" s="37" t="s">
        <v>599</v>
      </c>
      <c r="E103" s="83"/>
      <c r="F103" s="83">
        <f>'Z 2 '!G474</f>
        <v>400</v>
      </c>
      <c r="G103" s="83">
        <f t="shared" si="15"/>
        <v>400</v>
      </c>
      <c r="H103" s="83"/>
      <c r="I103" s="83"/>
      <c r="J103" s="83"/>
      <c r="K103" s="83"/>
      <c r="L103" s="223"/>
    </row>
    <row r="104" spans="1:12" ht="17.25" customHeight="1">
      <c r="A104" s="117"/>
      <c r="B104" s="228"/>
      <c r="C104" s="36" t="s">
        <v>43</v>
      </c>
      <c r="D104" s="36" t="s">
        <v>120</v>
      </c>
      <c r="E104" s="83">
        <v>0</v>
      </c>
      <c r="F104" s="83">
        <f>'Z 2 '!G475</f>
        <v>23657</v>
      </c>
      <c r="G104" s="83">
        <f t="shared" si="15"/>
        <v>23657</v>
      </c>
      <c r="H104" s="83"/>
      <c r="I104" s="83"/>
      <c r="J104" s="83"/>
      <c r="K104" s="83"/>
      <c r="L104" s="223">
        <v>0</v>
      </c>
    </row>
    <row r="105" spans="1:12" ht="17.25" customHeight="1">
      <c r="A105" s="117"/>
      <c r="B105" s="228"/>
      <c r="C105" s="121" t="s">
        <v>106</v>
      </c>
      <c r="D105" s="37" t="s">
        <v>107</v>
      </c>
      <c r="E105" s="83"/>
      <c r="F105" s="83">
        <f>'Z 2 '!G476</f>
        <v>40</v>
      </c>
      <c r="G105" s="83">
        <f t="shared" si="15"/>
        <v>40</v>
      </c>
      <c r="H105" s="83"/>
      <c r="I105" s="83"/>
      <c r="J105" s="83"/>
      <c r="K105" s="83"/>
      <c r="L105" s="223"/>
    </row>
    <row r="106" spans="1:12" ht="16.5" customHeight="1">
      <c r="A106" s="117"/>
      <c r="B106" s="228"/>
      <c r="C106" s="36" t="s">
        <v>47</v>
      </c>
      <c r="D106" s="36" t="s">
        <v>122</v>
      </c>
      <c r="E106" s="83">
        <v>0</v>
      </c>
      <c r="F106" s="83">
        <f>'Z 2 '!G477</f>
        <v>6370</v>
      </c>
      <c r="G106" s="83">
        <f t="shared" si="15"/>
        <v>6370</v>
      </c>
      <c r="H106" s="83"/>
      <c r="I106" s="83"/>
      <c r="J106" s="83"/>
      <c r="K106" s="83"/>
      <c r="L106" s="223">
        <v>0</v>
      </c>
    </row>
    <row r="107" spans="1:12" ht="16.5" customHeight="1">
      <c r="A107" s="117"/>
      <c r="B107" s="228"/>
      <c r="C107" s="36" t="s">
        <v>506</v>
      </c>
      <c r="D107" s="36" t="s">
        <v>507</v>
      </c>
      <c r="E107" s="83"/>
      <c r="F107" s="83">
        <f>'Z 2 '!G478</f>
        <v>297</v>
      </c>
      <c r="G107" s="83">
        <f t="shared" si="15"/>
        <v>297</v>
      </c>
      <c r="H107" s="83"/>
      <c r="I107" s="83"/>
      <c r="J107" s="83"/>
      <c r="K107" s="83"/>
      <c r="L107" s="223"/>
    </row>
    <row r="108" spans="1:12" ht="16.5" customHeight="1">
      <c r="A108" s="117"/>
      <c r="B108" s="228"/>
      <c r="C108" s="36">
        <v>4370</v>
      </c>
      <c r="D108" s="36" t="s">
        <v>246</v>
      </c>
      <c r="E108" s="83"/>
      <c r="F108" s="83">
        <f>'Z 2 '!G479</f>
        <v>3603</v>
      </c>
      <c r="G108" s="83">
        <f t="shared" si="15"/>
        <v>3603</v>
      </c>
      <c r="H108" s="83"/>
      <c r="I108" s="83"/>
      <c r="J108" s="83"/>
      <c r="K108" s="83"/>
      <c r="L108" s="223"/>
    </row>
    <row r="109" spans="1:12" ht="18" customHeight="1">
      <c r="A109" s="117"/>
      <c r="B109" s="228"/>
      <c r="C109" s="36" t="s">
        <v>49</v>
      </c>
      <c r="D109" s="36" t="s">
        <v>50</v>
      </c>
      <c r="E109" s="83">
        <v>0</v>
      </c>
      <c r="F109" s="83">
        <f>'Z 2 '!G480</f>
        <v>2000</v>
      </c>
      <c r="G109" s="83">
        <f t="shared" si="15"/>
        <v>2000</v>
      </c>
      <c r="H109" s="83"/>
      <c r="I109" s="83"/>
      <c r="J109" s="83"/>
      <c r="K109" s="83"/>
      <c r="L109" s="223">
        <v>0</v>
      </c>
    </row>
    <row r="110" spans="1:12" ht="17.25" customHeight="1">
      <c r="A110" s="117"/>
      <c r="B110" s="228"/>
      <c r="C110" s="36" t="s">
        <v>53</v>
      </c>
      <c r="D110" s="36" t="s">
        <v>54</v>
      </c>
      <c r="E110" s="83">
        <v>0</v>
      </c>
      <c r="F110" s="83">
        <f>'Z 2 '!G481</f>
        <v>8613</v>
      </c>
      <c r="G110" s="83">
        <f t="shared" si="15"/>
        <v>8613</v>
      </c>
      <c r="H110" s="83"/>
      <c r="I110" s="83"/>
      <c r="J110" s="83"/>
      <c r="K110" s="83"/>
      <c r="L110" s="223">
        <v>0</v>
      </c>
    </row>
    <row r="111" spans="1:12" ht="17.25" customHeight="1">
      <c r="A111" s="117"/>
      <c r="B111" s="228"/>
      <c r="C111" s="36">
        <v>4740</v>
      </c>
      <c r="D111" s="36" t="s">
        <v>248</v>
      </c>
      <c r="E111" s="83"/>
      <c r="F111" s="83">
        <f>'Z 2 '!G482</f>
        <v>2000</v>
      </c>
      <c r="G111" s="83">
        <f t="shared" si="15"/>
        <v>2000</v>
      </c>
      <c r="H111" s="83"/>
      <c r="I111" s="83"/>
      <c r="J111" s="83"/>
      <c r="K111" s="83"/>
      <c r="L111" s="223"/>
    </row>
    <row r="112" spans="1:12" ht="15" customHeight="1">
      <c r="A112" s="117"/>
      <c r="B112" s="228"/>
      <c r="C112" s="36">
        <v>4750</v>
      </c>
      <c r="D112" s="131" t="s">
        <v>249</v>
      </c>
      <c r="E112" s="83"/>
      <c r="F112" s="83">
        <f>'Z 2 '!G483</f>
        <v>960</v>
      </c>
      <c r="G112" s="83">
        <f t="shared" si="15"/>
        <v>960</v>
      </c>
      <c r="H112" s="83"/>
      <c r="I112" s="83"/>
      <c r="J112" s="83"/>
      <c r="K112" s="83"/>
      <c r="L112" s="223"/>
    </row>
    <row r="113" spans="1:12" ht="17.25" customHeight="1">
      <c r="A113" s="233">
        <v>852</v>
      </c>
      <c r="B113" s="229">
        <v>85218</v>
      </c>
      <c r="C113" s="229">
        <v>2110</v>
      </c>
      <c r="D113" s="229" t="s">
        <v>232</v>
      </c>
      <c r="E113" s="221">
        <f>'Z 1'!I121</f>
        <v>9000</v>
      </c>
      <c r="F113" s="221">
        <f>SUM(F114:F117)</f>
        <v>9000</v>
      </c>
      <c r="G113" s="221">
        <f aca="true" t="shared" si="16" ref="G113:L113">SUM(G114:G117)</f>
        <v>9000</v>
      </c>
      <c r="H113" s="221">
        <f t="shared" si="16"/>
        <v>1500</v>
      </c>
      <c r="I113" s="221">
        <f t="shared" si="16"/>
        <v>0</v>
      </c>
      <c r="J113" s="221">
        <f t="shared" si="16"/>
        <v>0</v>
      </c>
      <c r="K113" s="221">
        <f t="shared" si="16"/>
        <v>0</v>
      </c>
      <c r="L113" s="221">
        <f t="shared" si="16"/>
        <v>0</v>
      </c>
    </row>
    <row r="114" spans="1:12" ht="17.25" customHeight="1">
      <c r="A114" s="538"/>
      <c r="B114" s="539"/>
      <c r="C114" s="121">
        <v>4170</v>
      </c>
      <c r="D114" s="36" t="s">
        <v>505</v>
      </c>
      <c r="E114" s="540"/>
      <c r="F114" s="541">
        <v>1500</v>
      </c>
      <c r="G114" s="541">
        <f>F114</f>
        <v>1500</v>
      </c>
      <c r="H114" s="541">
        <f>G114</f>
        <v>1500</v>
      </c>
      <c r="I114" s="541"/>
      <c r="J114" s="541"/>
      <c r="K114" s="541"/>
      <c r="L114" s="542"/>
    </row>
    <row r="115" spans="1:12" ht="17.25" customHeight="1">
      <c r="A115" s="538"/>
      <c r="B115" s="539"/>
      <c r="C115" s="545" t="s">
        <v>41</v>
      </c>
      <c r="D115" s="36" t="s">
        <v>42</v>
      </c>
      <c r="E115" s="540"/>
      <c r="F115" s="541">
        <v>1200</v>
      </c>
      <c r="G115" s="541">
        <f>F115</f>
        <v>1200</v>
      </c>
      <c r="H115" s="541"/>
      <c r="I115" s="541"/>
      <c r="J115" s="541"/>
      <c r="K115" s="541"/>
      <c r="L115" s="542"/>
    </row>
    <row r="116" spans="1:12" ht="17.25" customHeight="1">
      <c r="A116" s="538"/>
      <c r="B116" s="539"/>
      <c r="C116" s="545" t="s">
        <v>43</v>
      </c>
      <c r="D116" s="36" t="s">
        <v>120</v>
      </c>
      <c r="E116" s="540"/>
      <c r="F116" s="541">
        <v>4800</v>
      </c>
      <c r="G116" s="541">
        <f>F116</f>
        <v>4800</v>
      </c>
      <c r="H116" s="541"/>
      <c r="I116" s="541"/>
      <c r="J116" s="541"/>
      <c r="K116" s="541"/>
      <c r="L116" s="542"/>
    </row>
    <row r="117" spans="1:12" ht="17.25" customHeight="1" thickBot="1">
      <c r="A117" s="123"/>
      <c r="B117" s="352"/>
      <c r="C117" s="353" t="s">
        <v>47</v>
      </c>
      <c r="D117" s="36" t="s">
        <v>122</v>
      </c>
      <c r="E117" s="173">
        <v>0</v>
      </c>
      <c r="F117" s="543">
        <v>1500</v>
      </c>
      <c r="G117" s="541">
        <f>F117</f>
        <v>1500</v>
      </c>
      <c r="H117" s="543"/>
      <c r="I117" s="543"/>
      <c r="J117" s="543"/>
      <c r="K117" s="543"/>
      <c r="L117" s="544">
        <v>0</v>
      </c>
    </row>
    <row r="118" spans="1:12" ht="21" customHeight="1" thickBot="1">
      <c r="A118" s="731" t="s">
        <v>340</v>
      </c>
      <c r="B118" s="732"/>
      <c r="C118" s="732"/>
      <c r="D118" s="732"/>
      <c r="E118" s="245">
        <f aca="true" t="shared" si="17" ref="E118:L118">E12+E14+E21+E23+E25+E46+E57+E67+E94+E96+E113</f>
        <v>4461096</v>
      </c>
      <c r="F118" s="245">
        <f t="shared" si="17"/>
        <v>4461096</v>
      </c>
      <c r="G118" s="245">
        <f t="shared" si="17"/>
        <v>4311096</v>
      </c>
      <c r="H118" s="245">
        <f t="shared" si="17"/>
        <v>2561243</v>
      </c>
      <c r="I118" s="245">
        <f t="shared" si="17"/>
        <v>98359</v>
      </c>
      <c r="J118" s="245">
        <f t="shared" si="17"/>
        <v>887368</v>
      </c>
      <c r="K118" s="245">
        <f t="shared" si="17"/>
        <v>0</v>
      </c>
      <c r="L118" s="246">
        <f t="shared" si="17"/>
        <v>150000</v>
      </c>
    </row>
    <row r="121" spans="9:11" ht="12.75">
      <c r="I121" s="643" t="s">
        <v>574</v>
      </c>
      <c r="J121" s="643"/>
      <c r="K121" s="643"/>
    </row>
    <row r="122" spans="9:11" ht="12.75">
      <c r="I122" s="153"/>
      <c r="J122" s="153"/>
      <c r="K122" s="153"/>
    </row>
    <row r="123" spans="9:11" ht="12.75">
      <c r="I123" s="643" t="s">
        <v>593</v>
      </c>
      <c r="J123" s="643"/>
      <c r="K123" s="643"/>
    </row>
  </sheetData>
  <mergeCells count="15">
    <mergeCell ref="I123:K123"/>
    <mergeCell ref="F4:F6"/>
    <mergeCell ref="G4:K4"/>
    <mergeCell ref="K5:K6"/>
    <mergeCell ref="I121:K121"/>
    <mergeCell ref="B11:F11"/>
    <mergeCell ref="A4:C5"/>
    <mergeCell ref="E1:L1"/>
    <mergeCell ref="A2:L2"/>
    <mergeCell ref="A118:D118"/>
    <mergeCell ref="L4:L6"/>
    <mergeCell ref="D4:D6"/>
    <mergeCell ref="E4:E6"/>
    <mergeCell ref="G5:G6"/>
    <mergeCell ref="H5:J5"/>
  </mergeCells>
  <printOptions/>
  <pageMargins left="0.4330708661417323" right="0.4330708661417323" top="0" bottom="0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5" max="11" man="1"/>
    <brk id="9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9.87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16.5" customHeight="1">
      <c r="D1" s="1"/>
      <c r="E1" s="757" t="s">
        <v>784</v>
      </c>
      <c r="F1" s="757"/>
      <c r="G1" s="757"/>
      <c r="H1" s="757"/>
      <c r="I1" s="757"/>
      <c r="J1" s="757"/>
      <c r="K1" s="757"/>
    </row>
    <row r="2" spans="5:11" ht="8.25" customHeight="1">
      <c r="E2" s="1"/>
      <c r="F2" s="1"/>
      <c r="G2" s="1"/>
      <c r="H2" s="1"/>
      <c r="I2" s="1"/>
      <c r="J2" s="1"/>
      <c r="K2" s="1"/>
    </row>
    <row r="3" spans="1:11" ht="37.5" customHeight="1" thickBot="1">
      <c r="A3" s="760" t="s">
        <v>738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</row>
    <row r="4" spans="1:11" ht="12.75">
      <c r="A4" s="761" t="s">
        <v>305</v>
      </c>
      <c r="B4" s="762"/>
      <c r="C4" s="762"/>
      <c r="D4" s="762" t="s">
        <v>306</v>
      </c>
      <c r="E4" s="763" t="s">
        <v>205</v>
      </c>
      <c r="F4" s="763" t="s">
        <v>328</v>
      </c>
      <c r="G4" s="762" t="s">
        <v>218</v>
      </c>
      <c r="H4" s="762"/>
      <c r="I4" s="762"/>
      <c r="J4" s="762"/>
      <c r="K4" s="765"/>
    </row>
    <row r="5" spans="1:11" ht="12.75">
      <c r="A5" s="436"/>
      <c r="B5" s="444"/>
      <c r="C5" s="444"/>
      <c r="D5" s="756"/>
      <c r="E5" s="764"/>
      <c r="F5" s="764"/>
      <c r="G5" s="764" t="s">
        <v>511</v>
      </c>
      <c r="H5" s="756" t="s">
        <v>345</v>
      </c>
      <c r="I5" s="756"/>
      <c r="J5" s="756"/>
      <c r="K5" s="766" t="s">
        <v>556</v>
      </c>
    </row>
    <row r="6" spans="1:11" ht="22.5">
      <c r="A6" s="436" t="s">
        <v>308</v>
      </c>
      <c r="B6" s="444" t="s">
        <v>309</v>
      </c>
      <c r="C6" s="444" t="s">
        <v>577</v>
      </c>
      <c r="D6" s="756"/>
      <c r="E6" s="764"/>
      <c r="F6" s="764"/>
      <c r="G6" s="764"/>
      <c r="H6" s="444" t="s">
        <v>219</v>
      </c>
      <c r="I6" s="76" t="s">
        <v>410</v>
      </c>
      <c r="J6" s="76" t="s">
        <v>411</v>
      </c>
      <c r="K6" s="766"/>
    </row>
    <row r="7" spans="1:11" ht="11.25" customHeight="1">
      <c r="A7" s="150">
        <v>1</v>
      </c>
      <c r="B7" s="23">
        <v>2</v>
      </c>
      <c r="C7" s="23">
        <v>3</v>
      </c>
      <c r="D7" s="23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247">
        <v>11</v>
      </c>
    </row>
    <row r="8" spans="1:11" ht="17.25" customHeight="1">
      <c r="A8" s="248">
        <v>852</v>
      </c>
      <c r="B8" s="248">
        <v>85201</v>
      </c>
      <c r="C8" s="248">
        <v>2130</v>
      </c>
      <c r="D8" s="532" t="s">
        <v>108</v>
      </c>
      <c r="E8" s="535">
        <f>'Z 1'!I107</f>
        <v>1500</v>
      </c>
      <c r="F8" s="248">
        <f aca="true" t="shared" si="0" ref="F8:K8">F9</f>
        <v>1500</v>
      </c>
      <c r="G8" s="248">
        <f t="shared" si="0"/>
        <v>1500</v>
      </c>
      <c r="H8" s="248">
        <f t="shared" si="0"/>
        <v>1500</v>
      </c>
      <c r="I8" s="248">
        <f t="shared" si="0"/>
        <v>0</v>
      </c>
      <c r="J8" s="248">
        <f t="shared" si="0"/>
        <v>0</v>
      </c>
      <c r="K8" s="536">
        <f t="shared" si="0"/>
        <v>0</v>
      </c>
    </row>
    <row r="9" spans="1:11" ht="15" customHeight="1">
      <c r="A9" s="150"/>
      <c r="B9" s="23"/>
      <c r="C9" s="34">
        <v>4010</v>
      </c>
      <c r="D9" s="33" t="s">
        <v>34</v>
      </c>
      <c r="E9" s="104"/>
      <c r="F9" s="106">
        <v>1500</v>
      </c>
      <c r="G9" s="104">
        <f>F9</f>
        <v>1500</v>
      </c>
      <c r="H9" s="104">
        <f>G9</f>
        <v>1500</v>
      </c>
      <c r="I9" s="104"/>
      <c r="J9" s="104"/>
      <c r="K9" s="247"/>
    </row>
    <row r="10" spans="1:11" ht="15.75" customHeight="1">
      <c r="A10" s="248">
        <v>852</v>
      </c>
      <c r="B10" s="239">
        <v>85202</v>
      </c>
      <c r="C10" s="239">
        <v>2130</v>
      </c>
      <c r="D10" s="240" t="s">
        <v>228</v>
      </c>
      <c r="E10" s="241">
        <f>'Z 1'!I112</f>
        <v>361886</v>
      </c>
      <c r="F10" s="241">
        <f aca="true" t="shared" si="1" ref="F10:K10">SUM(F11:F26)</f>
        <v>361886</v>
      </c>
      <c r="G10" s="241">
        <f t="shared" si="1"/>
        <v>361886</v>
      </c>
      <c r="H10" s="241">
        <f t="shared" si="1"/>
        <v>305558</v>
      </c>
      <c r="I10" s="241">
        <f t="shared" si="1"/>
        <v>13421</v>
      </c>
      <c r="J10" s="241">
        <f t="shared" si="1"/>
        <v>0</v>
      </c>
      <c r="K10" s="249">
        <f t="shared" si="1"/>
        <v>0</v>
      </c>
    </row>
    <row r="11" spans="1:11" ht="15.75" customHeight="1">
      <c r="A11" s="250"/>
      <c r="B11" s="242"/>
      <c r="C11" s="34">
        <v>4010</v>
      </c>
      <c r="D11" s="33" t="s">
        <v>34</v>
      </c>
      <c r="E11" s="172">
        <v>0</v>
      </c>
      <c r="F11" s="172">
        <v>280596</v>
      </c>
      <c r="G11" s="172">
        <f>F11</f>
        <v>280596</v>
      </c>
      <c r="H11" s="172">
        <f>G11</f>
        <v>280596</v>
      </c>
      <c r="I11" s="172"/>
      <c r="J11" s="172"/>
      <c r="K11" s="251"/>
    </row>
    <row r="12" spans="1:11" ht="13.5" customHeight="1">
      <c r="A12" s="250"/>
      <c r="B12" s="242"/>
      <c r="C12" s="34">
        <v>4040</v>
      </c>
      <c r="D12" s="33" t="s">
        <v>332</v>
      </c>
      <c r="E12" s="172">
        <v>0</v>
      </c>
      <c r="F12" s="172">
        <v>24962</v>
      </c>
      <c r="G12" s="172">
        <f aca="true" t="shared" si="2" ref="G12:G26">F12</f>
        <v>24962</v>
      </c>
      <c r="H12" s="172">
        <f>G12</f>
        <v>24962</v>
      </c>
      <c r="I12" s="172"/>
      <c r="J12" s="172"/>
      <c r="K12" s="251"/>
    </row>
    <row r="13" spans="1:11" ht="12.75">
      <c r="A13" s="250"/>
      <c r="B13" s="242"/>
      <c r="C13" s="33">
        <v>4110</v>
      </c>
      <c r="D13" s="33" t="s">
        <v>100</v>
      </c>
      <c r="E13" s="172">
        <v>0</v>
      </c>
      <c r="F13" s="172">
        <v>11914</v>
      </c>
      <c r="G13" s="172">
        <f t="shared" si="2"/>
        <v>11914</v>
      </c>
      <c r="H13" s="172"/>
      <c r="I13" s="172">
        <f>G13</f>
        <v>11914</v>
      </c>
      <c r="J13" s="172"/>
      <c r="K13" s="251"/>
    </row>
    <row r="14" spans="1:11" ht="12.75">
      <c r="A14" s="250"/>
      <c r="B14" s="242"/>
      <c r="C14" s="33">
        <v>4120</v>
      </c>
      <c r="D14" s="33" t="s">
        <v>40</v>
      </c>
      <c r="E14" s="172">
        <v>0</v>
      </c>
      <c r="F14" s="172">
        <v>1507</v>
      </c>
      <c r="G14" s="172">
        <f t="shared" si="2"/>
        <v>1507</v>
      </c>
      <c r="H14" s="172"/>
      <c r="I14" s="172">
        <f>G14</f>
        <v>1507</v>
      </c>
      <c r="J14" s="172"/>
      <c r="K14" s="251"/>
    </row>
    <row r="15" spans="1:11" ht="13.5" customHeight="1">
      <c r="A15" s="250"/>
      <c r="B15" s="242"/>
      <c r="C15" s="34">
        <v>4210</v>
      </c>
      <c r="D15" s="33" t="s">
        <v>42</v>
      </c>
      <c r="E15" s="172">
        <v>0</v>
      </c>
      <c r="F15" s="172">
        <v>0</v>
      </c>
      <c r="G15" s="172">
        <f t="shared" si="2"/>
        <v>0</v>
      </c>
      <c r="H15" s="172"/>
      <c r="I15" s="172"/>
      <c r="J15" s="172"/>
      <c r="K15" s="251"/>
    </row>
    <row r="16" spans="1:11" ht="15.75" customHeight="1">
      <c r="A16" s="250"/>
      <c r="B16" s="242"/>
      <c r="C16" s="34">
        <v>4230</v>
      </c>
      <c r="D16" s="33" t="s">
        <v>503</v>
      </c>
      <c r="E16" s="172">
        <v>0</v>
      </c>
      <c r="F16" s="172">
        <v>1000</v>
      </c>
      <c r="G16" s="172">
        <f t="shared" si="2"/>
        <v>1000</v>
      </c>
      <c r="H16" s="172"/>
      <c r="I16" s="172"/>
      <c r="J16" s="172"/>
      <c r="K16" s="251"/>
    </row>
    <row r="17" spans="1:11" ht="12.75">
      <c r="A17" s="250"/>
      <c r="B17" s="242"/>
      <c r="C17" s="34">
        <v>4260</v>
      </c>
      <c r="D17" s="33" t="s">
        <v>120</v>
      </c>
      <c r="E17" s="172">
        <v>0</v>
      </c>
      <c r="F17" s="172">
        <v>0</v>
      </c>
      <c r="G17" s="172">
        <f t="shared" si="2"/>
        <v>0</v>
      </c>
      <c r="H17" s="172"/>
      <c r="I17" s="172"/>
      <c r="J17" s="172"/>
      <c r="K17" s="251"/>
    </row>
    <row r="18" spans="1:11" ht="12.75" hidden="1">
      <c r="A18" s="250"/>
      <c r="B18" s="242"/>
      <c r="C18" s="34">
        <v>4270</v>
      </c>
      <c r="D18" s="33" t="s">
        <v>121</v>
      </c>
      <c r="E18" s="172">
        <v>0</v>
      </c>
      <c r="F18" s="172"/>
      <c r="G18" s="172">
        <f t="shared" si="2"/>
        <v>0</v>
      </c>
      <c r="H18" s="172"/>
      <c r="I18" s="172"/>
      <c r="J18" s="172"/>
      <c r="K18" s="251"/>
    </row>
    <row r="19" spans="1:11" ht="12.75">
      <c r="A19" s="250"/>
      <c r="B19" s="242"/>
      <c r="C19" s="34">
        <v>4300</v>
      </c>
      <c r="D19" s="33" t="s">
        <v>122</v>
      </c>
      <c r="E19" s="172">
        <v>0</v>
      </c>
      <c r="F19" s="172">
        <v>21627</v>
      </c>
      <c r="G19" s="172">
        <f t="shared" si="2"/>
        <v>21627</v>
      </c>
      <c r="H19" s="172"/>
      <c r="I19" s="172"/>
      <c r="J19" s="172"/>
      <c r="K19" s="251"/>
    </row>
    <row r="20" spans="1:11" ht="12.75">
      <c r="A20" s="250"/>
      <c r="B20" s="242"/>
      <c r="C20" s="34">
        <v>4350</v>
      </c>
      <c r="D20" s="31" t="s">
        <v>507</v>
      </c>
      <c r="E20" s="172">
        <v>0</v>
      </c>
      <c r="F20" s="172">
        <v>300</v>
      </c>
      <c r="G20" s="172">
        <f t="shared" si="2"/>
        <v>300</v>
      </c>
      <c r="H20" s="172"/>
      <c r="I20" s="172"/>
      <c r="J20" s="172"/>
      <c r="K20" s="251"/>
    </row>
    <row r="21" spans="1:11" ht="14.25" customHeight="1">
      <c r="A21" s="250"/>
      <c r="B21" s="242"/>
      <c r="C21" s="34">
        <v>4360</v>
      </c>
      <c r="D21" s="31" t="s">
        <v>252</v>
      </c>
      <c r="E21" s="172">
        <v>0</v>
      </c>
      <c r="F21" s="172">
        <v>300</v>
      </c>
      <c r="G21" s="172">
        <f t="shared" si="2"/>
        <v>300</v>
      </c>
      <c r="H21" s="172"/>
      <c r="I21" s="172"/>
      <c r="J21" s="172"/>
      <c r="K21" s="251"/>
    </row>
    <row r="22" spans="1:11" ht="15.75" customHeight="1">
      <c r="A22" s="250"/>
      <c r="B22" s="242"/>
      <c r="C22" s="34">
        <v>4370</v>
      </c>
      <c r="D22" s="31" t="s">
        <v>246</v>
      </c>
      <c r="E22" s="172">
        <v>0</v>
      </c>
      <c r="F22" s="172">
        <v>2000</v>
      </c>
      <c r="G22" s="172">
        <f t="shared" si="2"/>
        <v>2000</v>
      </c>
      <c r="H22" s="172"/>
      <c r="I22" s="172"/>
      <c r="J22" s="172"/>
      <c r="K22" s="251"/>
    </row>
    <row r="23" spans="1:11" ht="12.75">
      <c r="A23" s="250"/>
      <c r="B23" s="242"/>
      <c r="C23" s="34">
        <v>4410</v>
      </c>
      <c r="D23" s="32" t="s">
        <v>50</v>
      </c>
      <c r="E23" s="172">
        <v>0</v>
      </c>
      <c r="F23" s="172">
        <v>700</v>
      </c>
      <c r="G23" s="172">
        <f t="shared" si="2"/>
        <v>700</v>
      </c>
      <c r="H23" s="172"/>
      <c r="I23" s="172"/>
      <c r="J23" s="172"/>
      <c r="K23" s="251"/>
    </row>
    <row r="24" spans="1:11" ht="12.75">
      <c r="A24" s="250"/>
      <c r="B24" s="242"/>
      <c r="C24" s="34">
        <v>4440</v>
      </c>
      <c r="D24" s="33" t="s">
        <v>54</v>
      </c>
      <c r="E24" s="172">
        <v>0</v>
      </c>
      <c r="F24" s="172">
        <v>15000</v>
      </c>
      <c r="G24" s="172">
        <f t="shared" si="2"/>
        <v>15000</v>
      </c>
      <c r="H24" s="172"/>
      <c r="I24" s="172"/>
      <c r="J24" s="172"/>
      <c r="K24" s="251"/>
    </row>
    <row r="25" spans="1:11" ht="12.75">
      <c r="A25" s="250"/>
      <c r="B25" s="242"/>
      <c r="C25" s="34">
        <v>4480</v>
      </c>
      <c r="D25" s="33" t="s">
        <v>70</v>
      </c>
      <c r="E25" s="172">
        <v>0</v>
      </c>
      <c r="F25" s="172">
        <v>1554</v>
      </c>
      <c r="G25" s="172">
        <f t="shared" si="2"/>
        <v>1554</v>
      </c>
      <c r="H25" s="172"/>
      <c r="I25" s="172"/>
      <c r="J25" s="172"/>
      <c r="K25" s="251"/>
    </row>
    <row r="26" spans="1:11" ht="12.75">
      <c r="A26" s="252"/>
      <c r="B26" s="243"/>
      <c r="C26" s="533">
        <v>4520</v>
      </c>
      <c r="D26" s="107" t="s">
        <v>337</v>
      </c>
      <c r="E26" s="244">
        <v>0</v>
      </c>
      <c r="F26" s="244">
        <v>426</v>
      </c>
      <c r="G26" s="244">
        <f t="shared" si="2"/>
        <v>426</v>
      </c>
      <c r="H26" s="244"/>
      <c r="I26" s="244"/>
      <c r="J26" s="244"/>
      <c r="K26" s="253"/>
    </row>
    <row r="27" spans="1:11" ht="17.25" customHeight="1">
      <c r="A27" s="248">
        <v>852</v>
      </c>
      <c r="B27" s="248">
        <v>85218</v>
      </c>
      <c r="C27" s="248">
        <v>2130</v>
      </c>
      <c r="D27" s="248" t="s">
        <v>751</v>
      </c>
      <c r="E27" s="535">
        <f>'Z 1'!I122</f>
        <v>1500</v>
      </c>
      <c r="F27" s="535">
        <f aca="true" t="shared" si="3" ref="F27:K27">F28</f>
        <v>1500</v>
      </c>
      <c r="G27" s="535">
        <f t="shared" si="3"/>
        <v>1500</v>
      </c>
      <c r="H27" s="535">
        <f t="shared" si="3"/>
        <v>1500</v>
      </c>
      <c r="I27" s="535">
        <f t="shared" si="3"/>
        <v>0</v>
      </c>
      <c r="J27" s="535">
        <f t="shared" si="3"/>
        <v>0</v>
      </c>
      <c r="K27" s="537">
        <f t="shared" si="3"/>
        <v>0</v>
      </c>
    </row>
    <row r="28" spans="1:11" ht="16.5" customHeight="1">
      <c r="A28" s="250"/>
      <c r="B28" s="242"/>
      <c r="C28" s="34">
        <v>4010</v>
      </c>
      <c r="D28" s="33" t="s">
        <v>34</v>
      </c>
      <c r="E28" s="172"/>
      <c r="F28" s="167">
        <v>1500</v>
      </c>
      <c r="G28" s="172">
        <f>F28</f>
        <v>1500</v>
      </c>
      <c r="H28" s="172">
        <f>G28</f>
        <v>1500</v>
      </c>
      <c r="I28" s="172"/>
      <c r="J28" s="172"/>
      <c r="K28" s="251"/>
    </row>
    <row r="29" spans="1:11" ht="16.5" customHeight="1">
      <c r="A29" s="248">
        <v>854</v>
      </c>
      <c r="B29" s="248">
        <v>85415</v>
      </c>
      <c r="C29" s="248">
        <v>2130</v>
      </c>
      <c r="D29" s="532" t="s">
        <v>772</v>
      </c>
      <c r="E29" s="535">
        <f>'Z 1'!I147</f>
        <v>16800</v>
      </c>
      <c r="F29" s="535">
        <f>'Z 1'!J147</f>
        <v>16800</v>
      </c>
      <c r="G29" s="535">
        <f>'Z 1'!K147</f>
        <v>0</v>
      </c>
      <c r="H29" s="535">
        <f>'Z 1'!L147</f>
        <v>0</v>
      </c>
      <c r="I29" s="535">
        <f>'Z 1'!M147</f>
        <v>0</v>
      </c>
      <c r="J29" s="535">
        <f>'Z 1'!N147</f>
        <v>0</v>
      </c>
      <c r="K29" s="535">
        <f>'Z 1'!O147</f>
        <v>0</v>
      </c>
    </row>
    <row r="30" spans="1:11" ht="16.5" customHeight="1">
      <c r="A30" s="250"/>
      <c r="B30" s="242"/>
      <c r="C30" s="34">
        <v>3240</v>
      </c>
      <c r="D30" s="33" t="s">
        <v>773</v>
      </c>
      <c r="E30" s="172"/>
      <c r="F30" s="167">
        <v>16800</v>
      </c>
      <c r="G30" s="172">
        <f>F30</f>
        <v>16800</v>
      </c>
      <c r="H30" s="172"/>
      <c r="I30" s="172"/>
      <c r="J30" s="172"/>
      <c r="K30" s="251"/>
    </row>
    <row r="31" spans="1:11" ht="18.75" customHeight="1" thickBot="1">
      <c r="A31" s="758" t="s">
        <v>508</v>
      </c>
      <c r="B31" s="759"/>
      <c r="C31" s="759"/>
      <c r="D31" s="759"/>
      <c r="E31" s="534">
        <f>E8+E10+E27+E29</f>
        <v>381686</v>
      </c>
      <c r="F31" s="534">
        <f aca="true" t="shared" si="4" ref="F31:K31">F8+F10+F27+F29</f>
        <v>381686</v>
      </c>
      <c r="G31" s="534">
        <f t="shared" si="4"/>
        <v>364886</v>
      </c>
      <c r="H31" s="534">
        <f t="shared" si="4"/>
        <v>308558</v>
      </c>
      <c r="I31" s="534">
        <f t="shared" si="4"/>
        <v>13421</v>
      </c>
      <c r="J31" s="534">
        <f t="shared" si="4"/>
        <v>0</v>
      </c>
      <c r="K31" s="534">
        <f t="shared" si="4"/>
        <v>0</v>
      </c>
    </row>
    <row r="32" ht="11.25" customHeight="1">
      <c r="C32" s="22"/>
    </row>
    <row r="33" spans="3:11" ht="12.75">
      <c r="C33" s="22"/>
      <c r="E33" s="30" t="s">
        <v>651</v>
      </c>
      <c r="F33" s="30"/>
      <c r="G33" s="30"/>
      <c r="H33" s="30"/>
      <c r="I33" s="30" t="s">
        <v>574</v>
      </c>
      <c r="J33" s="30"/>
      <c r="K33" s="30"/>
    </row>
    <row r="34" spans="1:11" ht="12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</row>
    <row r="35" spans="3:9" ht="12.75">
      <c r="C35" s="22"/>
      <c r="I35" s="153" t="s">
        <v>652</v>
      </c>
    </row>
    <row r="36" ht="12.75">
      <c r="C36" s="22"/>
    </row>
    <row r="37" ht="12.75">
      <c r="C37" s="22"/>
    </row>
    <row r="38" ht="12.75">
      <c r="C38" s="22"/>
    </row>
  </sheetData>
  <mergeCells count="11">
    <mergeCell ref="K5:K6"/>
    <mergeCell ref="H5:J5"/>
    <mergeCell ref="E1:K1"/>
    <mergeCell ref="A31:D31"/>
    <mergeCell ref="A3:K3"/>
    <mergeCell ref="A4:C4"/>
    <mergeCell ref="D4:D6"/>
    <mergeCell ref="E4:E6"/>
    <mergeCell ref="F4:F6"/>
    <mergeCell ref="G4:K4"/>
    <mergeCell ref="G5:G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776" t="s">
        <v>785</v>
      </c>
      <c r="D1" s="776"/>
      <c r="E1" s="776"/>
      <c r="F1" s="776"/>
      <c r="G1" s="776"/>
      <c r="H1" s="776"/>
      <c r="I1" s="776"/>
      <c r="J1" s="776"/>
      <c r="K1" s="776"/>
      <c r="L1" s="99"/>
    </row>
    <row r="2" spans="1:12" ht="18" customHeight="1">
      <c r="A2" s="777" t="s">
        <v>654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47"/>
    </row>
    <row r="3" spans="1:12" ht="17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1.25" customHeight="1">
      <c r="A4" s="778" t="s">
        <v>305</v>
      </c>
      <c r="B4" s="779"/>
      <c r="C4" s="779"/>
      <c r="D4" s="762" t="s">
        <v>306</v>
      </c>
      <c r="E4" s="763" t="s">
        <v>205</v>
      </c>
      <c r="F4" s="763" t="s">
        <v>328</v>
      </c>
      <c r="G4" s="762" t="s">
        <v>409</v>
      </c>
      <c r="H4" s="762"/>
      <c r="I4" s="762"/>
      <c r="J4" s="762"/>
      <c r="K4" s="765"/>
      <c r="L4" s="20"/>
    </row>
    <row r="5" spans="1:13" ht="10.5" customHeight="1">
      <c r="A5" s="780"/>
      <c r="B5" s="781"/>
      <c r="C5" s="781"/>
      <c r="D5" s="756"/>
      <c r="E5" s="764"/>
      <c r="F5" s="764"/>
      <c r="G5" s="764" t="s">
        <v>511</v>
      </c>
      <c r="H5" s="756" t="s">
        <v>345</v>
      </c>
      <c r="I5" s="756"/>
      <c r="J5" s="756"/>
      <c r="K5" s="766" t="s">
        <v>556</v>
      </c>
      <c r="L5" s="146"/>
      <c r="M5" s="44"/>
    </row>
    <row r="6" spans="1:13" ht="17.25" customHeight="1" thickBot="1">
      <c r="A6" s="570" t="s">
        <v>308</v>
      </c>
      <c r="B6" s="571" t="s">
        <v>309</v>
      </c>
      <c r="C6" s="571" t="s">
        <v>577</v>
      </c>
      <c r="D6" s="772"/>
      <c r="E6" s="773"/>
      <c r="F6" s="773"/>
      <c r="G6" s="773"/>
      <c r="H6" s="572" t="s">
        <v>168</v>
      </c>
      <c r="I6" s="386" t="s">
        <v>216</v>
      </c>
      <c r="J6" s="572" t="s">
        <v>217</v>
      </c>
      <c r="K6" s="774"/>
      <c r="L6" s="146"/>
      <c r="M6" s="44"/>
    </row>
    <row r="7" spans="1:13" ht="11.25" customHeight="1" thickBot="1">
      <c r="A7" s="329">
        <v>1</v>
      </c>
      <c r="B7" s="330">
        <v>2</v>
      </c>
      <c r="C7" s="330">
        <v>3</v>
      </c>
      <c r="D7" s="330">
        <v>4</v>
      </c>
      <c r="E7" s="573">
        <v>5</v>
      </c>
      <c r="F7" s="330">
        <v>6</v>
      </c>
      <c r="G7" s="330">
        <v>7</v>
      </c>
      <c r="H7" s="330">
        <v>8</v>
      </c>
      <c r="I7" s="330">
        <v>9</v>
      </c>
      <c r="J7" s="330">
        <v>10</v>
      </c>
      <c r="K7" s="331">
        <v>11</v>
      </c>
      <c r="L7" s="143"/>
      <c r="M7" s="44"/>
    </row>
    <row r="8" spans="1:13" ht="15.75" customHeight="1" thickBot="1">
      <c r="A8" s="583"/>
      <c r="B8" s="584"/>
      <c r="C8" s="584"/>
      <c r="D8" s="585" t="s">
        <v>495</v>
      </c>
      <c r="E8" s="586">
        <f aca="true" t="shared" si="0" ref="E8:K8">E9+E12+E16+E35+E40+E43+E50+E69+E72+E75</f>
        <v>897989</v>
      </c>
      <c r="F8" s="586">
        <f t="shared" si="0"/>
        <v>1150754</v>
      </c>
      <c r="G8" s="586">
        <f t="shared" si="0"/>
        <v>444790</v>
      </c>
      <c r="H8" s="586">
        <f t="shared" si="0"/>
        <v>9670</v>
      </c>
      <c r="I8" s="586">
        <f t="shared" si="0"/>
        <v>1381</v>
      </c>
      <c r="J8" s="586">
        <f t="shared" si="0"/>
        <v>238065</v>
      </c>
      <c r="K8" s="587">
        <f t="shared" si="0"/>
        <v>705964</v>
      </c>
      <c r="L8" s="144"/>
      <c r="M8" s="44"/>
    </row>
    <row r="9" spans="1:13" ht="15.75" customHeight="1">
      <c r="A9" s="574" t="s">
        <v>578</v>
      </c>
      <c r="B9" s="575"/>
      <c r="C9" s="575"/>
      <c r="D9" s="576" t="s">
        <v>423</v>
      </c>
      <c r="E9" s="581">
        <f>E10</f>
        <v>0</v>
      </c>
      <c r="F9" s="581">
        <f aca="true" t="shared" si="1" ref="F9:K9">F10</f>
        <v>1700</v>
      </c>
      <c r="G9" s="581">
        <f t="shared" si="1"/>
        <v>1700</v>
      </c>
      <c r="H9" s="581">
        <f t="shared" si="1"/>
        <v>0</v>
      </c>
      <c r="I9" s="581">
        <f t="shared" si="1"/>
        <v>0</v>
      </c>
      <c r="J9" s="581">
        <f t="shared" si="1"/>
        <v>1700</v>
      </c>
      <c r="K9" s="582">
        <f t="shared" si="1"/>
        <v>0</v>
      </c>
      <c r="L9" s="144"/>
      <c r="M9" s="44"/>
    </row>
    <row r="10" spans="1:13" ht="14.25" customHeight="1">
      <c r="A10" s="319"/>
      <c r="B10" s="314" t="s">
        <v>428</v>
      </c>
      <c r="C10" s="314"/>
      <c r="D10" s="315" t="s">
        <v>674</v>
      </c>
      <c r="E10" s="316">
        <f>E11</f>
        <v>0</v>
      </c>
      <c r="F10" s="316">
        <f aca="true" t="shared" si="2" ref="F10:K10">F11</f>
        <v>1700</v>
      </c>
      <c r="G10" s="316">
        <f t="shared" si="2"/>
        <v>1700</v>
      </c>
      <c r="H10" s="316">
        <f t="shared" si="2"/>
        <v>0</v>
      </c>
      <c r="I10" s="316">
        <f t="shared" si="2"/>
        <v>0</v>
      </c>
      <c r="J10" s="316">
        <f t="shared" si="2"/>
        <v>1700</v>
      </c>
      <c r="K10" s="317">
        <f t="shared" si="2"/>
        <v>0</v>
      </c>
      <c r="L10" s="145"/>
      <c r="M10" s="44"/>
    </row>
    <row r="11" spans="1:13" ht="21" customHeight="1">
      <c r="A11" s="306"/>
      <c r="B11" s="297"/>
      <c r="C11" s="297">
        <v>2310</v>
      </c>
      <c r="D11" s="121" t="s">
        <v>11</v>
      </c>
      <c r="E11" s="296">
        <v>0</v>
      </c>
      <c r="F11" s="296">
        <f>'Z 2 '!G12</f>
        <v>1700</v>
      </c>
      <c r="G11" s="296">
        <f>F11</f>
        <v>1700</v>
      </c>
      <c r="H11" s="296"/>
      <c r="I11" s="296"/>
      <c r="J11" s="296">
        <f>G11</f>
        <v>1700</v>
      </c>
      <c r="K11" s="307"/>
      <c r="L11" s="145"/>
      <c r="M11" s="44"/>
    </row>
    <row r="12" spans="1:13" ht="20.25" customHeight="1">
      <c r="A12" s="303" t="s">
        <v>60</v>
      </c>
      <c r="B12" s="266"/>
      <c r="C12" s="266"/>
      <c r="D12" s="267" t="s">
        <v>8</v>
      </c>
      <c r="E12" s="268">
        <f>E13</f>
        <v>206798</v>
      </c>
      <c r="F12" s="268">
        <f aca="true" t="shared" si="3" ref="F12:K12">F13</f>
        <v>206798</v>
      </c>
      <c r="G12" s="268">
        <f t="shared" si="3"/>
        <v>0</v>
      </c>
      <c r="H12" s="268">
        <f t="shared" si="3"/>
        <v>0</v>
      </c>
      <c r="I12" s="268">
        <f t="shared" si="3"/>
        <v>0</v>
      </c>
      <c r="J12" s="268">
        <f t="shared" si="3"/>
        <v>0</v>
      </c>
      <c r="K12" s="304">
        <f t="shared" si="3"/>
        <v>206798</v>
      </c>
      <c r="L12" s="144"/>
      <c r="M12" s="44"/>
    </row>
    <row r="13" spans="1:13" ht="16.5" customHeight="1">
      <c r="A13" s="319"/>
      <c r="B13" s="314" t="s">
        <v>62</v>
      </c>
      <c r="C13" s="314"/>
      <c r="D13" s="315" t="s">
        <v>569</v>
      </c>
      <c r="E13" s="316">
        <f>E14</f>
        <v>206798</v>
      </c>
      <c r="F13" s="316">
        <f aca="true" t="shared" si="4" ref="F13:K13">F15</f>
        <v>206798</v>
      </c>
      <c r="G13" s="316">
        <f t="shared" si="4"/>
        <v>0</v>
      </c>
      <c r="H13" s="316">
        <f t="shared" si="4"/>
        <v>0</v>
      </c>
      <c r="I13" s="316">
        <f t="shared" si="4"/>
        <v>0</v>
      </c>
      <c r="J13" s="316">
        <f t="shared" si="4"/>
        <v>0</v>
      </c>
      <c r="K13" s="317">
        <f t="shared" si="4"/>
        <v>206798</v>
      </c>
      <c r="L13" s="145"/>
      <c r="M13" s="44"/>
    </row>
    <row r="14" spans="1:13" ht="21.75" customHeight="1">
      <c r="A14" s="306"/>
      <c r="B14" s="297"/>
      <c r="C14" s="297">
        <v>6610</v>
      </c>
      <c r="D14" s="121" t="s">
        <v>10</v>
      </c>
      <c r="E14" s="296">
        <f>'Z 1'!I26</f>
        <v>206798</v>
      </c>
      <c r="F14" s="296"/>
      <c r="G14" s="296"/>
      <c r="H14" s="296"/>
      <c r="I14" s="296"/>
      <c r="J14" s="296"/>
      <c r="K14" s="307"/>
      <c r="L14" s="145"/>
      <c r="M14" s="44"/>
    </row>
    <row r="15" spans="1:13" ht="15" customHeight="1">
      <c r="A15" s="306"/>
      <c r="B15" s="297"/>
      <c r="C15" s="297">
        <v>6050</v>
      </c>
      <c r="D15" s="35" t="s">
        <v>9</v>
      </c>
      <c r="E15" s="296"/>
      <c r="F15" s="296">
        <v>206798</v>
      </c>
      <c r="G15" s="296"/>
      <c r="H15" s="296"/>
      <c r="I15" s="296"/>
      <c r="J15" s="296"/>
      <c r="K15" s="307">
        <f>F15</f>
        <v>206798</v>
      </c>
      <c r="L15" s="145"/>
      <c r="M15" s="44"/>
    </row>
    <row r="16" spans="1:13" ht="18" customHeight="1">
      <c r="A16" s="303">
        <v>750</v>
      </c>
      <c r="B16" s="266"/>
      <c r="C16" s="266"/>
      <c r="D16" s="69" t="s">
        <v>457</v>
      </c>
      <c r="E16" s="268">
        <f aca="true" t="shared" si="5" ref="E16:K16">E17+E19+E21</f>
        <v>55756</v>
      </c>
      <c r="F16" s="268">
        <f t="shared" si="5"/>
        <v>69176</v>
      </c>
      <c r="G16" s="268">
        <f t="shared" si="5"/>
        <v>68876</v>
      </c>
      <c r="H16" s="268">
        <f t="shared" si="5"/>
        <v>9670</v>
      </c>
      <c r="I16" s="268">
        <f t="shared" si="5"/>
        <v>1381</v>
      </c>
      <c r="J16" s="268">
        <f t="shared" si="5"/>
        <v>13120</v>
      </c>
      <c r="K16" s="304">
        <f t="shared" si="5"/>
        <v>300</v>
      </c>
      <c r="L16" s="144"/>
      <c r="M16" s="44"/>
    </row>
    <row r="17" spans="1:13" ht="16.5" customHeight="1">
      <c r="A17" s="318"/>
      <c r="B17" s="314" t="s">
        <v>399</v>
      </c>
      <c r="C17" s="314"/>
      <c r="D17" s="315" t="s">
        <v>557</v>
      </c>
      <c r="E17" s="316">
        <f aca="true" t="shared" si="6" ref="E17:K17">E18</f>
        <v>0</v>
      </c>
      <c r="F17" s="316">
        <f t="shared" si="6"/>
        <v>3120</v>
      </c>
      <c r="G17" s="316">
        <f t="shared" si="6"/>
        <v>3120</v>
      </c>
      <c r="H17" s="316">
        <f t="shared" si="6"/>
        <v>0</v>
      </c>
      <c r="I17" s="316">
        <f t="shared" si="6"/>
        <v>0</v>
      </c>
      <c r="J17" s="316">
        <f t="shared" si="6"/>
        <v>3120</v>
      </c>
      <c r="K17" s="317">
        <f t="shared" si="6"/>
        <v>0</v>
      </c>
      <c r="L17" s="145"/>
      <c r="M17" s="44"/>
    </row>
    <row r="18" spans="1:13" s="18" customFormat="1" ht="33.75">
      <c r="A18" s="306"/>
      <c r="B18" s="297"/>
      <c r="C18" s="297">
        <v>2330</v>
      </c>
      <c r="D18" s="36" t="s">
        <v>12</v>
      </c>
      <c r="E18" s="296">
        <v>0</v>
      </c>
      <c r="F18" s="296">
        <f>'Z 2 '!G93</f>
        <v>3120</v>
      </c>
      <c r="G18" s="296">
        <f>F18</f>
        <v>3120</v>
      </c>
      <c r="H18" s="296"/>
      <c r="I18" s="296"/>
      <c r="J18" s="296">
        <f>F18</f>
        <v>3120</v>
      </c>
      <c r="K18" s="307"/>
      <c r="L18" s="145"/>
      <c r="M18" s="149"/>
    </row>
    <row r="19" spans="1:13" ht="13.5" customHeight="1">
      <c r="A19" s="305"/>
      <c r="B19" s="314" t="s">
        <v>96</v>
      </c>
      <c r="C19" s="314"/>
      <c r="D19" s="315" t="s">
        <v>97</v>
      </c>
      <c r="E19" s="316">
        <f>E20</f>
        <v>0</v>
      </c>
      <c r="F19" s="316">
        <f aca="true" t="shared" si="7" ref="F19:K19">F20</f>
        <v>10000</v>
      </c>
      <c r="G19" s="316">
        <f t="shared" si="7"/>
        <v>10000</v>
      </c>
      <c r="H19" s="316">
        <f t="shared" si="7"/>
        <v>0</v>
      </c>
      <c r="I19" s="316">
        <f t="shared" si="7"/>
        <v>0</v>
      </c>
      <c r="J19" s="316">
        <f t="shared" si="7"/>
        <v>10000</v>
      </c>
      <c r="K19" s="317">
        <f t="shared" si="7"/>
        <v>0</v>
      </c>
      <c r="L19" s="147"/>
      <c r="M19" s="44"/>
    </row>
    <row r="20" spans="1:13" ht="23.25" customHeight="1">
      <c r="A20" s="306"/>
      <c r="B20" s="297"/>
      <c r="C20" s="297">
        <v>2310</v>
      </c>
      <c r="D20" s="121" t="s">
        <v>11</v>
      </c>
      <c r="E20" s="296"/>
      <c r="F20" s="296">
        <f>'Z 2 '!G106</f>
        <v>10000</v>
      </c>
      <c r="G20" s="296">
        <f>F20</f>
        <v>10000</v>
      </c>
      <c r="H20" s="296"/>
      <c r="I20" s="296"/>
      <c r="J20" s="296">
        <f>F20</f>
        <v>10000</v>
      </c>
      <c r="K20" s="307"/>
      <c r="L20" s="147"/>
      <c r="M20" s="44"/>
    </row>
    <row r="21" spans="1:13" ht="18.75" customHeight="1">
      <c r="A21" s="308"/>
      <c r="B21" s="314" t="s">
        <v>288</v>
      </c>
      <c r="C21" s="314"/>
      <c r="D21" s="313" t="s">
        <v>664</v>
      </c>
      <c r="E21" s="316">
        <f>E22</f>
        <v>55756</v>
      </c>
      <c r="F21" s="316">
        <f aca="true" t="shared" si="8" ref="F21:K21">SUM(F23:F34)</f>
        <v>56056</v>
      </c>
      <c r="G21" s="316">
        <f t="shared" si="8"/>
        <v>55756</v>
      </c>
      <c r="H21" s="316">
        <f t="shared" si="8"/>
        <v>9670</v>
      </c>
      <c r="I21" s="316">
        <f t="shared" si="8"/>
        <v>1381</v>
      </c>
      <c r="J21" s="316">
        <f t="shared" si="8"/>
        <v>0</v>
      </c>
      <c r="K21" s="317">
        <f t="shared" si="8"/>
        <v>300</v>
      </c>
      <c r="L21" s="147"/>
      <c r="M21" s="44"/>
    </row>
    <row r="22" spans="1:13" ht="23.25" customHeight="1">
      <c r="A22" s="306"/>
      <c r="B22" s="297"/>
      <c r="C22" s="297">
        <v>2326</v>
      </c>
      <c r="D22" s="121" t="s">
        <v>13</v>
      </c>
      <c r="E22" s="296">
        <f>'Z 1'!I56</f>
        <v>55756</v>
      </c>
      <c r="F22" s="296"/>
      <c r="G22" s="296"/>
      <c r="H22" s="296"/>
      <c r="I22" s="296"/>
      <c r="J22" s="296"/>
      <c r="K22" s="307"/>
      <c r="L22" s="147"/>
      <c r="M22" s="44"/>
    </row>
    <row r="23" spans="1:13" ht="12" customHeight="1">
      <c r="A23" s="306"/>
      <c r="B23" s="297"/>
      <c r="C23" s="297">
        <v>4016</v>
      </c>
      <c r="D23" s="295" t="s">
        <v>669</v>
      </c>
      <c r="E23" s="296"/>
      <c r="F23" s="296">
        <v>7870</v>
      </c>
      <c r="G23" s="296">
        <f>F23</f>
        <v>7870</v>
      </c>
      <c r="H23" s="296">
        <f>G23</f>
        <v>7870</v>
      </c>
      <c r="I23" s="296"/>
      <c r="J23" s="296"/>
      <c r="K23" s="307"/>
      <c r="L23" s="147"/>
      <c r="M23" s="44"/>
    </row>
    <row r="24" spans="1:13" ht="15" customHeight="1">
      <c r="A24" s="306"/>
      <c r="B24" s="297"/>
      <c r="C24" s="297">
        <v>4116</v>
      </c>
      <c r="D24" s="61" t="s">
        <v>234</v>
      </c>
      <c r="E24" s="296"/>
      <c r="F24" s="296">
        <v>1188</v>
      </c>
      <c r="G24" s="296">
        <f aca="true" t="shared" si="9" ref="G24:G33">F24</f>
        <v>1188</v>
      </c>
      <c r="H24" s="296"/>
      <c r="I24" s="296">
        <f>G24</f>
        <v>1188</v>
      </c>
      <c r="J24" s="296"/>
      <c r="K24" s="307"/>
      <c r="L24" s="147"/>
      <c r="M24" s="44"/>
    </row>
    <row r="25" spans="1:13" ht="12" customHeight="1">
      <c r="A25" s="306"/>
      <c r="B25" s="297"/>
      <c r="C25" s="297">
        <v>4126</v>
      </c>
      <c r="D25" s="295" t="s">
        <v>670</v>
      </c>
      <c r="E25" s="296"/>
      <c r="F25" s="296">
        <v>193</v>
      </c>
      <c r="G25" s="296">
        <f t="shared" si="9"/>
        <v>193</v>
      </c>
      <c r="H25" s="296"/>
      <c r="I25" s="296">
        <f>G25</f>
        <v>193</v>
      </c>
      <c r="J25" s="296"/>
      <c r="K25" s="307"/>
      <c r="L25" s="147"/>
      <c r="M25" s="44"/>
    </row>
    <row r="26" spans="1:13" ht="13.5" customHeight="1">
      <c r="A26" s="306"/>
      <c r="B26" s="297"/>
      <c r="C26" s="297">
        <v>4176</v>
      </c>
      <c r="D26" s="61" t="s">
        <v>505</v>
      </c>
      <c r="E26" s="296"/>
      <c r="F26" s="296">
        <v>1800</v>
      </c>
      <c r="G26" s="296">
        <f t="shared" si="9"/>
        <v>1800</v>
      </c>
      <c r="H26" s="296">
        <f>G26</f>
        <v>1800</v>
      </c>
      <c r="I26" s="296"/>
      <c r="J26" s="296"/>
      <c r="K26" s="307"/>
      <c r="L26" s="147"/>
      <c r="M26" s="44"/>
    </row>
    <row r="27" spans="1:13" ht="13.5" customHeight="1">
      <c r="A27" s="306"/>
      <c r="B27" s="297"/>
      <c r="C27" s="297">
        <v>4216</v>
      </c>
      <c r="D27" s="61" t="s">
        <v>42</v>
      </c>
      <c r="E27" s="296"/>
      <c r="F27" s="296">
        <v>3000</v>
      </c>
      <c r="G27" s="296">
        <f t="shared" si="9"/>
        <v>3000</v>
      </c>
      <c r="H27" s="296"/>
      <c r="I27" s="296"/>
      <c r="J27" s="296"/>
      <c r="K27" s="307"/>
      <c r="L27" s="147"/>
      <c r="M27" s="44"/>
    </row>
    <row r="28" spans="1:13" ht="12" customHeight="1">
      <c r="A28" s="306"/>
      <c r="B28" s="297"/>
      <c r="C28" s="297">
        <v>4226</v>
      </c>
      <c r="D28" s="295" t="s">
        <v>600</v>
      </c>
      <c r="E28" s="296"/>
      <c r="F28" s="296">
        <v>12295</v>
      </c>
      <c r="G28" s="296">
        <f t="shared" si="9"/>
        <v>12295</v>
      </c>
      <c r="H28" s="296"/>
      <c r="I28" s="296"/>
      <c r="J28" s="296"/>
      <c r="K28" s="307"/>
      <c r="L28" s="147"/>
      <c r="M28" s="44"/>
    </row>
    <row r="29" spans="1:13" ht="14.25" customHeight="1">
      <c r="A29" s="306"/>
      <c r="B29" s="297"/>
      <c r="C29" s="297">
        <v>4246</v>
      </c>
      <c r="D29" s="61" t="s">
        <v>671</v>
      </c>
      <c r="E29" s="296"/>
      <c r="F29" s="296">
        <v>700</v>
      </c>
      <c r="G29" s="296">
        <f t="shared" si="9"/>
        <v>700</v>
      </c>
      <c r="H29" s="296"/>
      <c r="I29" s="296"/>
      <c r="J29" s="296"/>
      <c r="K29" s="307"/>
      <c r="L29" s="147"/>
      <c r="M29" s="44"/>
    </row>
    <row r="30" spans="1:13" ht="12" customHeight="1">
      <c r="A30" s="306"/>
      <c r="B30" s="297"/>
      <c r="C30" s="297">
        <v>4306</v>
      </c>
      <c r="D30" s="295" t="s">
        <v>122</v>
      </c>
      <c r="E30" s="296"/>
      <c r="F30" s="296">
        <v>24940</v>
      </c>
      <c r="G30" s="296">
        <f t="shared" si="9"/>
        <v>24940</v>
      </c>
      <c r="H30" s="296"/>
      <c r="I30" s="296"/>
      <c r="J30" s="296"/>
      <c r="K30" s="307"/>
      <c r="L30" s="147"/>
      <c r="M30" s="44"/>
    </row>
    <row r="31" spans="1:13" ht="15" customHeight="1">
      <c r="A31" s="306"/>
      <c r="B31" s="297"/>
      <c r="C31" s="297">
        <v>4426</v>
      </c>
      <c r="D31" s="61" t="s">
        <v>571</v>
      </c>
      <c r="E31" s="296"/>
      <c r="F31" s="296">
        <v>330</v>
      </c>
      <c r="G31" s="296">
        <f t="shared" si="9"/>
        <v>330</v>
      </c>
      <c r="H31" s="296"/>
      <c r="I31" s="296"/>
      <c r="J31" s="296"/>
      <c r="K31" s="307"/>
      <c r="L31" s="147"/>
      <c r="M31" s="44"/>
    </row>
    <row r="32" spans="1:13" ht="12" customHeight="1">
      <c r="A32" s="306"/>
      <c r="B32" s="297"/>
      <c r="C32" s="297">
        <v>4436</v>
      </c>
      <c r="D32" s="295" t="s">
        <v>672</v>
      </c>
      <c r="E32" s="296"/>
      <c r="F32" s="296">
        <v>380</v>
      </c>
      <c r="G32" s="296">
        <f t="shared" si="9"/>
        <v>380</v>
      </c>
      <c r="H32" s="296"/>
      <c r="I32" s="296"/>
      <c r="J32" s="296"/>
      <c r="K32" s="307"/>
      <c r="L32" s="147"/>
      <c r="M32" s="44"/>
    </row>
    <row r="33" spans="1:13" ht="12" customHeight="1">
      <c r="A33" s="306"/>
      <c r="B33" s="297"/>
      <c r="C33" s="297">
        <v>4756</v>
      </c>
      <c r="D33" s="295" t="s">
        <v>673</v>
      </c>
      <c r="E33" s="296"/>
      <c r="F33" s="296">
        <v>3060</v>
      </c>
      <c r="G33" s="296">
        <f t="shared" si="9"/>
        <v>3060</v>
      </c>
      <c r="H33" s="296"/>
      <c r="I33" s="296"/>
      <c r="J33" s="296"/>
      <c r="K33" s="307"/>
      <c r="L33" s="147"/>
      <c r="M33" s="44"/>
    </row>
    <row r="34" spans="1:13" ht="18.75" customHeight="1">
      <c r="A34" s="306"/>
      <c r="B34" s="297"/>
      <c r="C34" s="297" t="s">
        <v>722</v>
      </c>
      <c r="D34" s="179" t="s">
        <v>723</v>
      </c>
      <c r="E34" s="296"/>
      <c r="F34" s="296">
        <f>'Z 2 '!G169</f>
        <v>300</v>
      </c>
      <c r="G34" s="296"/>
      <c r="H34" s="296"/>
      <c r="I34" s="296"/>
      <c r="J34" s="296"/>
      <c r="K34" s="307">
        <f>F34</f>
        <v>300</v>
      </c>
      <c r="L34" s="147"/>
      <c r="M34" s="44"/>
    </row>
    <row r="35" spans="1:13" ht="18.75" customHeight="1">
      <c r="A35" s="303" t="s">
        <v>103</v>
      </c>
      <c r="B35" s="266"/>
      <c r="C35" s="266"/>
      <c r="D35" s="266" t="s">
        <v>21</v>
      </c>
      <c r="E35" s="268">
        <f>E36</f>
        <v>15000</v>
      </c>
      <c r="F35" s="268">
        <f aca="true" t="shared" si="10" ref="F35:K35">F36</f>
        <v>29400</v>
      </c>
      <c r="G35" s="268">
        <f t="shared" si="10"/>
        <v>0</v>
      </c>
      <c r="H35" s="268">
        <f t="shared" si="10"/>
        <v>0</v>
      </c>
      <c r="I35" s="268">
        <f t="shared" si="10"/>
        <v>0</v>
      </c>
      <c r="J35" s="268">
        <f t="shared" si="10"/>
        <v>0</v>
      </c>
      <c r="K35" s="304">
        <f t="shared" si="10"/>
        <v>29400</v>
      </c>
      <c r="L35" s="147"/>
      <c r="M35" s="44"/>
    </row>
    <row r="36" spans="1:13" ht="15" customHeight="1">
      <c r="A36" s="319"/>
      <c r="B36" s="314" t="s">
        <v>123</v>
      </c>
      <c r="C36" s="314"/>
      <c r="D36" s="315" t="s">
        <v>335</v>
      </c>
      <c r="E36" s="316">
        <f>E37</f>
        <v>15000</v>
      </c>
      <c r="F36" s="316">
        <f aca="true" t="shared" si="11" ref="F36:K36">F38+F39</f>
        <v>29400</v>
      </c>
      <c r="G36" s="316">
        <f t="shared" si="11"/>
        <v>0</v>
      </c>
      <c r="H36" s="316">
        <f t="shared" si="11"/>
        <v>0</v>
      </c>
      <c r="I36" s="316">
        <f t="shared" si="11"/>
        <v>0</v>
      </c>
      <c r="J36" s="316">
        <f t="shared" si="11"/>
        <v>0</v>
      </c>
      <c r="K36" s="317">
        <f t="shared" si="11"/>
        <v>29400</v>
      </c>
      <c r="L36" s="147"/>
      <c r="M36" s="44"/>
    </row>
    <row r="37" spans="1:13" ht="22.5" customHeight="1">
      <c r="A37" s="516"/>
      <c r="B37" s="517"/>
      <c r="C37" s="518" t="s">
        <v>659</v>
      </c>
      <c r="D37" s="121" t="s">
        <v>10</v>
      </c>
      <c r="E37" s="519">
        <v>15000</v>
      </c>
      <c r="F37" s="519"/>
      <c r="G37" s="519"/>
      <c r="H37" s="519"/>
      <c r="I37" s="519"/>
      <c r="J37" s="519"/>
      <c r="K37" s="520"/>
      <c r="L37" s="147"/>
      <c r="M37" s="44"/>
    </row>
    <row r="38" spans="1:13" ht="15" customHeight="1">
      <c r="A38" s="516"/>
      <c r="B38" s="517"/>
      <c r="C38" s="518" t="s">
        <v>73</v>
      </c>
      <c r="D38" s="35" t="s">
        <v>20</v>
      </c>
      <c r="E38" s="519"/>
      <c r="F38" s="519">
        <v>15000</v>
      </c>
      <c r="G38" s="519"/>
      <c r="H38" s="519"/>
      <c r="I38" s="519"/>
      <c r="J38" s="519"/>
      <c r="K38" s="307">
        <f>F38</f>
        <v>15000</v>
      </c>
      <c r="L38" s="147"/>
      <c r="M38" s="44"/>
    </row>
    <row r="39" spans="1:13" ht="24" customHeight="1">
      <c r="A39" s="306"/>
      <c r="B39" s="297"/>
      <c r="C39" s="297" t="s">
        <v>639</v>
      </c>
      <c r="D39" s="121" t="s">
        <v>22</v>
      </c>
      <c r="E39" s="296"/>
      <c r="F39" s="296">
        <f>'Z 2 '!G204</f>
        <v>14400</v>
      </c>
      <c r="G39" s="296"/>
      <c r="H39" s="296"/>
      <c r="I39" s="296"/>
      <c r="J39" s="296"/>
      <c r="K39" s="307">
        <f>F39</f>
        <v>14400</v>
      </c>
      <c r="L39" s="147"/>
      <c r="M39" s="44"/>
    </row>
    <row r="40" spans="1:13" ht="18.75" customHeight="1">
      <c r="A40" s="303">
        <v>801</v>
      </c>
      <c r="B40" s="266"/>
      <c r="C40" s="266"/>
      <c r="D40" s="267" t="s">
        <v>466</v>
      </c>
      <c r="E40" s="268">
        <f>E41</f>
        <v>0</v>
      </c>
      <c r="F40" s="268">
        <f aca="true" t="shared" si="12" ref="F40:K40">F41</f>
        <v>12000</v>
      </c>
      <c r="G40" s="268">
        <f t="shared" si="12"/>
        <v>12000</v>
      </c>
      <c r="H40" s="268">
        <f t="shared" si="12"/>
        <v>0</v>
      </c>
      <c r="I40" s="268">
        <f t="shared" si="12"/>
        <v>0</v>
      </c>
      <c r="J40" s="268">
        <f t="shared" si="12"/>
        <v>12000</v>
      </c>
      <c r="K40" s="304">
        <f t="shared" si="12"/>
        <v>0</v>
      </c>
      <c r="L40" s="147"/>
      <c r="M40" s="44"/>
    </row>
    <row r="41" spans="1:13" ht="20.25" customHeight="1">
      <c r="A41" s="319"/>
      <c r="B41" s="314" t="s">
        <v>209</v>
      </c>
      <c r="C41" s="314"/>
      <c r="D41" s="312" t="s">
        <v>210</v>
      </c>
      <c r="E41" s="316">
        <f>E42</f>
        <v>0</v>
      </c>
      <c r="F41" s="316">
        <f aca="true" t="shared" si="13" ref="F41:K41">F42</f>
        <v>12000</v>
      </c>
      <c r="G41" s="316">
        <f t="shared" si="13"/>
        <v>12000</v>
      </c>
      <c r="H41" s="316">
        <f t="shared" si="13"/>
        <v>0</v>
      </c>
      <c r="I41" s="316">
        <f t="shared" si="13"/>
        <v>0</v>
      </c>
      <c r="J41" s="316">
        <f t="shared" si="13"/>
        <v>12000</v>
      </c>
      <c r="K41" s="317">
        <f t="shared" si="13"/>
        <v>0</v>
      </c>
      <c r="L41" s="147"/>
      <c r="M41" s="44"/>
    </row>
    <row r="42" spans="1:13" ht="22.5" customHeight="1">
      <c r="A42" s="306"/>
      <c r="B42" s="297"/>
      <c r="C42" s="297">
        <v>2320</v>
      </c>
      <c r="D42" s="121" t="s">
        <v>14</v>
      </c>
      <c r="E42" s="296"/>
      <c r="F42" s="296">
        <f>'Z 2 '!G376</f>
        <v>12000</v>
      </c>
      <c r="G42" s="296">
        <f>F42</f>
        <v>12000</v>
      </c>
      <c r="H42" s="296"/>
      <c r="I42" s="296"/>
      <c r="J42" s="296">
        <f>F42</f>
        <v>12000</v>
      </c>
      <c r="K42" s="307"/>
      <c r="L42" s="147"/>
      <c r="M42" s="44"/>
    </row>
    <row r="43" spans="1:13" ht="17.25" customHeight="1">
      <c r="A43" s="303">
        <v>851</v>
      </c>
      <c r="B43" s="266"/>
      <c r="C43" s="266"/>
      <c r="D43" s="69" t="s">
        <v>468</v>
      </c>
      <c r="E43" s="268">
        <f aca="true" t="shared" si="14" ref="E43:K43">E44+E47</f>
        <v>469466</v>
      </c>
      <c r="F43" s="268">
        <f t="shared" si="14"/>
        <v>469466</v>
      </c>
      <c r="G43" s="268">
        <f t="shared" si="14"/>
        <v>0</v>
      </c>
      <c r="H43" s="268">
        <f t="shared" si="14"/>
        <v>0</v>
      </c>
      <c r="I43" s="268">
        <f t="shared" si="14"/>
        <v>0</v>
      </c>
      <c r="J43" s="268">
        <f t="shared" si="14"/>
        <v>0</v>
      </c>
      <c r="K43" s="304">
        <f t="shared" si="14"/>
        <v>469466</v>
      </c>
      <c r="L43" s="147"/>
      <c r="M43" s="44"/>
    </row>
    <row r="44" spans="1:13" ht="16.5" customHeight="1">
      <c r="A44" s="305"/>
      <c r="B44" s="314" t="s">
        <v>214</v>
      </c>
      <c r="C44" s="300"/>
      <c r="D44" s="311" t="s">
        <v>215</v>
      </c>
      <c r="E44" s="316">
        <f>E45</f>
        <v>319466</v>
      </c>
      <c r="F44" s="316">
        <f aca="true" t="shared" si="15" ref="F44:K44">F46</f>
        <v>319466</v>
      </c>
      <c r="G44" s="316">
        <f t="shared" si="15"/>
        <v>0</v>
      </c>
      <c r="H44" s="316">
        <f t="shared" si="15"/>
        <v>0</v>
      </c>
      <c r="I44" s="316">
        <f t="shared" si="15"/>
        <v>0</v>
      </c>
      <c r="J44" s="316">
        <f t="shared" si="15"/>
        <v>0</v>
      </c>
      <c r="K44" s="317">
        <f t="shared" si="15"/>
        <v>319466</v>
      </c>
      <c r="L44" s="147"/>
      <c r="M44" s="44"/>
    </row>
    <row r="45" spans="1:13" ht="24" customHeight="1">
      <c r="A45" s="306"/>
      <c r="B45" s="297"/>
      <c r="C45" s="297">
        <v>6619</v>
      </c>
      <c r="D45" s="121" t="s">
        <v>10</v>
      </c>
      <c r="E45" s="296">
        <f>'Z 1'!I98</f>
        <v>319466</v>
      </c>
      <c r="F45" s="296"/>
      <c r="G45" s="296"/>
      <c r="H45" s="296"/>
      <c r="I45" s="296"/>
      <c r="J45" s="296"/>
      <c r="K45" s="307"/>
      <c r="L45" s="147"/>
      <c r="M45" s="44"/>
    </row>
    <row r="46" spans="1:13" ht="15" customHeight="1">
      <c r="A46" s="306"/>
      <c r="B46" s="297"/>
      <c r="C46" s="297">
        <v>6059</v>
      </c>
      <c r="D46" s="35" t="s">
        <v>20</v>
      </c>
      <c r="E46" s="296"/>
      <c r="F46" s="296">
        <v>319466</v>
      </c>
      <c r="G46" s="296"/>
      <c r="H46" s="296"/>
      <c r="I46" s="296"/>
      <c r="J46" s="296"/>
      <c r="K46" s="307">
        <f>F46</f>
        <v>319466</v>
      </c>
      <c r="L46" s="147"/>
      <c r="M46" s="44"/>
    </row>
    <row r="47" spans="1:13" ht="22.5" customHeight="1">
      <c r="A47" s="319"/>
      <c r="B47" s="314" t="s">
        <v>661</v>
      </c>
      <c r="C47" s="314"/>
      <c r="D47" s="313" t="s">
        <v>660</v>
      </c>
      <c r="E47" s="316">
        <f>E48</f>
        <v>150000</v>
      </c>
      <c r="F47" s="316">
        <f aca="true" t="shared" si="16" ref="F47:K47">F49</f>
        <v>150000</v>
      </c>
      <c r="G47" s="316">
        <f t="shared" si="16"/>
        <v>0</v>
      </c>
      <c r="H47" s="316">
        <f t="shared" si="16"/>
        <v>0</v>
      </c>
      <c r="I47" s="316">
        <f t="shared" si="16"/>
        <v>0</v>
      </c>
      <c r="J47" s="316">
        <f t="shared" si="16"/>
        <v>0</v>
      </c>
      <c r="K47" s="317">
        <f t="shared" si="16"/>
        <v>150000</v>
      </c>
      <c r="L47" s="147"/>
      <c r="M47" s="44"/>
    </row>
    <row r="48" spans="1:13" ht="22.5" customHeight="1">
      <c r="A48" s="306"/>
      <c r="B48" s="297"/>
      <c r="C48" s="297">
        <v>6610</v>
      </c>
      <c r="D48" s="121" t="s">
        <v>10</v>
      </c>
      <c r="E48" s="296">
        <f>'Z 1'!I100</f>
        <v>150000</v>
      </c>
      <c r="F48" s="296"/>
      <c r="G48" s="296"/>
      <c r="H48" s="296"/>
      <c r="I48" s="296"/>
      <c r="J48" s="296"/>
      <c r="K48" s="307"/>
      <c r="L48" s="147"/>
      <c r="M48" s="44"/>
    </row>
    <row r="49" spans="1:13" ht="33.75" customHeight="1">
      <c r="A49" s="306"/>
      <c r="B49" s="297"/>
      <c r="C49" s="297">
        <v>6220</v>
      </c>
      <c r="D49" s="36" t="s">
        <v>6</v>
      </c>
      <c r="E49" s="296"/>
      <c r="F49" s="296">
        <f>'Z 2 '!D414</f>
        <v>150000</v>
      </c>
      <c r="G49" s="296"/>
      <c r="H49" s="296"/>
      <c r="I49" s="296"/>
      <c r="J49" s="296"/>
      <c r="K49" s="307">
        <f>F49</f>
        <v>150000</v>
      </c>
      <c r="L49" s="147"/>
      <c r="M49" s="44"/>
    </row>
    <row r="50" spans="1:13" ht="18" customHeight="1">
      <c r="A50" s="303">
        <v>852</v>
      </c>
      <c r="B50" s="298"/>
      <c r="C50" s="266"/>
      <c r="D50" s="267" t="s">
        <v>128</v>
      </c>
      <c r="E50" s="268">
        <f>E51+E58</f>
        <v>150969</v>
      </c>
      <c r="F50" s="268">
        <f aca="true" t="shared" si="17" ref="F50:K50">F51+F58+F67</f>
        <v>301632</v>
      </c>
      <c r="G50" s="268">
        <f t="shared" si="17"/>
        <v>301632</v>
      </c>
      <c r="H50" s="268">
        <f t="shared" si="17"/>
        <v>0</v>
      </c>
      <c r="I50" s="268">
        <f t="shared" si="17"/>
        <v>0</v>
      </c>
      <c r="J50" s="268">
        <f t="shared" si="17"/>
        <v>150663</v>
      </c>
      <c r="K50" s="304">
        <f t="shared" si="17"/>
        <v>0</v>
      </c>
      <c r="L50" s="144"/>
      <c r="M50" s="44"/>
    </row>
    <row r="51" spans="1:13" ht="15" customHeight="1">
      <c r="A51" s="319"/>
      <c r="B51" s="314" t="s">
        <v>129</v>
      </c>
      <c r="C51" s="314"/>
      <c r="D51" s="63" t="s">
        <v>108</v>
      </c>
      <c r="E51" s="316">
        <f>E52</f>
        <v>71714</v>
      </c>
      <c r="F51" s="316">
        <f aca="true" t="shared" si="18" ref="F51:K51">SUM(F52:F57)</f>
        <v>201779</v>
      </c>
      <c r="G51" s="316">
        <f t="shared" si="18"/>
        <v>201779</v>
      </c>
      <c r="H51" s="316">
        <f t="shared" si="18"/>
        <v>0</v>
      </c>
      <c r="I51" s="316">
        <f t="shared" si="18"/>
        <v>0</v>
      </c>
      <c r="J51" s="316">
        <f t="shared" si="18"/>
        <v>130065</v>
      </c>
      <c r="K51" s="317">
        <f t="shared" si="18"/>
        <v>0</v>
      </c>
      <c r="L51" s="147"/>
      <c r="M51" s="44"/>
    </row>
    <row r="52" spans="1:13" ht="22.5" customHeight="1">
      <c r="A52" s="306"/>
      <c r="B52" s="297"/>
      <c r="C52" s="297">
        <v>2320</v>
      </c>
      <c r="D52" s="121" t="s">
        <v>13</v>
      </c>
      <c r="E52" s="296">
        <f>'Z 1'!I108</f>
        <v>71714</v>
      </c>
      <c r="F52" s="296"/>
      <c r="G52" s="296">
        <f aca="true" t="shared" si="19" ref="G52:G57">F52</f>
        <v>0</v>
      </c>
      <c r="H52" s="296"/>
      <c r="I52" s="296"/>
      <c r="J52" s="296">
        <f>G52</f>
        <v>0</v>
      </c>
      <c r="K52" s="307"/>
      <c r="L52" s="147"/>
      <c r="M52" s="44"/>
    </row>
    <row r="53" spans="1:13" ht="21.75" customHeight="1">
      <c r="A53" s="306"/>
      <c r="B53" s="297"/>
      <c r="C53" s="297">
        <v>2320</v>
      </c>
      <c r="D53" s="121" t="s">
        <v>14</v>
      </c>
      <c r="E53" s="296"/>
      <c r="F53" s="296">
        <f>'Z 2 '!G425</f>
        <v>130065</v>
      </c>
      <c r="G53" s="296">
        <f t="shared" si="19"/>
        <v>130065</v>
      </c>
      <c r="H53" s="296"/>
      <c r="I53" s="296"/>
      <c r="J53" s="296">
        <f>G53</f>
        <v>130065</v>
      </c>
      <c r="K53" s="307"/>
      <c r="L53" s="147"/>
      <c r="M53" s="44"/>
    </row>
    <row r="54" spans="1:13" ht="15" customHeight="1">
      <c r="A54" s="309"/>
      <c r="B54" s="301"/>
      <c r="C54" s="297">
        <v>3110</v>
      </c>
      <c r="D54" s="68" t="s">
        <v>225</v>
      </c>
      <c r="E54" s="296"/>
      <c r="F54" s="296">
        <v>24484</v>
      </c>
      <c r="G54" s="296">
        <f t="shared" si="19"/>
        <v>24484</v>
      </c>
      <c r="H54" s="296"/>
      <c r="I54" s="296"/>
      <c r="J54" s="296"/>
      <c r="K54" s="307"/>
      <c r="L54" s="147"/>
      <c r="M54" s="44"/>
    </row>
    <row r="55" spans="1:13" ht="16.5" customHeight="1">
      <c r="A55" s="309"/>
      <c r="B55" s="301"/>
      <c r="C55" s="297">
        <v>4210</v>
      </c>
      <c r="D55" s="68" t="s">
        <v>42</v>
      </c>
      <c r="E55" s="296"/>
      <c r="F55" s="296">
        <v>14972</v>
      </c>
      <c r="G55" s="296">
        <f t="shared" si="19"/>
        <v>14972</v>
      </c>
      <c r="H55" s="296"/>
      <c r="I55" s="296"/>
      <c r="J55" s="296"/>
      <c r="K55" s="307"/>
      <c r="L55" s="147"/>
      <c r="M55" s="44"/>
    </row>
    <row r="56" spans="1:13" ht="15" customHeight="1">
      <c r="A56" s="309"/>
      <c r="B56" s="301"/>
      <c r="C56" s="297">
        <v>4220</v>
      </c>
      <c r="D56" s="68" t="s">
        <v>600</v>
      </c>
      <c r="E56" s="296"/>
      <c r="F56" s="296">
        <v>22601</v>
      </c>
      <c r="G56" s="296">
        <f t="shared" si="19"/>
        <v>22601</v>
      </c>
      <c r="H56" s="296"/>
      <c r="I56" s="296"/>
      <c r="J56" s="296"/>
      <c r="K56" s="307"/>
      <c r="L56" s="147"/>
      <c r="M56" s="44"/>
    </row>
    <row r="57" spans="1:13" ht="15" customHeight="1">
      <c r="A57" s="309"/>
      <c r="B57" s="301"/>
      <c r="C57" s="297">
        <v>4260</v>
      </c>
      <c r="D57" s="68" t="s">
        <v>120</v>
      </c>
      <c r="E57" s="296"/>
      <c r="F57" s="296">
        <v>9657</v>
      </c>
      <c r="G57" s="296">
        <f t="shared" si="19"/>
        <v>9657</v>
      </c>
      <c r="H57" s="296"/>
      <c r="I57" s="296"/>
      <c r="J57" s="296"/>
      <c r="K57" s="307"/>
      <c r="L57" s="147"/>
      <c r="M57" s="44"/>
    </row>
    <row r="58" spans="1:13" ht="18" customHeight="1">
      <c r="A58" s="320"/>
      <c r="B58" s="321">
        <v>85204</v>
      </c>
      <c r="C58" s="314"/>
      <c r="D58" s="311" t="s">
        <v>342</v>
      </c>
      <c r="E58" s="316">
        <f>E59+E60</f>
        <v>79255</v>
      </c>
      <c r="F58" s="316">
        <f aca="true" t="shared" si="20" ref="F58:K58">SUM(F61:F66)</f>
        <v>96353</v>
      </c>
      <c r="G58" s="316">
        <f t="shared" si="20"/>
        <v>96353</v>
      </c>
      <c r="H58" s="316">
        <f t="shared" si="20"/>
        <v>0</v>
      </c>
      <c r="I58" s="316">
        <f t="shared" si="20"/>
        <v>0</v>
      </c>
      <c r="J58" s="316">
        <f t="shared" si="20"/>
        <v>17098</v>
      </c>
      <c r="K58" s="317">
        <f t="shared" si="20"/>
        <v>0</v>
      </c>
      <c r="L58" s="144"/>
      <c r="M58" s="43"/>
    </row>
    <row r="59" spans="1:13" ht="23.25" customHeight="1">
      <c r="A59" s="309"/>
      <c r="B59" s="301"/>
      <c r="C59" s="297">
        <v>2310</v>
      </c>
      <c r="D59" s="121" t="s">
        <v>16</v>
      </c>
      <c r="E59" s="296">
        <f>'Z 1'!I117</f>
        <v>32854</v>
      </c>
      <c r="F59" s="296">
        <v>0</v>
      </c>
      <c r="G59" s="296"/>
      <c r="H59" s="296"/>
      <c r="I59" s="296"/>
      <c r="J59" s="296"/>
      <c r="K59" s="307"/>
      <c r="L59" s="147"/>
      <c r="M59" s="44"/>
    </row>
    <row r="60" spans="1:13" ht="23.25" customHeight="1">
      <c r="A60" s="309"/>
      <c r="B60" s="301"/>
      <c r="C60" s="297">
        <v>2320</v>
      </c>
      <c r="D60" s="121" t="s">
        <v>13</v>
      </c>
      <c r="E60" s="296">
        <f>'Z 1'!I118</f>
        <v>46401</v>
      </c>
      <c r="F60" s="296"/>
      <c r="G60" s="296">
        <f aca="true" t="shared" si="21" ref="G60:G66">F60</f>
        <v>0</v>
      </c>
      <c r="H60" s="296"/>
      <c r="I60" s="296"/>
      <c r="J60" s="296">
        <f>G60</f>
        <v>0</v>
      </c>
      <c r="K60" s="307"/>
      <c r="L60" s="147"/>
      <c r="M60" s="44"/>
    </row>
    <row r="61" spans="1:13" ht="24" customHeight="1">
      <c r="A61" s="309"/>
      <c r="B61" s="301"/>
      <c r="C61" s="297" t="s">
        <v>92</v>
      </c>
      <c r="D61" s="121" t="s">
        <v>17</v>
      </c>
      <c r="E61" s="296"/>
      <c r="F61" s="296">
        <f>'Z 2 '!G485</f>
        <v>4422</v>
      </c>
      <c r="G61" s="296">
        <f t="shared" si="21"/>
        <v>4422</v>
      </c>
      <c r="H61" s="296"/>
      <c r="I61" s="296"/>
      <c r="J61" s="296">
        <f>G61</f>
        <v>4422</v>
      </c>
      <c r="K61" s="307"/>
      <c r="L61" s="147"/>
      <c r="M61" s="44"/>
    </row>
    <row r="62" spans="1:13" ht="24" customHeight="1">
      <c r="A62" s="309"/>
      <c r="B62" s="301"/>
      <c r="C62" s="297">
        <v>2320</v>
      </c>
      <c r="D62" s="121" t="s">
        <v>14</v>
      </c>
      <c r="E62" s="296"/>
      <c r="F62" s="296">
        <f>'Z 2 '!G486</f>
        <v>12676</v>
      </c>
      <c r="G62" s="296">
        <f t="shared" si="21"/>
        <v>12676</v>
      </c>
      <c r="H62" s="296"/>
      <c r="I62" s="296"/>
      <c r="J62" s="296">
        <f>F62</f>
        <v>12676</v>
      </c>
      <c r="K62" s="307"/>
      <c r="L62" s="147"/>
      <c r="M62" s="44"/>
    </row>
    <row r="63" spans="1:13" ht="20.25" customHeight="1">
      <c r="A63" s="309"/>
      <c r="B63" s="301"/>
      <c r="C63" s="297" t="s">
        <v>224</v>
      </c>
      <c r="D63" s="31" t="s">
        <v>225</v>
      </c>
      <c r="E63" s="296"/>
      <c r="F63" s="296">
        <v>57342</v>
      </c>
      <c r="G63" s="296">
        <f t="shared" si="21"/>
        <v>57342</v>
      </c>
      <c r="H63" s="296"/>
      <c r="I63" s="296"/>
      <c r="J63" s="296"/>
      <c r="K63" s="307"/>
      <c r="L63" s="147"/>
      <c r="M63" s="44"/>
    </row>
    <row r="64" spans="1:13" ht="20.25" customHeight="1">
      <c r="A64" s="309"/>
      <c r="B64" s="301"/>
      <c r="C64" s="297" t="s">
        <v>64</v>
      </c>
      <c r="D64" s="31" t="s">
        <v>100</v>
      </c>
      <c r="E64" s="296"/>
      <c r="F64" s="296">
        <v>2677</v>
      </c>
      <c r="G64" s="296">
        <f t="shared" si="21"/>
        <v>2677</v>
      </c>
      <c r="H64" s="296"/>
      <c r="I64" s="296"/>
      <c r="J64" s="296"/>
      <c r="K64" s="307"/>
      <c r="L64" s="147"/>
      <c r="M64" s="44"/>
    </row>
    <row r="65" spans="1:13" ht="20.25" customHeight="1">
      <c r="A65" s="309"/>
      <c r="B65" s="301"/>
      <c r="C65" s="297" t="s">
        <v>39</v>
      </c>
      <c r="D65" s="32" t="s">
        <v>40</v>
      </c>
      <c r="E65" s="296"/>
      <c r="F65" s="296">
        <v>460</v>
      </c>
      <c r="G65" s="296">
        <f t="shared" si="21"/>
        <v>460</v>
      </c>
      <c r="H65" s="296"/>
      <c r="I65" s="296"/>
      <c r="J65" s="296"/>
      <c r="K65" s="307"/>
      <c r="L65" s="147"/>
      <c r="M65" s="44"/>
    </row>
    <row r="66" spans="1:13" ht="20.25" customHeight="1">
      <c r="A66" s="309"/>
      <c r="B66" s="301"/>
      <c r="C66" s="297" t="s">
        <v>504</v>
      </c>
      <c r="D66" s="31" t="s">
        <v>505</v>
      </c>
      <c r="E66" s="296"/>
      <c r="F66" s="296">
        <v>18776</v>
      </c>
      <c r="G66" s="296">
        <f t="shared" si="21"/>
        <v>18776</v>
      </c>
      <c r="H66" s="296"/>
      <c r="I66" s="296"/>
      <c r="J66" s="296"/>
      <c r="K66" s="307"/>
      <c r="L66" s="147"/>
      <c r="M66" s="44"/>
    </row>
    <row r="67" spans="1:13" ht="20.25" customHeight="1">
      <c r="A67" s="366"/>
      <c r="B67" s="367" t="s">
        <v>678</v>
      </c>
      <c r="C67" s="368"/>
      <c r="D67" s="369" t="s">
        <v>680</v>
      </c>
      <c r="E67" s="370"/>
      <c r="F67" s="370">
        <f aca="true" t="shared" si="22" ref="F67:K67">F68</f>
        <v>3500</v>
      </c>
      <c r="G67" s="370">
        <f t="shared" si="22"/>
        <v>3500</v>
      </c>
      <c r="H67" s="370">
        <f t="shared" si="22"/>
        <v>0</v>
      </c>
      <c r="I67" s="370">
        <f t="shared" si="22"/>
        <v>0</v>
      </c>
      <c r="J67" s="370">
        <f t="shared" si="22"/>
        <v>3500</v>
      </c>
      <c r="K67" s="569">
        <f t="shared" si="22"/>
        <v>0</v>
      </c>
      <c r="L67" s="147"/>
      <c r="M67" s="44"/>
    </row>
    <row r="68" spans="1:13" ht="23.25" customHeight="1">
      <c r="A68" s="309"/>
      <c r="B68" s="301"/>
      <c r="C68" s="297" t="s">
        <v>201</v>
      </c>
      <c r="D68" s="121" t="s">
        <v>13</v>
      </c>
      <c r="E68" s="296"/>
      <c r="F68" s="296">
        <f>'Z 2 '!G520</f>
        <v>3500</v>
      </c>
      <c r="G68" s="296">
        <f>F68</f>
        <v>3500</v>
      </c>
      <c r="H68" s="296"/>
      <c r="I68" s="296"/>
      <c r="J68" s="296">
        <f>G68</f>
        <v>3500</v>
      </c>
      <c r="K68" s="307"/>
      <c r="L68" s="147"/>
      <c r="M68" s="44"/>
    </row>
    <row r="69" spans="1:13" ht="20.25" customHeight="1">
      <c r="A69" s="310">
        <v>853</v>
      </c>
      <c r="B69" s="299"/>
      <c r="C69" s="266"/>
      <c r="D69" s="69" t="s">
        <v>132</v>
      </c>
      <c r="E69" s="268">
        <f aca="true" t="shared" si="23" ref="E69:K69">E70</f>
        <v>0</v>
      </c>
      <c r="F69" s="268">
        <f t="shared" si="23"/>
        <v>26082</v>
      </c>
      <c r="G69" s="268">
        <f t="shared" si="23"/>
        <v>26082</v>
      </c>
      <c r="H69" s="268">
        <f t="shared" si="23"/>
        <v>0</v>
      </c>
      <c r="I69" s="268">
        <f t="shared" si="23"/>
        <v>0</v>
      </c>
      <c r="J69" s="268">
        <f t="shared" si="23"/>
        <v>26082</v>
      </c>
      <c r="K69" s="304">
        <f t="shared" si="23"/>
        <v>0</v>
      </c>
      <c r="L69" s="144"/>
      <c r="M69" s="44"/>
    </row>
    <row r="70" spans="1:13" ht="24.75" customHeight="1">
      <c r="A70" s="320"/>
      <c r="B70" s="321" t="s">
        <v>236</v>
      </c>
      <c r="C70" s="314"/>
      <c r="D70" s="311" t="s">
        <v>18</v>
      </c>
      <c r="E70" s="316">
        <v>0</v>
      </c>
      <c r="F70" s="316">
        <f aca="true" t="shared" si="24" ref="F70:K70">F71</f>
        <v>26082</v>
      </c>
      <c r="G70" s="316">
        <f t="shared" si="24"/>
        <v>26082</v>
      </c>
      <c r="H70" s="316">
        <f t="shared" si="24"/>
        <v>0</v>
      </c>
      <c r="I70" s="316">
        <f t="shared" si="24"/>
        <v>0</v>
      </c>
      <c r="J70" s="316">
        <f t="shared" si="24"/>
        <v>26082</v>
      </c>
      <c r="K70" s="317">
        <f t="shared" si="24"/>
        <v>0</v>
      </c>
      <c r="L70" s="145"/>
      <c r="M70" s="44"/>
    </row>
    <row r="71" spans="1:13" ht="24" customHeight="1">
      <c r="A71" s="309"/>
      <c r="B71" s="301"/>
      <c r="C71" s="297">
        <v>2310</v>
      </c>
      <c r="D71" s="121" t="s">
        <v>17</v>
      </c>
      <c r="E71" s="296">
        <v>0</v>
      </c>
      <c r="F71" s="296">
        <f>'Z 2 '!G529</f>
        <v>26082</v>
      </c>
      <c r="G71" s="296">
        <f>F71</f>
        <v>26082</v>
      </c>
      <c r="H71" s="296"/>
      <c r="I71" s="296"/>
      <c r="J71" s="296">
        <f>G71</f>
        <v>26082</v>
      </c>
      <c r="K71" s="307"/>
      <c r="L71" s="145"/>
      <c r="M71" s="44"/>
    </row>
    <row r="72" spans="1:13" ht="19.5" customHeight="1">
      <c r="A72" s="310">
        <v>854</v>
      </c>
      <c r="B72" s="299"/>
      <c r="C72" s="266"/>
      <c r="D72" s="69" t="s">
        <v>472</v>
      </c>
      <c r="E72" s="268">
        <f aca="true" t="shared" si="25" ref="E72:K72">E73</f>
        <v>0</v>
      </c>
      <c r="F72" s="268">
        <f t="shared" si="25"/>
        <v>1500</v>
      </c>
      <c r="G72" s="268">
        <f t="shared" si="25"/>
        <v>1500</v>
      </c>
      <c r="H72" s="268">
        <f t="shared" si="25"/>
        <v>0</v>
      </c>
      <c r="I72" s="268">
        <f t="shared" si="25"/>
        <v>0</v>
      </c>
      <c r="J72" s="268">
        <f t="shared" si="25"/>
        <v>1500</v>
      </c>
      <c r="K72" s="304">
        <f t="shared" si="25"/>
        <v>0</v>
      </c>
      <c r="L72" s="144"/>
      <c r="M72" s="44"/>
    </row>
    <row r="73" spans="1:13" ht="15.75" customHeight="1">
      <c r="A73" s="320"/>
      <c r="B73" s="321" t="s">
        <v>271</v>
      </c>
      <c r="C73" s="314"/>
      <c r="D73" s="311" t="s">
        <v>19</v>
      </c>
      <c r="E73" s="316"/>
      <c r="F73" s="316">
        <f aca="true" t="shared" si="26" ref="F73:K73">F74</f>
        <v>1500</v>
      </c>
      <c r="G73" s="316">
        <f t="shared" si="26"/>
        <v>1500</v>
      </c>
      <c r="H73" s="316">
        <f t="shared" si="26"/>
        <v>0</v>
      </c>
      <c r="I73" s="316">
        <f t="shared" si="26"/>
        <v>0</v>
      </c>
      <c r="J73" s="316">
        <f t="shared" si="26"/>
        <v>1500</v>
      </c>
      <c r="K73" s="317">
        <f t="shared" si="26"/>
        <v>0</v>
      </c>
      <c r="L73" s="145"/>
      <c r="M73" s="44"/>
    </row>
    <row r="74" spans="1:13" ht="22.5" customHeight="1">
      <c r="A74" s="309"/>
      <c r="B74" s="301"/>
      <c r="C74" s="297">
        <v>2310</v>
      </c>
      <c r="D74" s="121" t="s">
        <v>17</v>
      </c>
      <c r="E74" s="296">
        <v>0</v>
      </c>
      <c r="F74" s="296">
        <f>'Z 2 '!G617</f>
        <v>1500</v>
      </c>
      <c r="G74" s="296">
        <f>F74</f>
        <v>1500</v>
      </c>
      <c r="H74" s="296"/>
      <c r="I74" s="296"/>
      <c r="J74" s="296">
        <f>G74</f>
        <v>1500</v>
      </c>
      <c r="K74" s="307"/>
      <c r="L74" s="145"/>
      <c r="M74" s="44"/>
    </row>
    <row r="75" spans="1:13" ht="19.5" customHeight="1">
      <c r="A75" s="310">
        <v>921</v>
      </c>
      <c r="B75" s="299"/>
      <c r="C75" s="266"/>
      <c r="D75" s="69" t="s">
        <v>346</v>
      </c>
      <c r="E75" s="268">
        <v>0</v>
      </c>
      <c r="F75" s="268">
        <f aca="true" t="shared" si="27" ref="F75:K75">F77</f>
        <v>33000</v>
      </c>
      <c r="G75" s="268">
        <f t="shared" si="27"/>
        <v>33000</v>
      </c>
      <c r="H75" s="268">
        <f t="shared" si="27"/>
        <v>0</v>
      </c>
      <c r="I75" s="268">
        <f t="shared" si="27"/>
        <v>0</v>
      </c>
      <c r="J75" s="268">
        <f t="shared" si="27"/>
        <v>33000</v>
      </c>
      <c r="K75" s="304">
        <f t="shared" si="27"/>
        <v>0</v>
      </c>
      <c r="L75" s="144"/>
      <c r="M75" s="44"/>
    </row>
    <row r="76" spans="1:13" ht="16.5" customHeight="1">
      <c r="A76" s="320"/>
      <c r="B76" s="321" t="s">
        <v>275</v>
      </c>
      <c r="C76" s="314"/>
      <c r="D76" s="321" t="s">
        <v>276</v>
      </c>
      <c r="E76" s="316"/>
      <c r="F76" s="316">
        <f aca="true" t="shared" si="28" ref="F76:K76">F77</f>
        <v>33000</v>
      </c>
      <c r="G76" s="316">
        <f t="shared" si="28"/>
        <v>33000</v>
      </c>
      <c r="H76" s="316">
        <f t="shared" si="28"/>
        <v>0</v>
      </c>
      <c r="I76" s="316">
        <f t="shared" si="28"/>
        <v>0</v>
      </c>
      <c r="J76" s="316">
        <f t="shared" si="28"/>
        <v>33000</v>
      </c>
      <c r="K76" s="317">
        <f t="shared" si="28"/>
        <v>0</v>
      </c>
      <c r="L76" s="147"/>
      <c r="M76" s="44"/>
    </row>
    <row r="77" spans="1:13" ht="23.25" customHeight="1" thickBot="1">
      <c r="A77" s="588"/>
      <c r="B77" s="589"/>
      <c r="C77" s="590">
        <v>2310</v>
      </c>
      <c r="D77" s="591" t="s">
        <v>17</v>
      </c>
      <c r="E77" s="592">
        <v>0</v>
      </c>
      <c r="F77" s="592">
        <f>'Z 2 '!G630</f>
        <v>33000</v>
      </c>
      <c r="G77" s="592">
        <f>F77</f>
        <v>33000</v>
      </c>
      <c r="H77" s="592"/>
      <c r="I77" s="592"/>
      <c r="J77" s="592">
        <f>G77</f>
        <v>33000</v>
      </c>
      <c r="K77" s="593"/>
      <c r="L77" s="147"/>
      <c r="M77" s="44"/>
    </row>
    <row r="78" spans="1:13" ht="21" customHeight="1" thickBot="1">
      <c r="A78" s="594"/>
      <c r="B78" s="595"/>
      <c r="C78" s="596"/>
      <c r="D78" s="597" t="s">
        <v>496</v>
      </c>
      <c r="E78" s="598">
        <f>E8</f>
        <v>897989</v>
      </c>
      <c r="F78" s="598">
        <f aca="true" t="shared" si="29" ref="F78:K78">F8</f>
        <v>1150754</v>
      </c>
      <c r="G78" s="598">
        <f t="shared" si="29"/>
        <v>444790</v>
      </c>
      <c r="H78" s="598">
        <f t="shared" si="29"/>
        <v>9670</v>
      </c>
      <c r="I78" s="598">
        <f t="shared" si="29"/>
        <v>1381</v>
      </c>
      <c r="J78" s="598">
        <f t="shared" si="29"/>
        <v>238065</v>
      </c>
      <c r="K78" s="599">
        <f t="shared" si="29"/>
        <v>705964</v>
      </c>
      <c r="L78" s="144"/>
      <c r="M78" s="144"/>
    </row>
    <row r="79" spans="1:13" ht="10.5" customHeight="1" hidden="1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44"/>
      <c r="M79" s="44"/>
    </row>
    <row r="80" spans="1:13" ht="11.25" customHeight="1">
      <c r="A80" s="775" t="s">
        <v>665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148"/>
      <c r="M80" s="44"/>
    </row>
    <row r="81" spans="1:13" ht="11.25" customHeight="1">
      <c r="A81" s="18"/>
      <c r="B81" s="18"/>
      <c r="C81" s="18"/>
      <c r="D81" s="18" t="s">
        <v>206</v>
      </c>
      <c r="E81" s="18"/>
      <c r="F81" s="18"/>
      <c r="G81" s="18"/>
      <c r="H81" s="18"/>
      <c r="I81" s="30" t="s">
        <v>666</v>
      </c>
      <c r="J81" s="30"/>
      <c r="K81" s="30"/>
      <c r="L81" s="149"/>
      <c r="M81" s="44"/>
    </row>
    <row r="82" spans="1:13" ht="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49"/>
      <c r="M82" s="44"/>
    </row>
    <row r="83" spans="1:12" ht="14.25" customHeight="1">
      <c r="A83" s="18"/>
      <c r="B83" s="18"/>
      <c r="C83" s="18"/>
      <c r="D83" s="18"/>
      <c r="E83" s="18"/>
      <c r="F83" s="18"/>
      <c r="G83" s="18"/>
      <c r="H83" s="18"/>
      <c r="I83" s="675" t="s">
        <v>593</v>
      </c>
      <c r="J83" s="675"/>
      <c r="K83" s="18"/>
      <c r="L83" s="18"/>
    </row>
    <row r="84" spans="1:12" ht="11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3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8" customHeight="1">
      <c r="A88" s="768"/>
      <c r="B88" s="769"/>
      <c r="C88" s="769"/>
      <c r="D88" s="769"/>
      <c r="E88" s="769"/>
      <c r="F88" s="769"/>
      <c r="G88" s="769"/>
      <c r="H88" s="769"/>
      <c r="I88" s="769"/>
      <c r="J88" s="769"/>
      <c r="K88" s="769"/>
      <c r="L88" s="101"/>
    </row>
    <row r="89" spans="1:12" ht="14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4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" customHeight="1">
      <c r="A91" s="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3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24.75" customHeight="1">
      <c r="A96" s="770"/>
      <c r="B96" s="770"/>
      <c r="C96" s="770"/>
      <c r="D96" s="770"/>
      <c r="E96" s="770"/>
      <c r="F96" s="770"/>
      <c r="G96" s="770"/>
      <c r="H96" s="770"/>
      <c r="I96" s="770"/>
      <c r="J96" s="770"/>
      <c r="K96" s="770"/>
      <c r="L96" s="102"/>
    </row>
    <row r="97" spans="1:12" ht="54.75" customHeight="1">
      <c r="A97" s="770"/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102"/>
    </row>
    <row r="98" spans="1:12" ht="18" customHeight="1" hidden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 customHeight="1" hidden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47.25" customHeight="1">
      <c r="A101" s="771"/>
      <c r="B101" s="771"/>
      <c r="C101" s="771"/>
      <c r="D101" s="771"/>
      <c r="E101" s="771"/>
      <c r="F101" s="771"/>
      <c r="G101" s="771"/>
      <c r="H101" s="771"/>
      <c r="I101" s="771"/>
      <c r="J101" s="771"/>
      <c r="K101" s="771"/>
      <c r="L101" s="103"/>
    </row>
    <row r="102" spans="1:12" ht="26.25" customHeight="1">
      <c r="A102" s="770"/>
      <c r="B102" s="770"/>
      <c r="C102" s="770"/>
      <c r="D102" s="770"/>
      <c r="E102" s="770"/>
      <c r="F102" s="770"/>
      <c r="G102" s="770"/>
      <c r="H102" s="770"/>
      <c r="I102" s="770"/>
      <c r="J102" s="770"/>
      <c r="K102" s="770"/>
      <c r="L102" s="102"/>
    </row>
    <row r="103" spans="1:12" ht="16.5" customHeight="1">
      <c r="A103" s="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>
      <c r="A104" s="770"/>
      <c r="B104" s="770"/>
      <c r="C104" s="770"/>
      <c r="D104" s="770"/>
      <c r="E104" s="770"/>
      <c r="F104" s="770"/>
      <c r="G104" s="770"/>
      <c r="H104" s="770"/>
      <c r="I104" s="770"/>
      <c r="J104" s="770"/>
      <c r="K104" s="770"/>
      <c r="L104" s="102"/>
    </row>
    <row r="105" spans="1:12" ht="37.5" customHeight="1">
      <c r="A105" s="770"/>
      <c r="B105" s="770"/>
      <c r="C105" s="770"/>
      <c r="D105" s="770"/>
      <c r="E105" s="770"/>
      <c r="F105" s="770"/>
      <c r="G105" s="770"/>
      <c r="H105" s="770"/>
      <c r="I105" s="770"/>
      <c r="J105" s="770"/>
      <c r="K105" s="770"/>
      <c r="L105" s="102"/>
    </row>
    <row r="106" spans="1:12" ht="27.75" customHeight="1">
      <c r="A106" s="770"/>
      <c r="B106" s="770"/>
      <c r="C106" s="770"/>
      <c r="D106" s="770"/>
      <c r="E106" s="770"/>
      <c r="F106" s="770"/>
      <c r="G106" s="770"/>
      <c r="H106" s="770"/>
      <c r="I106" s="770"/>
      <c r="J106" s="770"/>
      <c r="K106" s="770"/>
      <c r="L106" s="102"/>
    </row>
    <row r="107" spans="1:12" ht="27.75" customHeight="1">
      <c r="A107" s="770"/>
      <c r="B107" s="770"/>
      <c r="C107" s="770"/>
      <c r="D107" s="770"/>
      <c r="E107" s="770"/>
      <c r="F107" s="770"/>
      <c r="G107" s="770"/>
      <c r="H107" s="770"/>
      <c r="I107" s="770"/>
      <c r="J107" s="770"/>
      <c r="K107" s="770"/>
      <c r="L107" s="102"/>
    </row>
    <row r="108" spans="1:12" ht="12.75">
      <c r="A108" s="768"/>
      <c r="B108" s="769"/>
      <c r="C108" s="769"/>
      <c r="D108" s="769"/>
      <c r="E108" s="769"/>
      <c r="F108" s="769"/>
      <c r="G108" s="769"/>
      <c r="H108" s="769"/>
      <c r="I108" s="769"/>
      <c r="J108" s="769"/>
      <c r="K108" s="769"/>
      <c r="L108" s="101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29.25" customHeight="1">
      <c r="A113" s="18"/>
      <c r="B113" s="18"/>
      <c r="C113" s="18"/>
      <c r="D113" s="767"/>
      <c r="E113" s="767"/>
      <c r="F113" s="767"/>
      <c r="G113" s="767"/>
      <c r="H113" s="767"/>
      <c r="I113" s="767"/>
      <c r="J113" s="767"/>
      <c r="K113" s="767"/>
      <c r="L113" s="100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8:K88"/>
    <mergeCell ref="A97:K97"/>
    <mergeCell ref="A96:K96"/>
    <mergeCell ref="D4:D6"/>
    <mergeCell ref="E4:E6"/>
    <mergeCell ref="K5:K6"/>
    <mergeCell ref="A80:K80"/>
    <mergeCell ref="I83:J83"/>
    <mergeCell ref="D113:K113"/>
    <mergeCell ref="A108:K108"/>
    <mergeCell ref="A104:K104"/>
    <mergeCell ref="A101:K101"/>
    <mergeCell ref="A102:K102"/>
    <mergeCell ref="A106:K106"/>
    <mergeCell ref="A107:K107"/>
    <mergeCell ref="A105:K105"/>
  </mergeCells>
  <printOptions/>
  <pageMargins left="0.2755905511811024" right="0" top="0.3937007874015748" bottom="0.5118110236220472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4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2008-04-18T05:04:14Z</cp:lastPrinted>
  <dcterms:created xsi:type="dcterms:W3CDTF">2002-03-22T09:59:04Z</dcterms:created>
  <dcterms:modified xsi:type="dcterms:W3CDTF">2008-04-29T08:18:38Z</dcterms:modified>
  <cp:category/>
  <cp:version/>
  <cp:contentType/>
  <cp:contentStatus/>
</cp:coreProperties>
</file>