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Z 1" sheetId="1" r:id="rId1"/>
    <sheet name="Z 2 " sheetId="2" r:id="rId2"/>
    <sheet name="Z3" sheetId="3" r:id="rId3"/>
    <sheet name="Z 4" sheetId="4" r:id="rId4"/>
  </sheets>
  <definedNames>
    <definedName name="_xlnm.Print_Area" localSheetId="0">'Z 1'!$A$2:$K$177</definedName>
    <definedName name="_xlnm.Print_Area" localSheetId="1">'Z 2 '!$A$1:$R$685</definedName>
    <definedName name="_xlnm.Print_Area" localSheetId="3">'Z 4'!$A$1:$L$136</definedName>
    <definedName name="_xlnm.Print_Area" localSheetId="2">'Z3'!$A$1:$P$468</definedName>
    <definedName name="_xlnm.Print_Titles" localSheetId="0">'Z 1'!$5:$7</definedName>
    <definedName name="_xlnm.Print_Titles" localSheetId="1">'Z 2 '!$3:$7</definedName>
    <definedName name="_xlnm.Print_Titles" localSheetId="3">'Z 4'!$7:$10</definedName>
    <definedName name="_xlnm.Print_Titles" localSheetId="2">'Z3'!$4:$10</definedName>
  </definedNames>
  <calcPr fullCalcOnLoad="1"/>
</workbook>
</file>

<file path=xl/sharedStrings.xml><?xml version="1.0" encoding="utf-8"?>
<sst xmlns="http://schemas.openxmlformats.org/spreadsheetml/2006/main" count="2742" uniqueCount="760">
  <si>
    <t>Kwalifikacja wojskowa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</si>
  <si>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</si>
  <si>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</si>
  <si>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</si>
  <si>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</si>
  <si>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</si>
  <si>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</si>
  <si>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</si>
  <si>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</si>
  <si>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</si>
  <si>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</si>
  <si>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</si>
  <si>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</si>
  <si>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</si>
  <si>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</si>
  <si>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</si>
  <si>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</si>
  <si>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</si>
  <si>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</si>
  <si>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</si>
  <si>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</si>
  <si>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</si>
  <si>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</si>
  <si>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</si>
  <si>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</si>
  <si>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</si>
  <si>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</si>
  <si>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</si>
  <si>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</si>
  <si>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</si>
  <si>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</si>
  <si>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4130</t>
  </si>
  <si>
    <t>Uposaż. i świadcz. pienięż. wypł. funkcjonariuszom zwol. ze służby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</si>
  <si>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</si>
  <si>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</si>
  <si>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</si>
  <si>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</si>
  <si>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</si>
  <si>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</si>
  <si>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</si>
  <si>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</si>
  <si>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</si>
  <si>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</si>
  <si>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</si>
  <si>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</si>
  <si>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</si>
  <si>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</si>
  <si>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</si>
  <si>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</si>
  <si>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</si>
  <si>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</si>
  <si>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</si>
  <si>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</si>
  <si>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</si>
  <si>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</si>
  <si>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</si>
  <si>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</si>
  <si>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</si>
  <si>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</si>
  <si>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</si>
  <si>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</si>
  <si>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</si>
  <si>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</si>
  <si>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</si>
  <si>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</si>
  <si>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</si>
  <si>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</si>
  <si>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</si>
  <si>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</si>
  <si>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</si>
  <si>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</si>
  <si>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</si>
  <si>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</si>
  <si>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</si>
  <si>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</si>
  <si>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</si>
  <si>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</si>
  <si>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</si>
  <si>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</si>
  <si>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</si>
  <si>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</si>
  <si>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</si>
  <si>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</si>
  <si>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</si>
  <si>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</si>
  <si>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</si>
  <si>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</si>
  <si>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</si>
  <si>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</si>
  <si>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</si>
  <si>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</si>
  <si>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</si>
  <si>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</si>
  <si>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</si>
  <si>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</si>
  <si>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</si>
  <si>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</si>
  <si>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</si>
  <si>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</si>
  <si>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0870</t>
  </si>
  <si>
    <t>6058</t>
  </si>
  <si>
    <t>75075</t>
  </si>
  <si>
    <t>Promocja jednostek samorządu terytorialnego</t>
  </si>
  <si>
    <t xml:space="preserve">Wynagrodzenia osobowe </t>
  </si>
  <si>
    <t>4308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</si>
  <si>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</si>
  <si>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</si>
  <si>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</si>
  <si>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</si>
  <si>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</si>
  <si>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</si>
  <si>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</si>
  <si>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</si>
  <si>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</si>
  <si>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</si>
  <si>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</si>
  <si>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</si>
  <si>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</si>
  <si>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</si>
  <si>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</si>
  <si>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</si>
  <si>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</si>
  <si>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</si>
  <si>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</si>
  <si>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</si>
  <si>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</si>
  <si>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</si>
  <si>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</si>
  <si>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</si>
  <si>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</si>
  <si>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</si>
  <si>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</si>
  <si>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</si>
  <si>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</si>
  <si>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</si>
  <si>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</si>
  <si>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</si>
  <si>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</si>
  <si>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</si>
  <si>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</si>
  <si>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</si>
  <si>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</si>
  <si>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</si>
  <si>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</si>
  <si>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</si>
  <si>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</si>
  <si>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Lp.</t>
  </si>
  <si>
    <t>g)</t>
  </si>
  <si>
    <t>6057</t>
  </si>
  <si>
    <t>3117</t>
  </si>
  <si>
    <t>80147</t>
  </si>
  <si>
    <t>Biblioteki pedagogiczne</t>
  </si>
  <si>
    <t>Wpływy z tytułu pomocy fibnansowej udzielanej między jednostkami samorządu terytorialnego na dofinansowanie własnych zadań bieżących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</si>
  <si>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</si>
  <si>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</si>
  <si>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</si>
  <si>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</si>
  <si>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</si>
  <si>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</si>
  <si>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</si>
  <si>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</si>
  <si>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</si>
  <si>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</si>
  <si>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4417</t>
  </si>
  <si>
    <t>4747</t>
  </si>
  <si>
    <t>4757</t>
  </si>
  <si>
    <t>4047</t>
  </si>
  <si>
    <t>4247</t>
  </si>
  <si>
    <t>§ 6057</t>
  </si>
  <si>
    <t>§ 4117</t>
  </si>
  <si>
    <t>§ 4127</t>
  </si>
  <si>
    <t>§ 4177</t>
  </si>
  <si>
    <t>§ 4217</t>
  </si>
  <si>
    <t>§ 4247</t>
  </si>
  <si>
    <t>§ 4307</t>
  </si>
  <si>
    <t>§ 4747</t>
  </si>
  <si>
    <t>§ 4757</t>
  </si>
  <si>
    <t>§ 4017</t>
  </si>
  <si>
    <t>§ 4047</t>
  </si>
  <si>
    <t>§ 3117</t>
  </si>
  <si>
    <t>§ 4287</t>
  </si>
  <si>
    <t>§ 4357</t>
  </si>
  <si>
    <t>§ 4377</t>
  </si>
  <si>
    <t>§ 4407</t>
  </si>
  <si>
    <t>§ 4417</t>
  </si>
  <si>
    <t>1.</t>
  </si>
  <si>
    <t>2.</t>
  </si>
  <si>
    <t>3.</t>
  </si>
  <si>
    <t>4.</t>
  </si>
  <si>
    <t>5.</t>
  </si>
  <si>
    <t>subwencje ogólne z budżetu państwa</t>
  </si>
  <si>
    <t>subwencja ogólna z budżetu państwa</t>
  </si>
  <si>
    <t>8.</t>
  </si>
  <si>
    <t>6.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</si>
  <si>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</si>
  <si>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</si>
  <si>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</si>
  <si>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</si>
  <si>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</si>
  <si>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</si>
  <si>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</si>
  <si>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</si>
  <si>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</si>
  <si>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</si>
  <si>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</si>
  <si>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</si>
  <si>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</si>
  <si>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</si>
  <si>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</si>
  <si>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</si>
  <si>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</si>
  <si>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</si>
  <si>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</si>
  <si>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</si>
  <si>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</si>
  <si>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</si>
  <si>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</si>
  <si>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</si>
  <si>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</si>
  <si>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</si>
  <si>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</si>
  <si>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</si>
  <si>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pochodne od wynagrodzeń</t>
  </si>
  <si>
    <t>świadczenia społeczne</t>
  </si>
  <si>
    <t>10.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</si>
  <si>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</si>
  <si>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</si>
  <si>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</si>
  <si>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</si>
  <si>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</si>
  <si>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</si>
  <si>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</si>
  <si>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</si>
  <si>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</si>
  <si>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</si>
  <si>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</si>
  <si>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</si>
  <si>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</si>
  <si>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</si>
  <si>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</si>
  <si>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</si>
  <si>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</si>
  <si>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</si>
  <si>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</si>
  <si>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</si>
  <si>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</si>
  <si>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</si>
  <si>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 xml:space="preserve">dotacje celowe otrzymane z powiatów na zadania bieżące </t>
  </si>
  <si>
    <t>dotacje celowe na zad. własne powiatu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</si>
  <si>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</si>
  <si>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</si>
  <si>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</si>
  <si>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</si>
  <si>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</si>
  <si>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</si>
  <si>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</si>
  <si>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</si>
  <si>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</si>
  <si>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</si>
  <si>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</si>
  <si>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</si>
  <si>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</si>
  <si>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</si>
  <si>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</si>
  <si>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</si>
  <si>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</si>
  <si>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</si>
  <si>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</si>
  <si>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</si>
  <si>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</si>
  <si>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01008</t>
  </si>
  <si>
    <t>2350</t>
  </si>
  <si>
    <t>Melioracje wodne</t>
  </si>
  <si>
    <t>f)</t>
  </si>
  <si>
    <t>część wyrównawcza subwencji ogólnej dla powiatów</t>
  </si>
  <si>
    <t>DOCHODY OGÓŁEM</t>
  </si>
  <si>
    <t>2009</t>
  </si>
  <si>
    <t>3119</t>
  </si>
  <si>
    <t>4289</t>
  </si>
  <si>
    <t>§ 4289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</si>
  <si>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</si>
  <si>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</si>
  <si>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</si>
  <si>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</si>
  <si>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</si>
  <si>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</si>
  <si>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</si>
  <si>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</si>
  <si>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</si>
  <si>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</si>
  <si>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</si>
  <si>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</si>
  <si>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</si>
  <si>
    <t>85117</t>
  </si>
  <si>
    <t>Zakłady opiekuńczo-lecznicze i pielęgnacyjno-opiekuńcze</t>
  </si>
  <si>
    <t xml:space="preserve"> 6220</t>
  </si>
  <si>
    <t>Dotacje celowe z budżetu na finansowanie lub dofinansowanie kosztów realizacji inwestycji</t>
  </si>
  <si>
    <t>1.6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</si>
  <si>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</si>
  <si>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</si>
  <si>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</si>
  <si>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</si>
  <si>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</si>
  <si>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</si>
  <si>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</si>
  <si>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</si>
  <si>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</si>
  <si>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</si>
  <si>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</si>
  <si>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</si>
  <si>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</si>
  <si>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</si>
  <si>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</si>
  <si>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</si>
  <si>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</si>
  <si>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Wydatki majątkowe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</si>
  <si>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</si>
  <si>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</si>
  <si>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</si>
  <si>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</si>
  <si>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</si>
  <si>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</si>
  <si>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</si>
  <si>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</si>
  <si>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</si>
  <si>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</si>
  <si>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</si>
  <si>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</si>
  <si>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</si>
  <si>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</si>
  <si>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</si>
  <si>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11.</t>
  </si>
  <si>
    <t>80123</t>
  </si>
  <si>
    <t>Licea profilowane</t>
  </si>
  <si>
    <t>Drogi publiczne powiatowe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</si>
  <si>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</si>
  <si>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</si>
  <si>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</si>
  <si>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</si>
  <si>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</si>
  <si>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</si>
  <si>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</si>
  <si>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</si>
  <si>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</si>
  <si>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</si>
  <si>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</si>
  <si>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</si>
  <si>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</si>
  <si>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</si>
  <si>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</si>
  <si>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</si>
  <si>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</si>
  <si>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</si>
  <si>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</si>
  <si>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</si>
  <si>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</si>
  <si>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</si>
  <si>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</si>
  <si>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</si>
  <si>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</si>
  <si>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</si>
  <si>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</si>
  <si>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</si>
  <si>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Dotacje celowe z budżetu na dofinansowanie zadań zleconych do realizacji stowarzyszeniom</t>
  </si>
  <si>
    <t>4175</t>
  </si>
  <si>
    <t>4176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</si>
  <si>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</si>
  <si>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</si>
  <si>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</si>
  <si>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</si>
  <si>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</si>
  <si>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</si>
  <si>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</si>
  <si>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</si>
  <si>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</si>
  <si>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</si>
  <si>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</si>
  <si>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</si>
  <si>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</si>
  <si>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Składki na ubezpieczenie społeczne</t>
  </si>
  <si>
    <t>Składki na ubezpieczenia społeczne</t>
  </si>
  <si>
    <t>4305</t>
  </si>
  <si>
    <t>4306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</si>
  <si>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</si>
  <si>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</si>
  <si>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</si>
  <si>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</si>
  <si>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</si>
  <si>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</si>
  <si>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2830</t>
  </si>
  <si>
    <t>Dotacja celowa z budżetu na finansowanie lub dofinansowanie zadań zleconych do realizacji pozostałym jednostkom niezaliczanym do sektora finansów publicznych</t>
  </si>
  <si>
    <t>Zakup materiałów i wyposażźenia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</si>
  <si>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</si>
  <si>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</si>
  <si>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</si>
  <si>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</si>
  <si>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</si>
  <si>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</si>
  <si>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</si>
  <si>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</si>
  <si>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</si>
  <si>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</si>
  <si>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</si>
  <si>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</si>
  <si>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</si>
  <si>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</si>
  <si>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</si>
  <si>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</si>
  <si>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</si>
  <si>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</si>
  <si>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</si>
  <si>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</si>
  <si>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</si>
  <si>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</si>
  <si>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</si>
  <si>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</si>
  <si>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</si>
  <si>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</si>
  <si>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</si>
  <si>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</si>
  <si>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</si>
  <si>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</si>
  <si>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</si>
  <si>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</si>
  <si>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</si>
  <si>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</si>
  <si>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</si>
  <si>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</si>
  <si>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</si>
  <si>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</si>
  <si>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</si>
  <si>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</si>
  <si>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</si>
  <si>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4359</t>
  </si>
  <si>
    <t>Opłaty czynsz. za pomieszcz.biur.</t>
  </si>
  <si>
    <t>§ 4419</t>
  </si>
  <si>
    <t>Nazwa zadania: "Przebudowa drogi powiatowej Nr 1940 N na odcinku:  droga krajowa Nr 65 - Zatyki - Kijewo w powiecie oleckim"</t>
  </si>
  <si>
    <t>Wydatki z tytułu poręczeń i gwarancji</t>
  </si>
  <si>
    <t>Poddziałanie 5.1.6 Infrastruktura drogowa warunkująca rozwój regionalny - realizowany przez Powiatowy Zarząd Dróg</t>
  </si>
  <si>
    <t>16.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</si>
  <si>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</si>
  <si>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</si>
  <si>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</si>
  <si>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</si>
  <si>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</si>
  <si>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4437</t>
  </si>
  <si>
    <t>§ 4437</t>
  </si>
  <si>
    <t>Tytuł projektu: "Doposażenie szpitala w Olecku w sprzęt i aparaturę medyczną"</t>
  </si>
  <si>
    <t>1.2</t>
  </si>
  <si>
    <t>1.3</t>
  </si>
  <si>
    <t>1.4</t>
  </si>
  <si>
    <t>1.5</t>
  </si>
  <si>
    <t>2710</t>
  </si>
  <si>
    <t xml:space="preserve">Wynagrodzenia bezosobowe 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</si>
  <si>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</si>
  <si>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</si>
  <si>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</si>
  <si>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</si>
  <si>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</si>
  <si>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>Załącznik nr 2 do Uchwały Zarządu Powiatu w Olecku Nr ......./10 z dnia 29 lipca 2010 roku</t>
  </si>
  <si>
    <t>Załącznik nr 3 do Uchwały Zarządu Powiatu w Olecku nr  ........./10 z dnia 29 lipca 2010 roku</t>
  </si>
  <si>
    <t>Załącznik nr 4 do Uchwały Zarządu Powiatu w Olecku Nr  ......./10  z dnia 29 lipca 2010 roku</t>
  </si>
  <si>
    <t>§ 6058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</si>
  <si>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</si>
  <si>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</si>
  <si>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</si>
  <si>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</si>
  <si>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</si>
  <si>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- z funduszy celowych (§  2440 i 6260)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</si>
  <si>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</si>
  <si>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</si>
  <si>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</si>
  <si>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</si>
  <si>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</si>
  <si>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</si>
  <si>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</si>
  <si>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</si>
  <si>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</si>
  <si>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</si>
  <si>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</si>
  <si>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</si>
  <si>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POZOSTAŁE ZADANIA W ZAKRESIE POLITYKI SPOŁECZNEJ</t>
  </si>
  <si>
    <t>Prace geodezyjno-urządzeniowe na potrzeby rolnictwa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</si>
  <si>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</si>
  <si>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</si>
  <si>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</si>
  <si>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</si>
  <si>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</si>
  <si>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</si>
  <si>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</si>
  <si>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</si>
  <si>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</si>
  <si>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</si>
  <si>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</si>
  <si>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</si>
  <si>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</si>
  <si>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</si>
  <si>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</si>
  <si>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</si>
  <si>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</si>
  <si>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</si>
  <si>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</si>
  <si>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</si>
  <si>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</si>
  <si>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</si>
  <si>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Pozost. podatki na rzecz budżet. j.s.t.</t>
  </si>
  <si>
    <t>Rezerwa celowa na zarządzanie kryzysowe</t>
  </si>
  <si>
    <t>4249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</si>
  <si>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</si>
  <si>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</si>
  <si>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</si>
  <si>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</si>
  <si>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</si>
  <si>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</si>
  <si>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</si>
  <si>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</si>
  <si>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</si>
  <si>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</si>
  <si>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</si>
  <si>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</si>
  <si>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</si>
  <si>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</si>
  <si>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</si>
  <si>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4359</t>
  </si>
  <si>
    <t>2.6</t>
  </si>
  <si>
    <t>Priorytet: VIII Regionalne kadry gospodarki</t>
  </si>
  <si>
    <t>§ 4379</t>
  </si>
  <si>
    <t>§ 4409</t>
  </si>
  <si>
    <t>§ 4759</t>
  </si>
  <si>
    <t>2.7</t>
  </si>
  <si>
    <t>4019</t>
  </si>
  <si>
    <t>4119</t>
  </si>
  <si>
    <t>4129</t>
  </si>
  <si>
    <t>4179</t>
  </si>
  <si>
    <t>4309</t>
  </si>
  <si>
    <t>4409</t>
  </si>
  <si>
    <t>4749</t>
  </si>
  <si>
    <t>4759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</si>
  <si>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</si>
  <si>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</si>
  <si>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</si>
  <si>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</si>
  <si>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</si>
  <si>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</si>
  <si>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</si>
  <si>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</si>
  <si>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</si>
  <si>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</si>
  <si>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</si>
  <si>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</si>
  <si>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</si>
  <si>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</si>
  <si>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</si>
  <si>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</si>
  <si>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</si>
  <si>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środki na dofinansowanie własnych inwestycji powiatów pozysjkane z innych źródeł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</si>
  <si>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</si>
  <si>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</si>
  <si>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</si>
  <si>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</si>
  <si>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</si>
  <si>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</si>
  <si>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</si>
  <si>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</si>
  <si>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</si>
  <si>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</si>
  <si>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</si>
  <si>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</si>
  <si>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75618</t>
  </si>
  <si>
    <t>2810</t>
  </si>
  <si>
    <t>Dotacje celowe z budżetu na dofinansowanie zadań zleconych do realizacji fundacjom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</si>
  <si>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</si>
  <si>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</si>
  <si>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</si>
  <si>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</si>
  <si>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</si>
  <si>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</si>
  <si>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</si>
  <si>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</si>
  <si>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</si>
  <si>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</si>
  <si>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</si>
  <si>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</si>
  <si>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</si>
  <si>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</si>
  <si>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</si>
  <si>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</si>
  <si>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750, 75020</t>
  </si>
  <si>
    <t>750, 75075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</si>
  <si>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</si>
  <si>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</si>
  <si>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</si>
  <si>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</si>
  <si>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</si>
  <si>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</si>
  <si>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</si>
  <si>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</si>
  <si>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</si>
  <si>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</si>
  <si>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</si>
  <si>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</si>
  <si>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</si>
  <si>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</si>
  <si>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</si>
  <si>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</si>
  <si>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</si>
  <si>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</si>
  <si>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</si>
  <si>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</si>
  <si>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</si>
  <si>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</si>
  <si>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</si>
  <si>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</si>
  <si>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</si>
  <si>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</si>
  <si>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</si>
  <si>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</si>
  <si>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</si>
  <si>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</si>
  <si>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</si>
  <si>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</si>
  <si>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</si>
  <si>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</si>
  <si>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</si>
  <si>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</si>
  <si>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</si>
  <si>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</si>
  <si>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</si>
  <si>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</si>
  <si>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</si>
  <si>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</si>
  <si>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</si>
  <si>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</si>
  <si>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</si>
  <si>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</si>
  <si>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</si>
  <si>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</si>
  <si>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</si>
  <si>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</si>
  <si>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</si>
  <si>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</si>
  <si>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</si>
  <si>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</si>
  <si>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</si>
  <si>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</si>
  <si>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</si>
  <si>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</si>
  <si>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</si>
  <si>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</si>
  <si>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</si>
  <si>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</si>
  <si>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</si>
  <si>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</si>
  <si>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</si>
  <si>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</si>
  <si>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</si>
  <si>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</si>
  <si>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</si>
  <si>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</si>
  <si>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</si>
  <si>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</si>
  <si>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</si>
  <si>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</si>
  <si>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</si>
  <si>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</si>
  <si>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</si>
  <si>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</si>
  <si>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</si>
  <si>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</si>
  <si>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</si>
  <si>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</si>
  <si>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</si>
  <si>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</si>
  <si>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</si>
  <si>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</si>
  <si>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</si>
  <si>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</si>
  <si>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</si>
  <si>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</si>
  <si>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</si>
  <si>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Załącznik Nr 1 do Uchwały Zarządu Powiatu w Olecku Nr  …….../10 z dnia 29 lipca 2010 r.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</si>
  <si>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</si>
  <si>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</si>
  <si>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</si>
  <si>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</si>
  <si>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</si>
  <si>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</si>
  <si>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</si>
  <si>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</si>
  <si>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</si>
  <si>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</si>
  <si>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</si>
  <si>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</si>
  <si>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</si>
  <si>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</si>
  <si>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</si>
  <si>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</si>
  <si>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</si>
  <si>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</si>
  <si>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</si>
  <si>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</si>
  <si>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</si>
  <si>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</si>
  <si>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</si>
  <si>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 xml:space="preserve">Odsetki  od krajowych pożyczek i kredytów </t>
  </si>
  <si>
    <t>Składki na ubezpieczenie zdrowotne</t>
  </si>
  <si>
    <t>Dotacje celowe przekazane gminie na zadania bieżące realizowane na podstawie porozumień z j.s.t.</t>
  </si>
  <si>
    <t>Zakup usług zdrowotnych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</si>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</sst>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b/>
      <i/>
      <sz val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8" fillId="2" borderId="3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6" fillId="3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5" borderId="2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2" borderId="2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6" borderId="4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49" fontId="10" fillId="2" borderId="3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49" fontId="9" fillId="5" borderId="3" xfId="0" applyNumberFormat="1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wrapText="1"/>
    </xf>
    <xf numFmtId="3" fontId="9" fillId="3" borderId="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9" fillId="7" borderId="1" xfId="0" applyNumberFormat="1" applyFont="1" applyFill="1" applyBorder="1" applyAlignment="1">
      <alignment horizontal="right"/>
    </xf>
    <xf numFmtId="3" fontId="9" fillId="7" borderId="2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left"/>
    </xf>
    <xf numFmtId="3" fontId="9" fillId="3" borderId="2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9" fillId="2" borderId="2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right" wrapText="1"/>
    </xf>
    <xf numFmtId="3" fontId="9" fillId="7" borderId="2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>
      <alignment/>
    </xf>
    <xf numFmtId="49" fontId="9" fillId="7" borderId="1" xfId="0" applyNumberFormat="1" applyFont="1" applyFill="1" applyBorder="1" applyAlignment="1">
      <alignment/>
    </xf>
    <xf numFmtId="49" fontId="9" fillId="7" borderId="3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 wrapText="1"/>
    </xf>
    <xf numFmtId="49" fontId="9" fillId="7" borderId="3" xfId="0" applyNumberFormat="1" applyFont="1" applyFill="1" applyBorder="1" applyAlignment="1">
      <alignment/>
    </xf>
    <xf numFmtId="49" fontId="9" fillId="7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/>
    </xf>
    <xf numFmtId="49" fontId="9" fillId="7" borderId="1" xfId="0" applyNumberFormat="1" applyFont="1" applyFill="1" applyBorder="1" applyAlignment="1">
      <alignment wrapText="1"/>
    </xf>
    <xf numFmtId="3" fontId="4" fillId="3" borderId="2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8" fillId="0" borderId="3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9" fillId="5" borderId="3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49" fontId="9" fillId="5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" fontId="9" fillId="7" borderId="2" xfId="0" applyNumberFormat="1" applyFont="1" applyFill="1" applyBorder="1" applyAlignment="1">
      <alignment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3" fontId="9" fillId="5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6" fillId="4" borderId="2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49" fontId="10" fillId="6" borderId="4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3" fontId="10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4" borderId="2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3" fontId="10" fillId="2" borderId="1" xfId="0" applyNumberFormat="1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3" fontId="9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4" fillId="4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4" borderId="2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49" fontId="10" fillId="0" borderId="6" xfId="0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49" fontId="10" fillId="0" borderId="7" xfId="0" applyNumberFormat="1" applyFont="1" applyBorder="1" applyAlignment="1">
      <alignment wrapText="1"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8" borderId="1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3" fontId="6" fillId="4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4" borderId="2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horizontal="right"/>
    </xf>
    <xf numFmtId="0" fontId="11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3" fontId="4" fillId="8" borderId="2" xfId="0" applyNumberFormat="1" applyFont="1" applyFill="1" applyBorder="1" applyAlignment="1">
      <alignment/>
    </xf>
    <xf numFmtId="0" fontId="6" fillId="4" borderId="5" xfId="0" applyFont="1" applyFill="1" applyBorder="1" applyAlignment="1">
      <alignment horizontal="right"/>
    </xf>
    <xf numFmtId="3" fontId="15" fillId="4" borderId="1" xfId="0" applyNumberFormat="1" applyFont="1" applyFill="1" applyBorder="1" applyAlignment="1">
      <alignment/>
    </xf>
    <xf numFmtId="3" fontId="15" fillId="4" borderId="2" xfId="0" applyNumberFormat="1" applyFont="1" applyFill="1" applyBorder="1" applyAlignment="1">
      <alignment/>
    </xf>
    <xf numFmtId="3" fontId="15" fillId="4" borderId="4" xfId="0" applyNumberFormat="1" applyFont="1" applyFill="1" applyBorder="1" applyAlignment="1">
      <alignment/>
    </xf>
    <xf numFmtId="3" fontId="15" fillId="4" borderId="10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center"/>
    </xf>
    <xf numFmtId="0" fontId="9" fillId="9" borderId="1" xfId="0" applyFont="1" applyFill="1" applyBorder="1" applyAlignment="1" applyProtection="1">
      <alignment horizontal="center" vertical="center"/>
      <protection/>
    </xf>
    <xf numFmtId="0" fontId="9" fillId="9" borderId="1" xfId="0" applyFont="1" applyFill="1" applyBorder="1" applyAlignment="1" applyProtection="1">
      <alignment horizontal="center" vertical="center" wrapText="1"/>
      <protection/>
    </xf>
    <xf numFmtId="0" fontId="9" fillId="9" borderId="1" xfId="0" applyFont="1" applyFill="1" applyBorder="1" applyAlignment="1" applyProtection="1">
      <alignment horizontal="left" vertical="center"/>
      <protection/>
    </xf>
    <xf numFmtId="0" fontId="12" fillId="9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/>
      <protection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0" fontId="9" fillId="9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3" fontId="6" fillId="4" borderId="2" xfId="0" applyNumberFormat="1" applyFont="1" applyFill="1" applyBorder="1" applyAlignment="1">
      <alignment horizontal="right"/>
    </xf>
    <xf numFmtId="3" fontId="9" fillId="6" borderId="10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49" fontId="8" fillId="2" borderId="3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/>
    </xf>
    <xf numFmtId="3" fontId="9" fillId="3" borderId="12" xfId="0" applyNumberFormat="1" applyFont="1" applyFill="1" applyBorder="1" applyAlignment="1">
      <alignment/>
    </xf>
    <xf numFmtId="0" fontId="12" fillId="8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0" fontId="9" fillId="9" borderId="14" xfId="0" applyFont="1" applyFill="1" applyBorder="1" applyAlignment="1" applyProtection="1">
      <alignment horizontal="center" vertical="center"/>
      <protection/>
    </xf>
    <xf numFmtId="0" fontId="9" fillId="9" borderId="3" xfId="0" applyFont="1" applyFill="1" applyBorder="1" applyAlignment="1" applyProtection="1">
      <alignment horizontal="center" vertical="center"/>
      <protection/>
    </xf>
    <xf numFmtId="0" fontId="9" fillId="9" borderId="9" xfId="0" applyFont="1" applyFill="1" applyBorder="1" applyAlignment="1" applyProtection="1">
      <alignment horizontal="center" vertical="center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0" fontId="9" fillId="9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5" fillId="4" borderId="4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/>
    </xf>
    <xf numFmtId="49" fontId="15" fillId="4" borderId="1" xfId="0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12" fillId="8" borderId="7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10" fillId="0" borderId="0" xfId="0" applyFont="1" applyAlignment="1">
      <alignment horizontal="center" wrapText="1"/>
    </xf>
    <xf numFmtId="0" fontId="10" fillId="7" borderId="1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5" borderId="1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3" borderId="21" xfId="0" applyNumberFormat="1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7"/>
  <sheetViews>
    <sheetView zoomScaleSheetLayoutView="100" workbookViewId="0" topLeftCell="A152">
      <selection activeCell="G173" sqref="G173"/>
    </sheetView>
  </sheetViews>
  <sheetFormatPr defaultColWidth="9.00390625" defaultRowHeight="12.75"/>
  <cols>
    <col min="1" max="1" width="4.375" style="4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14" customFormat="1" ht="15" customHeight="1">
      <c r="A2" s="79"/>
      <c r="B2" s="79"/>
      <c r="C2" s="311" t="s">
        <v>680</v>
      </c>
      <c r="D2" s="311"/>
      <c r="E2" s="311"/>
      <c r="F2" s="311"/>
      <c r="G2" s="311"/>
      <c r="H2" s="311"/>
      <c r="I2" s="311"/>
      <c r="J2" s="311"/>
      <c r="K2" s="311"/>
    </row>
    <row r="3" spans="1:11" s="14" customFormat="1" ht="20.25" customHeight="1">
      <c r="A3" s="79"/>
      <c r="B3" s="317" t="s">
        <v>545</v>
      </c>
      <c r="C3" s="317"/>
      <c r="D3" s="317"/>
      <c r="E3" s="317"/>
      <c r="F3" s="317"/>
      <c r="G3" s="317"/>
      <c r="H3" s="317"/>
      <c r="I3" s="317"/>
      <c r="J3" s="317"/>
      <c r="K3" s="317"/>
    </row>
    <row r="4" spans="1:11" s="14" customFormat="1" ht="9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14" customFormat="1" ht="28.5" customHeight="1">
      <c r="A5" s="312" t="s">
        <v>132</v>
      </c>
      <c r="B5" s="231" t="s">
        <v>287</v>
      </c>
      <c r="C5" s="314" t="s">
        <v>114</v>
      </c>
      <c r="D5" s="314"/>
      <c r="E5" s="314"/>
      <c r="F5" s="315" t="s">
        <v>378</v>
      </c>
      <c r="G5" s="315" t="s">
        <v>618</v>
      </c>
      <c r="H5" s="315"/>
      <c r="I5" s="315" t="s">
        <v>620</v>
      </c>
      <c r="J5" s="315" t="s">
        <v>98</v>
      </c>
      <c r="K5" s="323"/>
    </row>
    <row r="6" spans="1:11" s="14" customFormat="1" ht="25.5" customHeight="1">
      <c r="A6" s="313"/>
      <c r="B6" s="278" t="s">
        <v>226</v>
      </c>
      <c r="C6" s="278" t="s">
        <v>227</v>
      </c>
      <c r="D6" s="280" t="s">
        <v>118</v>
      </c>
      <c r="E6" s="278" t="s">
        <v>339</v>
      </c>
      <c r="F6" s="316"/>
      <c r="G6" s="281" t="s">
        <v>549</v>
      </c>
      <c r="H6" s="281" t="s">
        <v>619</v>
      </c>
      <c r="I6" s="316"/>
      <c r="J6" s="279" t="s">
        <v>349</v>
      </c>
      <c r="K6" s="286" t="s">
        <v>350</v>
      </c>
    </row>
    <row r="7" spans="1:11" s="78" customFormat="1" ht="12" customHeight="1">
      <c r="A7" s="287">
        <v>1</v>
      </c>
      <c r="B7" s="282">
        <v>2</v>
      </c>
      <c r="C7" s="282">
        <v>3</v>
      </c>
      <c r="D7" s="282">
        <v>4</v>
      </c>
      <c r="E7" s="282">
        <v>5</v>
      </c>
      <c r="F7" s="282">
        <v>7</v>
      </c>
      <c r="G7" s="282"/>
      <c r="H7" s="282"/>
      <c r="I7" s="282"/>
      <c r="J7" s="282">
        <v>8</v>
      </c>
      <c r="K7" s="288">
        <v>9</v>
      </c>
    </row>
    <row r="8" spans="1:11" s="2" customFormat="1" ht="18.75" customHeight="1">
      <c r="A8" s="149" t="s">
        <v>185</v>
      </c>
      <c r="B8" s="24" t="s">
        <v>228</v>
      </c>
      <c r="C8" s="30" t="s">
        <v>340</v>
      </c>
      <c r="D8" s="33"/>
      <c r="E8" s="33"/>
      <c r="F8" s="83">
        <f aca="true" t="shared" si="0" ref="F8:K8">F9+F11</f>
        <v>62300</v>
      </c>
      <c r="G8" s="83">
        <f t="shared" si="0"/>
        <v>0</v>
      </c>
      <c r="H8" s="83">
        <f t="shared" si="0"/>
        <v>0</v>
      </c>
      <c r="I8" s="83">
        <f t="shared" si="0"/>
        <v>62300</v>
      </c>
      <c r="J8" s="83">
        <f t="shared" si="0"/>
        <v>62300</v>
      </c>
      <c r="K8" s="179">
        <f t="shared" si="0"/>
        <v>0</v>
      </c>
    </row>
    <row r="9" spans="1:11" s="2" customFormat="1" ht="24" customHeight="1">
      <c r="A9" s="262" t="s">
        <v>229</v>
      </c>
      <c r="B9" s="265" t="s">
        <v>124</v>
      </c>
      <c r="C9" s="264"/>
      <c r="D9" s="186" t="s">
        <v>646</v>
      </c>
      <c r="E9" s="26"/>
      <c r="F9" s="81">
        <f aca="true" t="shared" si="1" ref="F9:K9">F10</f>
        <v>61000</v>
      </c>
      <c r="G9" s="81">
        <f t="shared" si="1"/>
        <v>0</v>
      </c>
      <c r="H9" s="81">
        <f t="shared" si="1"/>
        <v>0</v>
      </c>
      <c r="I9" s="81">
        <f t="shared" si="1"/>
        <v>61000</v>
      </c>
      <c r="J9" s="81">
        <f t="shared" si="1"/>
        <v>61000</v>
      </c>
      <c r="K9" s="181">
        <f t="shared" si="1"/>
        <v>0</v>
      </c>
    </row>
    <row r="10" spans="1:11" ht="22.5" customHeight="1">
      <c r="A10" s="140"/>
      <c r="B10" s="7" t="s">
        <v>240</v>
      </c>
      <c r="C10" s="29"/>
      <c r="D10" s="29"/>
      <c r="E10" s="28">
        <v>2110</v>
      </c>
      <c r="F10" s="82">
        <v>61000</v>
      </c>
      <c r="G10" s="82"/>
      <c r="H10" s="82"/>
      <c r="I10" s="82">
        <f>F10+G10-H10</f>
        <v>61000</v>
      </c>
      <c r="J10" s="82">
        <f>I10</f>
        <v>61000</v>
      </c>
      <c r="K10" s="180"/>
    </row>
    <row r="11" spans="1:11" ht="18" customHeight="1">
      <c r="A11" s="262" t="s">
        <v>232</v>
      </c>
      <c r="B11" s="263" t="s">
        <v>698</v>
      </c>
      <c r="C11" s="186"/>
      <c r="D11" s="186" t="s">
        <v>233</v>
      </c>
      <c r="E11" s="38"/>
      <c r="F11" s="81">
        <f aca="true" t="shared" si="2" ref="F11:K11">F12</f>
        <v>1300</v>
      </c>
      <c r="G11" s="81">
        <f t="shared" si="2"/>
        <v>0</v>
      </c>
      <c r="H11" s="81">
        <f t="shared" si="2"/>
        <v>0</v>
      </c>
      <c r="I11" s="81">
        <f t="shared" si="2"/>
        <v>1300</v>
      </c>
      <c r="J11" s="81">
        <f t="shared" si="2"/>
        <v>1300</v>
      </c>
      <c r="K11" s="181">
        <f t="shared" si="2"/>
        <v>0</v>
      </c>
    </row>
    <row r="12" spans="1:11" ht="15" customHeight="1">
      <c r="A12" s="140"/>
      <c r="B12" s="7" t="s">
        <v>234</v>
      </c>
      <c r="C12" s="29"/>
      <c r="D12" s="29"/>
      <c r="E12" s="29" t="s">
        <v>300</v>
      </c>
      <c r="F12" s="82">
        <v>1300</v>
      </c>
      <c r="G12" s="82"/>
      <c r="H12" s="82"/>
      <c r="I12" s="82">
        <f aca="true" t="shared" si="3" ref="I12:I74">F12+G12-H12</f>
        <v>1300</v>
      </c>
      <c r="J12" s="82">
        <f>I12</f>
        <v>1300</v>
      </c>
      <c r="K12" s="180"/>
    </row>
    <row r="13" spans="1:11" ht="18.75" customHeight="1">
      <c r="A13" s="149" t="s">
        <v>186</v>
      </c>
      <c r="B13" s="24" t="s">
        <v>268</v>
      </c>
      <c r="C13" s="30" t="s">
        <v>647</v>
      </c>
      <c r="D13" s="30"/>
      <c r="E13" s="30"/>
      <c r="F13" s="83">
        <f aca="true" t="shared" si="4" ref="F13:K14">F14</f>
        <v>156228</v>
      </c>
      <c r="G13" s="83">
        <f t="shared" si="4"/>
        <v>0</v>
      </c>
      <c r="H13" s="83">
        <f t="shared" si="4"/>
        <v>0</v>
      </c>
      <c r="I13" s="83">
        <f t="shared" si="4"/>
        <v>156228</v>
      </c>
      <c r="J13" s="83">
        <f t="shared" si="4"/>
        <v>156228</v>
      </c>
      <c r="K13" s="179">
        <f t="shared" si="4"/>
        <v>0</v>
      </c>
    </row>
    <row r="14" spans="1:11" ht="15.75" customHeight="1">
      <c r="A14" s="262" t="s">
        <v>229</v>
      </c>
      <c r="B14" s="263" t="s">
        <v>291</v>
      </c>
      <c r="C14" s="186"/>
      <c r="D14" s="186" t="s">
        <v>292</v>
      </c>
      <c r="E14" s="38"/>
      <c r="F14" s="81">
        <f t="shared" si="4"/>
        <v>156228</v>
      </c>
      <c r="G14" s="81">
        <f t="shared" si="4"/>
        <v>0</v>
      </c>
      <c r="H14" s="81">
        <f t="shared" si="4"/>
        <v>0</v>
      </c>
      <c r="I14" s="81">
        <f t="shared" si="4"/>
        <v>156228</v>
      </c>
      <c r="J14" s="81">
        <f t="shared" si="4"/>
        <v>156228</v>
      </c>
      <c r="K14" s="181">
        <f t="shared" si="4"/>
        <v>0</v>
      </c>
    </row>
    <row r="15" spans="1:11" ht="24" customHeight="1">
      <c r="A15" s="150"/>
      <c r="B15" s="23" t="s">
        <v>33</v>
      </c>
      <c r="C15" s="151"/>
      <c r="D15" s="151"/>
      <c r="E15" s="31" t="s">
        <v>307</v>
      </c>
      <c r="F15" s="82">
        <v>156228</v>
      </c>
      <c r="G15" s="82"/>
      <c r="H15" s="82"/>
      <c r="I15" s="82">
        <f t="shared" si="3"/>
        <v>156228</v>
      </c>
      <c r="J15" s="82">
        <f>I15</f>
        <v>156228</v>
      </c>
      <c r="K15" s="180"/>
    </row>
    <row r="16" spans="1:11" ht="20.25" customHeight="1">
      <c r="A16" s="149" t="s">
        <v>187</v>
      </c>
      <c r="B16" s="24" t="s">
        <v>235</v>
      </c>
      <c r="C16" s="30" t="s">
        <v>651</v>
      </c>
      <c r="D16" s="30"/>
      <c r="E16" s="30"/>
      <c r="F16" s="83">
        <f aca="true" t="shared" si="5" ref="F16:K16">F17</f>
        <v>9637786</v>
      </c>
      <c r="G16" s="83">
        <f t="shared" si="5"/>
        <v>0</v>
      </c>
      <c r="H16" s="83">
        <f t="shared" si="5"/>
        <v>0</v>
      </c>
      <c r="I16" s="83">
        <f t="shared" si="5"/>
        <v>9637786</v>
      </c>
      <c r="J16" s="83">
        <f t="shared" si="5"/>
        <v>8400</v>
      </c>
      <c r="K16" s="179">
        <f t="shared" si="5"/>
        <v>9629386</v>
      </c>
    </row>
    <row r="17" spans="1:11" ht="18" customHeight="1">
      <c r="A17" s="262" t="s">
        <v>229</v>
      </c>
      <c r="B17" s="263" t="s">
        <v>334</v>
      </c>
      <c r="C17" s="186"/>
      <c r="D17" s="186" t="s">
        <v>653</v>
      </c>
      <c r="E17" s="38"/>
      <c r="F17" s="81">
        <f aca="true" t="shared" si="6" ref="F17:K17">SUM(F18:F23)</f>
        <v>9637786</v>
      </c>
      <c r="G17" s="81">
        <f t="shared" si="6"/>
        <v>0</v>
      </c>
      <c r="H17" s="81">
        <f t="shared" si="6"/>
        <v>0</v>
      </c>
      <c r="I17" s="81">
        <f t="shared" si="6"/>
        <v>9637786</v>
      </c>
      <c r="J17" s="81">
        <f t="shared" si="6"/>
        <v>8400</v>
      </c>
      <c r="K17" s="181">
        <f t="shared" si="6"/>
        <v>9629386</v>
      </c>
    </row>
    <row r="18" spans="1:11" ht="21.75" customHeight="1">
      <c r="A18" s="140"/>
      <c r="B18" s="7" t="s">
        <v>236</v>
      </c>
      <c r="C18" s="29"/>
      <c r="D18" s="29"/>
      <c r="E18" s="29" t="s">
        <v>301</v>
      </c>
      <c r="F18" s="82">
        <v>8000</v>
      </c>
      <c r="G18" s="82"/>
      <c r="H18" s="82"/>
      <c r="I18" s="82">
        <f t="shared" si="3"/>
        <v>8000</v>
      </c>
      <c r="J18" s="82">
        <f>I18</f>
        <v>8000</v>
      </c>
      <c r="K18" s="180"/>
    </row>
    <row r="19" spans="1:11" ht="16.5" customHeight="1">
      <c r="A19" s="140"/>
      <c r="B19" s="7" t="s">
        <v>231</v>
      </c>
      <c r="C19" s="29"/>
      <c r="D19" s="29"/>
      <c r="E19" s="29" t="s">
        <v>299</v>
      </c>
      <c r="F19" s="82">
        <v>400</v>
      </c>
      <c r="G19" s="82"/>
      <c r="H19" s="82"/>
      <c r="I19" s="82">
        <f t="shared" si="3"/>
        <v>400</v>
      </c>
      <c r="J19" s="82">
        <f>I19</f>
        <v>400</v>
      </c>
      <c r="K19" s="180"/>
    </row>
    <row r="20" spans="1:11" ht="33.75" customHeight="1">
      <c r="A20" s="140"/>
      <c r="B20" s="7" t="s">
        <v>246</v>
      </c>
      <c r="C20" s="29"/>
      <c r="D20" s="29"/>
      <c r="E20" s="29" t="s">
        <v>358</v>
      </c>
      <c r="F20" s="82">
        <v>4033875</v>
      </c>
      <c r="G20" s="82"/>
      <c r="H20" s="82"/>
      <c r="I20" s="82">
        <f t="shared" si="3"/>
        <v>4033875</v>
      </c>
      <c r="J20" s="82"/>
      <c r="K20" s="180">
        <f>I20</f>
        <v>4033875</v>
      </c>
    </row>
    <row r="21" spans="1:11" ht="46.5" customHeight="1">
      <c r="A21" s="140"/>
      <c r="B21" s="7" t="s">
        <v>571</v>
      </c>
      <c r="C21" s="29"/>
      <c r="D21" s="29"/>
      <c r="E21" s="29" t="s">
        <v>621</v>
      </c>
      <c r="F21" s="82">
        <v>100000</v>
      </c>
      <c r="G21" s="82"/>
      <c r="H21" s="82"/>
      <c r="I21" s="82">
        <f t="shared" si="3"/>
        <v>100000</v>
      </c>
      <c r="J21" s="82"/>
      <c r="K21" s="180">
        <f>I21</f>
        <v>100000</v>
      </c>
    </row>
    <row r="22" spans="1:11" ht="35.25" customHeight="1">
      <c r="A22" s="140"/>
      <c r="B22" s="7" t="s">
        <v>612</v>
      </c>
      <c r="C22" s="29"/>
      <c r="D22" s="29"/>
      <c r="E22" s="29" t="s">
        <v>593</v>
      </c>
      <c r="F22" s="82">
        <v>3128111</v>
      </c>
      <c r="G22" s="82"/>
      <c r="H22" s="82"/>
      <c r="I22" s="82">
        <f t="shared" si="3"/>
        <v>3128111</v>
      </c>
      <c r="J22" s="82"/>
      <c r="K22" s="180">
        <f>I22</f>
        <v>3128111</v>
      </c>
    </row>
    <row r="23" spans="1:11" ht="34.5" customHeight="1">
      <c r="A23" s="140"/>
      <c r="B23" s="7" t="s">
        <v>586</v>
      </c>
      <c r="C23" s="29"/>
      <c r="D23" s="29"/>
      <c r="E23" s="29" t="s">
        <v>585</v>
      </c>
      <c r="F23" s="82">
        <v>2367400</v>
      </c>
      <c r="G23" s="82"/>
      <c r="H23" s="82"/>
      <c r="I23" s="82">
        <f t="shared" si="3"/>
        <v>2367400</v>
      </c>
      <c r="J23" s="82"/>
      <c r="K23" s="180">
        <f>I23</f>
        <v>2367400</v>
      </c>
    </row>
    <row r="24" spans="1:11" ht="27.75" customHeight="1">
      <c r="A24" s="149" t="s">
        <v>188</v>
      </c>
      <c r="B24" s="24" t="s">
        <v>574</v>
      </c>
      <c r="C24" s="30" t="s">
        <v>662</v>
      </c>
      <c r="D24" s="32"/>
      <c r="E24" s="32"/>
      <c r="F24" s="83">
        <f aca="true" t="shared" si="7" ref="F24:K24">F25</f>
        <v>1483429</v>
      </c>
      <c r="G24" s="83">
        <f t="shared" si="7"/>
        <v>0</v>
      </c>
      <c r="H24" s="83">
        <f t="shared" si="7"/>
        <v>0</v>
      </c>
      <c r="I24" s="83">
        <f t="shared" si="7"/>
        <v>1483429</v>
      </c>
      <c r="J24" s="83">
        <f t="shared" si="7"/>
        <v>178860</v>
      </c>
      <c r="K24" s="179">
        <f t="shared" si="7"/>
        <v>1304569</v>
      </c>
    </row>
    <row r="25" spans="1:11" ht="24" customHeight="1">
      <c r="A25" s="262" t="s">
        <v>229</v>
      </c>
      <c r="B25" s="263" t="s">
        <v>238</v>
      </c>
      <c r="C25" s="186"/>
      <c r="D25" s="186" t="s">
        <v>673</v>
      </c>
      <c r="E25" s="38"/>
      <c r="F25" s="81">
        <f aca="true" t="shared" si="8" ref="F25:K25">SUM(F26:F31)</f>
        <v>1483429</v>
      </c>
      <c r="G25" s="81">
        <f t="shared" si="8"/>
        <v>0</v>
      </c>
      <c r="H25" s="81">
        <f t="shared" si="8"/>
        <v>0</v>
      </c>
      <c r="I25" s="81">
        <f t="shared" si="8"/>
        <v>1483429</v>
      </c>
      <c r="J25" s="81">
        <f t="shared" si="8"/>
        <v>178860</v>
      </c>
      <c r="K25" s="181">
        <f t="shared" si="8"/>
        <v>1304569</v>
      </c>
    </row>
    <row r="26" spans="1:11" ht="18" customHeight="1">
      <c r="A26" s="153"/>
      <c r="B26" s="7" t="s">
        <v>353</v>
      </c>
      <c r="C26" s="152"/>
      <c r="D26" s="29"/>
      <c r="E26" s="29" t="s">
        <v>352</v>
      </c>
      <c r="F26" s="82">
        <v>2691</v>
      </c>
      <c r="G26" s="82"/>
      <c r="H26" s="82"/>
      <c r="I26" s="82">
        <f t="shared" si="3"/>
        <v>2691</v>
      </c>
      <c r="J26" s="82">
        <f>I26</f>
        <v>2691</v>
      </c>
      <c r="K26" s="180"/>
    </row>
    <row r="27" spans="1:11" ht="22.5" customHeight="1">
      <c r="A27" s="140"/>
      <c r="B27" s="7" t="s">
        <v>236</v>
      </c>
      <c r="C27" s="29"/>
      <c r="D27" s="29"/>
      <c r="E27" s="29" t="s">
        <v>301</v>
      </c>
      <c r="F27" s="82">
        <v>6826</v>
      </c>
      <c r="G27" s="82"/>
      <c r="H27" s="82"/>
      <c r="I27" s="82">
        <f t="shared" si="3"/>
        <v>6826</v>
      </c>
      <c r="J27" s="82">
        <f>I27</f>
        <v>6826</v>
      </c>
      <c r="K27" s="180"/>
    </row>
    <row r="28" spans="1:11" ht="23.25" customHeight="1">
      <c r="A28" s="140"/>
      <c r="B28" s="7" t="s">
        <v>550</v>
      </c>
      <c r="C28" s="29"/>
      <c r="D28" s="29"/>
      <c r="E28" s="29" t="s">
        <v>99</v>
      </c>
      <c r="F28" s="82">
        <v>1304569</v>
      </c>
      <c r="G28" s="82"/>
      <c r="H28" s="82"/>
      <c r="I28" s="82">
        <f t="shared" si="3"/>
        <v>1304569</v>
      </c>
      <c r="J28" s="82"/>
      <c r="K28" s="180">
        <f>I28</f>
        <v>1304569</v>
      </c>
    </row>
    <row r="29" spans="1:11" ht="16.5" customHeight="1">
      <c r="A29" s="140"/>
      <c r="B29" s="7" t="s">
        <v>231</v>
      </c>
      <c r="C29" s="29"/>
      <c r="D29" s="29"/>
      <c r="E29" s="29" t="s">
        <v>299</v>
      </c>
      <c r="F29" s="82">
        <v>843</v>
      </c>
      <c r="G29" s="82"/>
      <c r="H29" s="82"/>
      <c r="I29" s="82">
        <f t="shared" si="3"/>
        <v>843</v>
      </c>
      <c r="J29" s="82">
        <f>I29</f>
        <v>843</v>
      </c>
      <c r="K29" s="180"/>
    </row>
    <row r="30" spans="1:11" ht="15.75" customHeight="1">
      <c r="A30" s="153"/>
      <c r="B30" s="7" t="s">
        <v>255</v>
      </c>
      <c r="C30" s="29"/>
      <c r="D30" s="29"/>
      <c r="E30" s="29" t="s">
        <v>303</v>
      </c>
      <c r="F30" s="82">
        <v>98500</v>
      </c>
      <c r="G30" s="82"/>
      <c r="H30" s="82"/>
      <c r="I30" s="82">
        <f t="shared" si="3"/>
        <v>98500</v>
      </c>
      <c r="J30" s="82">
        <f>I30</f>
        <v>98500</v>
      </c>
      <c r="K30" s="180"/>
    </row>
    <row r="31" spans="1:11" ht="23.25" customHeight="1">
      <c r="A31" s="140"/>
      <c r="B31" s="7" t="s">
        <v>240</v>
      </c>
      <c r="C31" s="28"/>
      <c r="D31" s="28"/>
      <c r="E31" s="28">
        <v>2110</v>
      </c>
      <c r="F31" s="82">
        <v>70000</v>
      </c>
      <c r="G31" s="82"/>
      <c r="H31" s="82"/>
      <c r="I31" s="82">
        <f t="shared" si="3"/>
        <v>70000</v>
      </c>
      <c r="J31" s="82">
        <f>I31</f>
        <v>70000</v>
      </c>
      <c r="K31" s="180"/>
    </row>
    <row r="32" spans="1:11" ht="16.5" customHeight="1">
      <c r="A32" s="149" t="s">
        <v>189</v>
      </c>
      <c r="B32" s="24" t="s">
        <v>269</v>
      </c>
      <c r="C32" s="27">
        <v>710</v>
      </c>
      <c r="D32" s="33"/>
      <c r="E32" s="33"/>
      <c r="F32" s="83">
        <f aca="true" t="shared" si="9" ref="F32:K32">F33+F35+F37</f>
        <v>312144</v>
      </c>
      <c r="G32" s="83">
        <f t="shared" si="9"/>
        <v>8000</v>
      </c>
      <c r="H32" s="83">
        <f t="shared" si="9"/>
        <v>0</v>
      </c>
      <c r="I32" s="83">
        <f t="shared" si="9"/>
        <v>320144</v>
      </c>
      <c r="J32" s="83">
        <f t="shared" si="9"/>
        <v>320144</v>
      </c>
      <c r="K32" s="179">
        <f t="shared" si="9"/>
        <v>0</v>
      </c>
    </row>
    <row r="33" spans="1:11" ht="24" customHeight="1">
      <c r="A33" s="262" t="s">
        <v>229</v>
      </c>
      <c r="B33" s="263" t="s">
        <v>678</v>
      </c>
      <c r="C33" s="264"/>
      <c r="D33" s="264">
        <v>71013</v>
      </c>
      <c r="E33" s="26"/>
      <c r="F33" s="81">
        <f aca="true" t="shared" si="10" ref="F33:K33">F34</f>
        <v>44000</v>
      </c>
      <c r="G33" s="81">
        <f t="shared" si="10"/>
        <v>0</v>
      </c>
      <c r="H33" s="81">
        <f t="shared" si="10"/>
        <v>0</v>
      </c>
      <c r="I33" s="81">
        <f t="shared" si="10"/>
        <v>44000</v>
      </c>
      <c r="J33" s="81">
        <f t="shared" si="10"/>
        <v>44000</v>
      </c>
      <c r="K33" s="181">
        <f t="shared" si="10"/>
        <v>0</v>
      </c>
    </row>
    <row r="34" spans="1:11" ht="25.5" customHeight="1">
      <c r="A34" s="140"/>
      <c r="B34" s="7" t="s">
        <v>240</v>
      </c>
      <c r="C34" s="28"/>
      <c r="D34" s="28"/>
      <c r="E34" s="28">
        <v>2110</v>
      </c>
      <c r="F34" s="82">
        <v>44000</v>
      </c>
      <c r="G34" s="82"/>
      <c r="H34" s="82"/>
      <c r="I34" s="82">
        <f t="shared" si="3"/>
        <v>44000</v>
      </c>
      <c r="J34" s="82">
        <f>I34</f>
        <v>44000</v>
      </c>
      <c r="K34" s="180"/>
    </row>
    <row r="35" spans="1:11" ht="22.5" customHeight="1">
      <c r="A35" s="262" t="s">
        <v>232</v>
      </c>
      <c r="B35" s="263" t="s">
        <v>681</v>
      </c>
      <c r="C35" s="264"/>
      <c r="D35" s="264">
        <v>71014</v>
      </c>
      <c r="E35" s="263"/>
      <c r="F35" s="81">
        <f aca="true" t="shared" si="11" ref="F35:K35">F36</f>
        <v>11000</v>
      </c>
      <c r="G35" s="81">
        <f t="shared" si="11"/>
        <v>0</v>
      </c>
      <c r="H35" s="81">
        <f t="shared" si="11"/>
        <v>0</v>
      </c>
      <c r="I35" s="81">
        <f t="shared" si="11"/>
        <v>11000</v>
      </c>
      <c r="J35" s="81">
        <f t="shared" si="11"/>
        <v>11000</v>
      </c>
      <c r="K35" s="181">
        <f t="shared" si="11"/>
        <v>0</v>
      </c>
    </row>
    <row r="36" spans="1:11" ht="24" customHeight="1">
      <c r="A36" s="140"/>
      <c r="B36" s="7" t="s">
        <v>240</v>
      </c>
      <c r="C36" s="28"/>
      <c r="D36" s="28"/>
      <c r="E36" s="28">
        <v>2110</v>
      </c>
      <c r="F36" s="82">
        <v>11000</v>
      </c>
      <c r="G36" s="82"/>
      <c r="H36" s="82"/>
      <c r="I36" s="82">
        <f t="shared" si="3"/>
        <v>11000</v>
      </c>
      <c r="J36" s="82">
        <f>I36</f>
        <v>11000</v>
      </c>
      <c r="K36" s="180"/>
    </row>
    <row r="37" spans="1:11" ht="17.25" customHeight="1">
      <c r="A37" s="262" t="s">
        <v>262</v>
      </c>
      <c r="B37" s="263" t="s">
        <v>683</v>
      </c>
      <c r="C37" s="264"/>
      <c r="D37" s="264">
        <v>71015</v>
      </c>
      <c r="E37" s="26"/>
      <c r="F37" s="81">
        <f aca="true" t="shared" si="12" ref="F37:K37">F38+F39</f>
        <v>257144</v>
      </c>
      <c r="G37" s="81">
        <f t="shared" si="12"/>
        <v>8000</v>
      </c>
      <c r="H37" s="81">
        <f t="shared" si="12"/>
        <v>0</v>
      </c>
      <c r="I37" s="81">
        <f t="shared" si="12"/>
        <v>265144</v>
      </c>
      <c r="J37" s="81">
        <f t="shared" si="12"/>
        <v>265144</v>
      </c>
      <c r="K37" s="181">
        <f t="shared" si="12"/>
        <v>0</v>
      </c>
    </row>
    <row r="38" spans="1:11" ht="18" customHeight="1">
      <c r="A38" s="140"/>
      <c r="B38" s="7" t="s">
        <v>231</v>
      </c>
      <c r="C38" s="154"/>
      <c r="D38" s="154"/>
      <c r="E38" s="34" t="s">
        <v>299</v>
      </c>
      <c r="F38" s="82">
        <v>100</v>
      </c>
      <c r="G38" s="82"/>
      <c r="H38" s="82"/>
      <c r="I38" s="82">
        <f t="shared" si="3"/>
        <v>100</v>
      </c>
      <c r="J38" s="82">
        <f>I38</f>
        <v>100</v>
      </c>
      <c r="K38" s="180"/>
    </row>
    <row r="39" spans="1:11" ht="22.5" customHeight="1">
      <c r="A39" s="140"/>
      <c r="B39" s="7" t="s">
        <v>240</v>
      </c>
      <c r="C39" s="28"/>
      <c r="D39" s="28"/>
      <c r="E39" s="28">
        <v>2110</v>
      </c>
      <c r="F39" s="82">
        <v>257044</v>
      </c>
      <c r="G39" s="82">
        <v>8000</v>
      </c>
      <c r="H39" s="82"/>
      <c r="I39" s="82">
        <f t="shared" si="3"/>
        <v>265044</v>
      </c>
      <c r="J39" s="82">
        <f>I39</f>
        <v>265044</v>
      </c>
      <c r="K39" s="180"/>
    </row>
    <row r="40" spans="1:11" ht="16.5" customHeight="1">
      <c r="A40" s="149" t="s">
        <v>193</v>
      </c>
      <c r="B40" s="24" t="s">
        <v>251</v>
      </c>
      <c r="C40" s="27">
        <v>750</v>
      </c>
      <c r="D40" s="33"/>
      <c r="E40" s="27"/>
      <c r="F40" s="83">
        <f aca="true" t="shared" si="13" ref="F40:K40">F41+F43+F48+F50</f>
        <v>363748</v>
      </c>
      <c r="G40" s="83">
        <f t="shared" si="13"/>
        <v>0</v>
      </c>
      <c r="H40" s="83">
        <f t="shared" si="13"/>
        <v>0</v>
      </c>
      <c r="I40" s="83">
        <f t="shared" si="13"/>
        <v>363748</v>
      </c>
      <c r="J40" s="83">
        <f t="shared" si="13"/>
        <v>363748</v>
      </c>
      <c r="K40" s="179">
        <f t="shared" si="13"/>
        <v>0</v>
      </c>
    </row>
    <row r="41" spans="1:11" ht="16.5" customHeight="1">
      <c r="A41" s="262" t="s">
        <v>229</v>
      </c>
      <c r="B41" s="263" t="s">
        <v>230</v>
      </c>
      <c r="C41" s="264"/>
      <c r="D41" s="264">
        <v>75011</v>
      </c>
      <c r="E41" s="263"/>
      <c r="F41" s="81">
        <f aca="true" t="shared" si="14" ref="F41:K41">F42</f>
        <v>183643</v>
      </c>
      <c r="G41" s="81">
        <f t="shared" si="14"/>
        <v>0</v>
      </c>
      <c r="H41" s="81">
        <f t="shared" si="14"/>
        <v>0</v>
      </c>
      <c r="I41" s="81">
        <f t="shared" si="14"/>
        <v>183643</v>
      </c>
      <c r="J41" s="81">
        <f t="shared" si="14"/>
        <v>183643</v>
      </c>
      <c r="K41" s="181">
        <f t="shared" si="14"/>
        <v>0</v>
      </c>
    </row>
    <row r="42" spans="1:11" ht="25.5" customHeight="1">
      <c r="A42" s="140"/>
      <c r="B42" s="7" t="s">
        <v>240</v>
      </c>
      <c r="C42" s="28"/>
      <c r="D42" s="28"/>
      <c r="E42" s="28">
        <v>2110</v>
      </c>
      <c r="F42" s="82">
        <v>183643</v>
      </c>
      <c r="G42" s="82"/>
      <c r="H42" s="82"/>
      <c r="I42" s="82">
        <f t="shared" si="3"/>
        <v>183643</v>
      </c>
      <c r="J42" s="82">
        <f>I42</f>
        <v>183643</v>
      </c>
      <c r="K42" s="180"/>
    </row>
    <row r="43" spans="1:11" ht="17.25" customHeight="1">
      <c r="A43" s="262" t="s">
        <v>232</v>
      </c>
      <c r="B43" s="263" t="s">
        <v>252</v>
      </c>
      <c r="C43" s="264"/>
      <c r="D43" s="264">
        <v>75020</v>
      </c>
      <c r="E43" s="35"/>
      <c r="F43" s="81">
        <f aca="true" t="shared" si="15" ref="F43:K43">SUM(F44:F47)</f>
        <v>10700</v>
      </c>
      <c r="G43" s="81">
        <f t="shared" si="15"/>
        <v>0</v>
      </c>
      <c r="H43" s="81">
        <f t="shared" si="15"/>
        <v>0</v>
      </c>
      <c r="I43" s="81">
        <f t="shared" si="15"/>
        <v>10700</v>
      </c>
      <c r="J43" s="81">
        <f t="shared" si="15"/>
        <v>10700</v>
      </c>
      <c r="K43" s="181">
        <f t="shared" si="15"/>
        <v>0</v>
      </c>
    </row>
    <row r="44" spans="1:11" ht="16.5" customHeight="1">
      <c r="A44" s="140"/>
      <c r="B44" s="7" t="s">
        <v>234</v>
      </c>
      <c r="C44" s="29"/>
      <c r="D44" s="29"/>
      <c r="E44" s="29" t="s">
        <v>300</v>
      </c>
      <c r="F44" s="82">
        <v>5000</v>
      </c>
      <c r="G44" s="82"/>
      <c r="H44" s="82"/>
      <c r="I44" s="82">
        <f t="shared" si="3"/>
        <v>5000</v>
      </c>
      <c r="J44" s="82">
        <f>I44</f>
        <v>5000</v>
      </c>
      <c r="K44" s="180"/>
    </row>
    <row r="45" spans="1:11" ht="22.5" customHeight="1">
      <c r="A45" s="140"/>
      <c r="B45" s="7" t="s">
        <v>236</v>
      </c>
      <c r="C45" s="29"/>
      <c r="D45" s="29"/>
      <c r="E45" s="29" t="s">
        <v>301</v>
      </c>
      <c r="F45" s="82">
        <v>1200</v>
      </c>
      <c r="G45" s="82"/>
      <c r="H45" s="82"/>
      <c r="I45" s="82">
        <f t="shared" si="3"/>
        <v>1200</v>
      </c>
      <c r="J45" s="82">
        <f>I45</f>
        <v>1200</v>
      </c>
      <c r="K45" s="180"/>
    </row>
    <row r="46" spans="1:11" ht="14.25" customHeight="1">
      <c r="A46" s="140"/>
      <c r="B46" s="7" t="s">
        <v>237</v>
      </c>
      <c r="C46" s="29"/>
      <c r="D46" s="29"/>
      <c r="E46" s="29" t="s">
        <v>302</v>
      </c>
      <c r="F46" s="82">
        <v>500</v>
      </c>
      <c r="G46" s="82"/>
      <c r="H46" s="82"/>
      <c r="I46" s="82">
        <f t="shared" si="3"/>
        <v>500</v>
      </c>
      <c r="J46" s="82">
        <f>I46</f>
        <v>500</v>
      </c>
      <c r="K46" s="180"/>
    </row>
    <row r="47" spans="1:11" ht="15.75" customHeight="1">
      <c r="A47" s="140"/>
      <c r="B47" s="7" t="s">
        <v>255</v>
      </c>
      <c r="C47" s="29"/>
      <c r="D47" s="29"/>
      <c r="E47" s="29" t="s">
        <v>303</v>
      </c>
      <c r="F47" s="82">
        <v>4000</v>
      </c>
      <c r="G47" s="82"/>
      <c r="H47" s="82"/>
      <c r="I47" s="82">
        <f t="shared" si="3"/>
        <v>4000</v>
      </c>
      <c r="J47" s="82">
        <f>I47</f>
        <v>4000</v>
      </c>
      <c r="K47" s="180"/>
    </row>
    <row r="48" spans="1:11" ht="20.25" customHeight="1">
      <c r="A48" s="262" t="s">
        <v>262</v>
      </c>
      <c r="B48" s="263" t="s">
        <v>695</v>
      </c>
      <c r="C48" s="264"/>
      <c r="D48" s="264">
        <v>75045</v>
      </c>
      <c r="E48" s="263"/>
      <c r="F48" s="81">
        <f aca="true" t="shared" si="16" ref="F48:K48">F49</f>
        <v>10455</v>
      </c>
      <c r="G48" s="81">
        <f t="shared" si="16"/>
        <v>0</v>
      </c>
      <c r="H48" s="81">
        <f t="shared" si="16"/>
        <v>0</v>
      </c>
      <c r="I48" s="81">
        <f t="shared" si="16"/>
        <v>10455</v>
      </c>
      <c r="J48" s="81">
        <f t="shared" si="16"/>
        <v>10455</v>
      </c>
      <c r="K48" s="181">
        <f t="shared" si="16"/>
        <v>0</v>
      </c>
    </row>
    <row r="49" spans="1:12" ht="24.75" customHeight="1">
      <c r="A49" s="140"/>
      <c r="B49" s="7" t="s">
        <v>240</v>
      </c>
      <c r="C49" s="28"/>
      <c r="D49" s="28"/>
      <c r="E49" s="28">
        <v>2110</v>
      </c>
      <c r="F49" s="82">
        <v>10455</v>
      </c>
      <c r="G49" s="82"/>
      <c r="H49" s="82"/>
      <c r="I49" s="82">
        <f t="shared" si="3"/>
        <v>10455</v>
      </c>
      <c r="J49" s="82">
        <f>I49</f>
        <v>10455</v>
      </c>
      <c r="K49" s="180"/>
      <c r="L49" s="2"/>
    </row>
    <row r="50" spans="1:12" ht="28.5" customHeight="1">
      <c r="A50" s="262" t="s">
        <v>354</v>
      </c>
      <c r="B50" s="263" t="s">
        <v>102</v>
      </c>
      <c r="C50" s="264"/>
      <c r="D50" s="264">
        <v>75075</v>
      </c>
      <c r="E50" s="35"/>
      <c r="F50" s="81">
        <f aca="true" t="shared" si="17" ref="F50:K50">SUM(F51:F51)</f>
        <v>158950</v>
      </c>
      <c r="G50" s="81">
        <f t="shared" si="17"/>
        <v>0</v>
      </c>
      <c r="H50" s="81">
        <f t="shared" si="17"/>
        <v>0</v>
      </c>
      <c r="I50" s="81">
        <f t="shared" si="17"/>
        <v>158950</v>
      </c>
      <c r="J50" s="81">
        <f t="shared" si="17"/>
        <v>158950</v>
      </c>
      <c r="K50" s="181">
        <f t="shared" si="17"/>
        <v>0</v>
      </c>
      <c r="L50" s="2"/>
    </row>
    <row r="51" spans="1:12" ht="34.5" customHeight="1">
      <c r="A51" s="140"/>
      <c r="B51" s="23" t="s">
        <v>538</v>
      </c>
      <c r="C51" s="28"/>
      <c r="D51" s="28"/>
      <c r="E51" s="28">
        <v>2705</v>
      </c>
      <c r="F51" s="82">
        <v>158950</v>
      </c>
      <c r="G51" s="82"/>
      <c r="H51" s="82"/>
      <c r="I51" s="82">
        <f t="shared" si="3"/>
        <v>158950</v>
      </c>
      <c r="J51" s="82">
        <f>I51</f>
        <v>158950</v>
      </c>
      <c r="K51" s="180"/>
      <c r="L51" s="2"/>
    </row>
    <row r="52" spans="1:11" ht="26.25" customHeight="1">
      <c r="A52" s="149" t="s">
        <v>192</v>
      </c>
      <c r="B52" s="24" t="s">
        <v>256</v>
      </c>
      <c r="C52" s="27">
        <v>754</v>
      </c>
      <c r="D52" s="33"/>
      <c r="E52" s="33"/>
      <c r="F52" s="83">
        <f aca="true" t="shared" si="18" ref="F52:K52">F53+F57</f>
        <v>2926860</v>
      </c>
      <c r="G52" s="83">
        <f t="shared" si="18"/>
        <v>0</v>
      </c>
      <c r="H52" s="83">
        <f t="shared" si="18"/>
        <v>0</v>
      </c>
      <c r="I52" s="83">
        <f t="shared" si="18"/>
        <v>2926860</v>
      </c>
      <c r="J52" s="83">
        <f t="shared" si="18"/>
        <v>2926860</v>
      </c>
      <c r="K52" s="179">
        <f t="shared" si="18"/>
        <v>0</v>
      </c>
    </row>
    <row r="53" spans="1:11" ht="28.5" customHeight="1">
      <c r="A53" s="262" t="s">
        <v>229</v>
      </c>
      <c r="B53" s="263" t="s">
        <v>137</v>
      </c>
      <c r="C53" s="264"/>
      <c r="D53" s="264">
        <v>75411</v>
      </c>
      <c r="E53" s="26"/>
      <c r="F53" s="81">
        <f aca="true" t="shared" si="19" ref="F53:K53">SUM(F54:F56)</f>
        <v>2868600</v>
      </c>
      <c r="G53" s="81">
        <f t="shared" si="19"/>
        <v>0</v>
      </c>
      <c r="H53" s="81">
        <f t="shared" si="19"/>
        <v>0</v>
      </c>
      <c r="I53" s="81">
        <f t="shared" si="19"/>
        <v>2868600</v>
      </c>
      <c r="J53" s="81">
        <f t="shared" si="19"/>
        <v>2868600</v>
      </c>
      <c r="K53" s="181">
        <f t="shared" si="19"/>
        <v>0</v>
      </c>
    </row>
    <row r="54" spans="1:11" ht="18.75" customHeight="1">
      <c r="A54" s="140"/>
      <c r="B54" s="7" t="s">
        <v>231</v>
      </c>
      <c r="C54" s="154"/>
      <c r="D54" s="154"/>
      <c r="E54" s="36" t="s">
        <v>299</v>
      </c>
      <c r="F54" s="82">
        <v>600</v>
      </c>
      <c r="G54" s="82"/>
      <c r="H54" s="82"/>
      <c r="I54" s="82">
        <f t="shared" si="3"/>
        <v>600</v>
      </c>
      <c r="J54" s="82">
        <f>I54</f>
        <v>600</v>
      </c>
      <c r="K54" s="180"/>
    </row>
    <row r="55" spans="1:11" ht="21.75" customHeight="1">
      <c r="A55" s="140"/>
      <c r="B55" s="7" t="s">
        <v>240</v>
      </c>
      <c r="C55" s="154"/>
      <c r="D55" s="154"/>
      <c r="E55" s="36" t="s">
        <v>14</v>
      </c>
      <c r="F55" s="82">
        <v>2840000</v>
      </c>
      <c r="G55" s="82"/>
      <c r="H55" s="82"/>
      <c r="I55" s="82">
        <f t="shared" si="3"/>
        <v>2840000</v>
      </c>
      <c r="J55" s="82">
        <f>I55</f>
        <v>2840000</v>
      </c>
      <c r="K55" s="180"/>
    </row>
    <row r="56" spans="1:11" ht="36" customHeight="1">
      <c r="A56" s="140"/>
      <c r="B56" s="7" t="s">
        <v>152</v>
      </c>
      <c r="C56" s="154"/>
      <c r="D56" s="154"/>
      <c r="E56" s="36" t="s">
        <v>452</v>
      </c>
      <c r="F56" s="82">
        <v>28000</v>
      </c>
      <c r="G56" s="82"/>
      <c r="H56" s="82"/>
      <c r="I56" s="82">
        <f t="shared" si="3"/>
        <v>28000</v>
      </c>
      <c r="J56" s="82">
        <f>I56</f>
        <v>28000</v>
      </c>
      <c r="K56" s="180"/>
    </row>
    <row r="57" spans="1:11" ht="23.25" customHeight="1">
      <c r="A57" s="262" t="s">
        <v>232</v>
      </c>
      <c r="B57" s="284" t="s">
        <v>698</v>
      </c>
      <c r="C57" s="283"/>
      <c r="D57" s="284">
        <v>75495</v>
      </c>
      <c r="E57" s="283"/>
      <c r="F57" s="285">
        <f aca="true" t="shared" si="20" ref="F57:K57">F58</f>
        <v>58260</v>
      </c>
      <c r="G57" s="285">
        <f t="shared" si="20"/>
        <v>0</v>
      </c>
      <c r="H57" s="285">
        <f t="shared" si="20"/>
        <v>0</v>
      </c>
      <c r="I57" s="285">
        <f t="shared" si="20"/>
        <v>58260</v>
      </c>
      <c r="J57" s="285">
        <f t="shared" si="20"/>
        <v>58260</v>
      </c>
      <c r="K57" s="289">
        <f t="shared" si="20"/>
        <v>0</v>
      </c>
    </row>
    <row r="58" spans="1:11" ht="47.25" customHeight="1">
      <c r="A58" s="140"/>
      <c r="B58" s="7" t="s">
        <v>56</v>
      </c>
      <c r="C58" s="154"/>
      <c r="D58" s="154"/>
      <c r="E58" s="36" t="s">
        <v>55</v>
      </c>
      <c r="F58" s="82">
        <v>58260</v>
      </c>
      <c r="G58" s="82"/>
      <c r="H58" s="82"/>
      <c r="I58" s="82">
        <f>F58+G58-H58</f>
        <v>58260</v>
      </c>
      <c r="J58" s="82">
        <f>I58</f>
        <v>58260</v>
      </c>
      <c r="K58" s="180"/>
    </row>
    <row r="59" spans="1:11" ht="43.5" customHeight="1">
      <c r="A59" s="149" t="s">
        <v>225</v>
      </c>
      <c r="B59" s="261" t="s">
        <v>573</v>
      </c>
      <c r="C59" s="30" t="s">
        <v>257</v>
      </c>
      <c r="D59" s="32"/>
      <c r="E59" s="32"/>
      <c r="F59" s="83">
        <f aca="true" t="shared" si="21" ref="F59:K59">F60+F63</f>
        <v>3442574</v>
      </c>
      <c r="G59" s="83">
        <f t="shared" si="21"/>
        <v>0</v>
      </c>
      <c r="H59" s="83">
        <f t="shared" si="21"/>
        <v>0</v>
      </c>
      <c r="I59" s="83">
        <f t="shared" si="21"/>
        <v>3442574</v>
      </c>
      <c r="J59" s="83">
        <f t="shared" si="21"/>
        <v>3442574</v>
      </c>
      <c r="K59" s="179">
        <f t="shared" si="21"/>
        <v>0</v>
      </c>
    </row>
    <row r="60" spans="1:11" ht="36.75" customHeight="1">
      <c r="A60" s="262" t="s">
        <v>229</v>
      </c>
      <c r="B60" s="264" t="s">
        <v>575</v>
      </c>
      <c r="C60" s="186"/>
      <c r="D60" s="186" t="s">
        <v>568</v>
      </c>
      <c r="E60" s="186"/>
      <c r="F60" s="81">
        <f aca="true" t="shared" si="22" ref="F60:K60">F61+F62</f>
        <v>708413</v>
      </c>
      <c r="G60" s="81">
        <f t="shared" si="22"/>
        <v>0</v>
      </c>
      <c r="H60" s="81">
        <f t="shared" si="22"/>
        <v>0</v>
      </c>
      <c r="I60" s="81">
        <f t="shared" si="22"/>
        <v>708413</v>
      </c>
      <c r="J60" s="81">
        <f t="shared" si="22"/>
        <v>708413</v>
      </c>
      <c r="K60" s="181">
        <f t="shared" si="22"/>
        <v>0</v>
      </c>
    </row>
    <row r="61" spans="1:11" ht="17.25" customHeight="1">
      <c r="A61" s="140"/>
      <c r="B61" s="7" t="s">
        <v>253</v>
      </c>
      <c r="C61" s="29"/>
      <c r="D61" s="29"/>
      <c r="E61" s="29" t="s">
        <v>304</v>
      </c>
      <c r="F61" s="82">
        <v>706195</v>
      </c>
      <c r="G61" s="82"/>
      <c r="H61" s="82"/>
      <c r="I61" s="82">
        <f t="shared" si="3"/>
        <v>706195</v>
      </c>
      <c r="J61" s="82">
        <f>I61</f>
        <v>706195</v>
      </c>
      <c r="K61" s="180"/>
    </row>
    <row r="62" spans="1:11" ht="18" customHeight="1">
      <c r="A62" s="140"/>
      <c r="B62" s="7" t="s">
        <v>614</v>
      </c>
      <c r="C62" s="29"/>
      <c r="D62" s="29"/>
      <c r="E62" s="29" t="s">
        <v>613</v>
      </c>
      <c r="F62" s="82">
        <v>2218</v>
      </c>
      <c r="G62" s="82"/>
      <c r="H62" s="82"/>
      <c r="I62" s="82">
        <f t="shared" si="3"/>
        <v>2218</v>
      </c>
      <c r="J62" s="82">
        <f>I62</f>
        <v>2218</v>
      </c>
      <c r="K62" s="180"/>
    </row>
    <row r="63" spans="1:11" ht="28.5" customHeight="1">
      <c r="A63" s="262" t="s">
        <v>232</v>
      </c>
      <c r="B63" s="264" t="s">
        <v>576</v>
      </c>
      <c r="C63" s="186"/>
      <c r="D63" s="186" t="s">
        <v>258</v>
      </c>
      <c r="E63" s="186"/>
      <c r="F63" s="81">
        <f aca="true" t="shared" si="23" ref="F63:K63">F64+F65</f>
        <v>2734161</v>
      </c>
      <c r="G63" s="81">
        <f t="shared" si="23"/>
        <v>0</v>
      </c>
      <c r="H63" s="81">
        <f t="shared" si="23"/>
        <v>0</v>
      </c>
      <c r="I63" s="81">
        <f t="shared" si="23"/>
        <v>2734161</v>
      </c>
      <c r="J63" s="81">
        <f t="shared" si="23"/>
        <v>2734161</v>
      </c>
      <c r="K63" s="181">
        <f t="shared" si="23"/>
        <v>0</v>
      </c>
    </row>
    <row r="64" spans="1:11" ht="15.75" customHeight="1">
      <c r="A64" s="140"/>
      <c r="B64" s="7" t="s">
        <v>312</v>
      </c>
      <c r="C64" s="29"/>
      <c r="D64" s="29"/>
      <c r="E64" s="29" t="s">
        <v>305</v>
      </c>
      <c r="F64" s="82">
        <v>2676794</v>
      </c>
      <c r="G64" s="82"/>
      <c r="H64" s="82"/>
      <c r="I64" s="82">
        <f t="shared" si="3"/>
        <v>2676794</v>
      </c>
      <c r="J64" s="82">
        <f>I64</f>
        <v>2676794</v>
      </c>
      <c r="K64" s="180"/>
    </row>
    <row r="65" spans="1:11" ht="15.75" customHeight="1">
      <c r="A65" s="140"/>
      <c r="B65" s="7" t="s">
        <v>656</v>
      </c>
      <c r="C65" s="29"/>
      <c r="D65" s="29"/>
      <c r="E65" s="29" t="s">
        <v>306</v>
      </c>
      <c r="F65" s="82">
        <v>57367</v>
      </c>
      <c r="G65" s="82"/>
      <c r="H65" s="82"/>
      <c r="I65" s="82">
        <f t="shared" si="3"/>
        <v>57367</v>
      </c>
      <c r="J65" s="82">
        <f>I65</f>
        <v>57367</v>
      </c>
      <c r="K65" s="180"/>
    </row>
    <row r="66" spans="1:11" ht="20.25" customHeight="1">
      <c r="A66" s="149" t="s">
        <v>224</v>
      </c>
      <c r="B66" s="24" t="s">
        <v>259</v>
      </c>
      <c r="C66" s="27">
        <v>758</v>
      </c>
      <c r="D66" s="33"/>
      <c r="E66" s="33"/>
      <c r="F66" s="83">
        <f aca="true" t="shared" si="24" ref="F66:K66">F67+F69+F71+F73</f>
        <v>25331514</v>
      </c>
      <c r="G66" s="83">
        <f t="shared" si="24"/>
        <v>0</v>
      </c>
      <c r="H66" s="83">
        <f t="shared" si="24"/>
        <v>0</v>
      </c>
      <c r="I66" s="83">
        <f t="shared" si="24"/>
        <v>25331514</v>
      </c>
      <c r="J66" s="83">
        <f t="shared" si="24"/>
        <v>25331514</v>
      </c>
      <c r="K66" s="179">
        <f t="shared" si="24"/>
        <v>0</v>
      </c>
    </row>
    <row r="67" spans="1:11" ht="21.75" customHeight="1">
      <c r="A67" s="262" t="s">
        <v>229</v>
      </c>
      <c r="B67" s="263" t="s">
        <v>578</v>
      </c>
      <c r="C67" s="264"/>
      <c r="D67" s="264">
        <v>75801</v>
      </c>
      <c r="E67" s="35"/>
      <c r="F67" s="81">
        <f aca="true" t="shared" si="25" ref="F67:K67">F68</f>
        <v>18596528</v>
      </c>
      <c r="G67" s="81">
        <f t="shared" si="25"/>
        <v>0</v>
      </c>
      <c r="H67" s="81">
        <f t="shared" si="25"/>
        <v>0</v>
      </c>
      <c r="I67" s="81">
        <f t="shared" si="25"/>
        <v>18596528</v>
      </c>
      <c r="J67" s="81">
        <f t="shared" si="25"/>
        <v>18596528</v>
      </c>
      <c r="K67" s="181">
        <f t="shared" si="25"/>
        <v>0</v>
      </c>
    </row>
    <row r="68" spans="1:11" ht="17.25" customHeight="1">
      <c r="A68" s="140"/>
      <c r="B68" s="7" t="s">
        <v>190</v>
      </c>
      <c r="C68" s="28"/>
      <c r="D68" s="28"/>
      <c r="E68" s="29" t="s">
        <v>308</v>
      </c>
      <c r="F68" s="82">
        <v>18596528</v>
      </c>
      <c r="G68" s="82"/>
      <c r="H68" s="82"/>
      <c r="I68" s="82">
        <f t="shared" si="3"/>
        <v>18596528</v>
      </c>
      <c r="J68" s="82">
        <f>I68</f>
        <v>18596528</v>
      </c>
      <c r="K68" s="180"/>
    </row>
    <row r="69" spans="1:11" ht="27" customHeight="1">
      <c r="A69" s="262" t="s">
        <v>232</v>
      </c>
      <c r="B69" s="263" t="s">
        <v>274</v>
      </c>
      <c r="C69" s="264"/>
      <c r="D69" s="264">
        <v>75803</v>
      </c>
      <c r="E69" s="39"/>
      <c r="F69" s="81">
        <f aca="true" t="shared" si="26" ref="F69:K69">F70</f>
        <v>4482399</v>
      </c>
      <c r="G69" s="81">
        <f t="shared" si="26"/>
        <v>0</v>
      </c>
      <c r="H69" s="81">
        <f t="shared" si="26"/>
        <v>0</v>
      </c>
      <c r="I69" s="81">
        <f t="shared" si="26"/>
        <v>4482399</v>
      </c>
      <c r="J69" s="81">
        <f t="shared" si="26"/>
        <v>4482399</v>
      </c>
      <c r="K69" s="181">
        <f t="shared" si="26"/>
        <v>0</v>
      </c>
    </row>
    <row r="70" spans="1:11" ht="18.75" customHeight="1">
      <c r="A70" s="155"/>
      <c r="B70" s="7" t="s">
        <v>190</v>
      </c>
      <c r="C70" s="28"/>
      <c r="D70" s="28"/>
      <c r="E70" s="29" t="s">
        <v>308</v>
      </c>
      <c r="F70" s="82">
        <v>4482399</v>
      </c>
      <c r="G70" s="82"/>
      <c r="H70" s="82"/>
      <c r="I70" s="82">
        <f t="shared" si="3"/>
        <v>4482399</v>
      </c>
      <c r="J70" s="82">
        <f>I70</f>
        <v>4482399</v>
      </c>
      <c r="K70" s="180"/>
    </row>
    <row r="71" spans="1:11" ht="17.25" customHeight="1">
      <c r="A71" s="262" t="s">
        <v>262</v>
      </c>
      <c r="B71" s="263" t="s">
        <v>260</v>
      </c>
      <c r="C71" s="264"/>
      <c r="D71" s="264">
        <v>75814</v>
      </c>
      <c r="E71" s="38"/>
      <c r="F71" s="81">
        <f aca="true" t="shared" si="27" ref="F71:K71">F72</f>
        <v>35000</v>
      </c>
      <c r="G71" s="81">
        <f t="shared" si="27"/>
        <v>0</v>
      </c>
      <c r="H71" s="81">
        <f t="shared" si="27"/>
        <v>0</v>
      </c>
      <c r="I71" s="81">
        <f t="shared" si="27"/>
        <v>35000</v>
      </c>
      <c r="J71" s="81">
        <f t="shared" si="27"/>
        <v>35000</v>
      </c>
      <c r="K71" s="181">
        <f t="shared" si="27"/>
        <v>0</v>
      </c>
    </row>
    <row r="72" spans="1:11" ht="16.5" customHeight="1">
      <c r="A72" s="140"/>
      <c r="B72" s="7" t="s">
        <v>231</v>
      </c>
      <c r="C72" s="28"/>
      <c r="D72" s="28"/>
      <c r="E72" s="29" t="s">
        <v>299</v>
      </c>
      <c r="F72" s="82">
        <v>35000</v>
      </c>
      <c r="G72" s="82"/>
      <c r="H72" s="82"/>
      <c r="I72" s="82">
        <f t="shared" si="3"/>
        <v>35000</v>
      </c>
      <c r="J72" s="82">
        <f>I72</f>
        <v>35000</v>
      </c>
      <c r="K72" s="180"/>
    </row>
    <row r="73" spans="1:11" ht="28.5" customHeight="1">
      <c r="A73" s="262" t="s">
        <v>264</v>
      </c>
      <c r="B73" s="263" t="s">
        <v>341</v>
      </c>
      <c r="C73" s="264"/>
      <c r="D73" s="264">
        <v>75832</v>
      </c>
      <c r="E73" s="38"/>
      <c r="F73" s="81">
        <f aca="true" t="shared" si="28" ref="F73:K73">F74</f>
        <v>2217587</v>
      </c>
      <c r="G73" s="81">
        <f t="shared" si="28"/>
        <v>0</v>
      </c>
      <c r="H73" s="81">
        <f t="shared" si="28"/>
        <v>0</v>
      </c>
      <c r="I73" s="81">
        <f t="shared" si="28"/>
        <v>2217587</v>
      </c>
      <c r="J73" s="81">
        <f t="shared" si="28"/>
        <v>2217587</v>
      </c>
      <c r="K73" s="181">
        <f t="shared" si="28"/>
        <v>0</v>
      </c>
    </row>
    <row r="74" spans="1:11" ht="20.25" customHeight="1">
      <c r="A74" s="153"/>
      <c r="B74" s="7" t="s">
        <v>191</v>
      </c>
      <c r="C74" s="141"/>
      <c r="D74" s="141"/>
      <c r="E74" s="29" t="s">
        <v>308</v>
      </c>
      <c r="F74" s="82">
        <v>2217587</v>
      </c>
      <c r="G74" s="82"/>
      <c r="H74" s="82"/>
      <c r="I74" s="82">
        <f t="shared" si="3"/>
        <v>2217587</v>
      </c>
      <c r="J74" s="82">
        <f>I74</f>
        <v>2217587</v>
      </c>
      <c r="K74" s="180"/>
    </row>
    <row r="75" spans="1:11" ht="16.5" customHeight="1">
      <c r="A75" s="149" t="s">
        <v>331</v>
      </c>
      <c r="B75" s="24" t="s">
        <v>261</v>
      </c>
      <c r="C75" s="30" t="s">
        <v>744</v>
      </c>
      <c r="D75" s="32"/>
      <c r="E75" s="32"/>
      <c r="F75" s="83">
        <f aca="true" t="shared" si="29" ref="F75:K75">F76+F80+F88+F90</f>
        <v>3235201</v>
      </c>
      <c r="G75" s="83">
        <f t="shared" si="29"/>
        <v>0</v>
      </c>
      <c r="H75" s="83">
        <f t="shared" si="29"/>
        <v>0</v>
      </c>
      <c r="I75" s="83">
        <f t="shared" si="29"/>
        <v>3235201</v>
      </c>
      <c r="J75" s="83">
        <f t="shared" si="29"/>
        <v>313824</v>
      </c>
      <c r="K75" s="179">
        <f t="shared" si="29"/>
        <v>2921377</v>
      </c>
    </row>
    <row r="76" spans="1:11" ht="17.25" customHeight="1">
      <c r="A76" s="262" t="s">
        <v>229</v>
      </c>
      <c r="B76" s="263" t="s">
        <v>756</v>
      </c>
      <c r="C76" s="186"/>
      <c r="D76" s="186" t="s">
        <v>755</v>
      </c>
      <c r="E76" s="38"/>
      <c r="F76" s="185">
        <f aca="true" t="shared" si="30" ref="F76:K76">F77+F78+F79</f>
        <v>18260</v>
      </c>
      <c r="G76" s="185">
        <f t="shared" si="30"/>
        <v>0</v>
      </c>
      <c r="H76" s="185">
        <f t="shared" si="30"/>
        <v>0</v>
      </c>
      <c r="I76" s="185">
        <f t="shared" si="30"/>
        <v>18260</v>
      </c>
      <c r="J76" s="185">
        <f t="shared" si="30"/>
        <v>18260</v>
      </c>
      <c r="K76" s="241">
        <f t="shared" si="30"/>
        <v>0</v>
      </c>
    </row>
    <row r="77" spans="1:11" ht="15" customHeight="1">
      <c r="A77" s="140"/>
      <c r="B77" s="7" t="s">
        <v>234</v>
      </c>
      <c r="C77" s="29"/>
      <c r="D77" s="29"/>
      <c r="E77" s="29" t="s">
        <v>300</v>
      </c>
      <c r="F77" s="82">
        <v>540</v>
      </c>
      <c r="G77" s="82"/>
      <c r="H77" s="82"/>
      <c r="I77" s="82">
        <f aca="true" t="shared" si="31" ref="I77:I144">F77+G77-H77</f>
        <v>540</v>
      </c>
      <c r="J77" s="82">
        <f>I77</f>
        <v>540</v>
      </c>
      <c r="K77" s="180"/>
    </row>
    <row r="78" spans="1:11" ht="23.25" customHeight="1">
      <c r="A78" s="140"/>
      <c r="B78" s="7" t="s">
        <v>330</v>
      </c>
      <c r="C78" s="29"/>
      <c r="D78" s="29"/>
      <c r="E78" s="29" t="s">
        <v>301</v>
      </c>
      <c r="F78" s="82">
        <v>17240</v>
      </c>
      <c r="G78" s="82"/>
      <c r="H78" s="82"/>
      <c r="I78" s="82">
        <f t="shared" si="31"/>
        <v>17240</v>
      </c>
      <c r="J78" s="82">
        <f aca="true" t="shared" si="32" ref="J78:J85">I78</f>
        <v>17240</v>
      </c>
      <c r="K78" s="180"/>
    </row>
    <row r="79" spans="1:11" ht="15.75" customHeight="1">
      <c r="A79" s="153"/>
      <c r="B79" s="7" t="s">
        <v>231</v>
      </c>
      <c r="C79" s="28"/>
      <c r="D79" s="141"/>
      <c r="E79" s="29" t="s">
        <v>299</v>
      </c>
      <c r="F79" s="82">
        <v>480</v>
      </c>
      <c r="G79" s="82"/>
      <c r="H79" s="82"/>
      <c r="I79" s="82">
        <f t="shared" si="31"/>
        <v>480</v>
      </c>
      <c r="J79" s="82">
        <f t="shared" si="32"/>
        <v>480</v>
      </c>
      <c r="K79" s="180"/>
    </row>
    <row r="80" spans="1:11" ht="18" customHeight="1">
      <c r="A80" s="262" t="s">
        <v>232</v>
      </c>
      <c r="B80" s="263" t="s">
        <v>12</v>
      </c>
      <c r="C80" s="264"/>
      <c r="D80" s="264">
        <v>80130</v>
      </c>
      <c r="E80" s="35"/>
      <c r="F80" s="185">
        <f aca="true" t="shared" si="33" ref="F80:K80">SUM(F81:F87)</f>
        <v>609110</v>
      </c>
      <c r="G80" s="185">
        <f t="shared" si="33"/>
        <v>0</v>
      </c>
      <c r="H80" s="185">
        <f t="shared" si="33"/>
        <v>0</v>
      </c>
      <c r="I80" s="185">
        <f t="shared" si="33"/>
        <v>609110</v>
      </c>
      <c r="J80" s="185">
        <f t="shared" si="33"/>
        <v>90937</v>
      </c>
      <c r="K80" s="241">
        <f t="shared" si="33"/>
        <v>518173</v>
      </c>
    </row>
    <row r="81" spans="1:11" ht="23.25" customHeight="1">
      <c r="A81" s="153"/>
      <c r="B81" s="7" t="s">
        <v>330</v>
      </c>
      <c r="C81" s="28"/>
      <c r="D81" s="141"/>
      <c r="E81" s="29" t="s">
        <v>301</v>
      </c>
      <c r="F81" s="82">
        <v>23180</v>
      </c>
      <c r="G81" s="82"/>
      <c r="H81" s="82"/>
      <c r="I81" s="82">
        <f t="shared" si="31"/>
        <v>23180</v>
      </c>
      <c r="J81" s="82">
        <f t="shared" si="32"/>
        <v>23180</v>
      </c>
      <c r="K81" s="180"/>
    </row>
    <row r="82" spans="1:11" ht="17.25" customHeight="1">
      <c r="A82" s="153"/>
      <c r="B82" s="7" t="s">
        <v>237</v>
      </c>
      <c r="C82" s="28"/>
      <c r="D82" s="141"/>
      <c r="E82" s="29" t="s">
        <v>302</v>
      </c>
      <c r="F82" s="82">
        <v>53128</v>
      </c>
      <c r="G82" s="82"/>
      <c r="H82" s="82"/>
      <c r="I82" s="82">
        <f t="shared" si="31"/>
        <v>53128</v>
      </c>
      <c r="J82" s="82">
        <f t="shared" si="32"/>
        <v>53128</v>
      </c>
      <c r="K82" s="180"/>
    </row>
    <row r="83" spans="1:11" ht="24" customHeight="1">
      <c r="A83" s="153"/>
      <c r="B83" s="7" t="s">
        <v>551</v>
      </c>
      <c r="C83" s="28"/>
      <c r="D83" s="141"/>
      <c r="E83" s="29" t="s">
        <v>99</v>
      </c>
      <c r="F83" s="82">
        <v>249</v>
      </c>
      <c r="G83" s="82"/>
      <c r="H83" s="82"/>
      <c r="I83" s="82">
        <f t="shared" si="31"/>
        <v>249</v>
      </c>
      <c r="J83" s="82"/>
      <c r="K83" s="180">
        <f>I83</f>
        <v>249</v>
      </c>
    </row>
    <row r="84" spans="1:11" ht="18" customHeight="1">
      <c r="A84" s="153"/>
      <c r="B84" s="7" t="s">
        <v>231</v>
      </c>
      <c r="C84" s="28"/>
      <c r="D84" s="141"/>
      <c r="E84" s="29" t="s">
        <v>299</v>
      </c>
      <c r="F84" s="82">
        <v>468</v>
      </c>
      <c r="G84" s="82"/>
      <c r="H84" s="82"/>
      <c r="I84" s="82">
        <f t="shared" si="31"/>
        <v>468</v>
      </c>
      <c r="J84" s="82">
        <f t="shared" si="32"/>
        <v>468</v>
      </c>
      <c r="K84" s="180"/>
    </row>
    <row r="85" spans="1:11" ht="18" customHeight="1">
      <c r="A85" s="153"/>
      <c r="B85" s="7" t="s">
        <v>255</v>
      </c>
      <c r="C85" s="28"/>
      <c r="D85" s="141"/>
      <c r="E85" s="29" t="s">
        <v>303</v>
      </c>
      <c r="F85" s="82">
        <v>14161</v>
      </c>
      <c r="G85" s="82"/>
      <c r="H85" s="82"/>
      <c r="I85" s="82">
        <f t="shared" si="31"/>
        <v>14161</v>
      </c>
      <c r="J85" s="82">
        <f t="shared" si="32"/>
        <v>14161</v>
      </c>
      <c r="K85" s="180"/>
    </row>
    <row r="86" spans="1:11" ht="32.25" customHeight="1">
      <c r="A86" s="153"/>
      <c r="B86" s="7" t="s">
        <v>246</v>
      </c>
      <c r="C86" s="29"/>
      <c r="D86" s="29"/>
      <c r="E86" s="29" t="s">
        <v>358</v>
      </c>
      <c r="F86" s="82">
        <v>416262</v>
      </c>
      <c r="G86" s="82"/>
      <c r="H86" s="82"/>
      <c r="I86" s="82">
        <f t="shared" si="31"/>
        <v>416262</v>
      </c>
      <c r="J86" s="82"/>
      <c r="K86" s="180">
        <f>I86</f>
        <v>416262</v>
      </c>
    </row>
    <row r="87" spans="1:11" ht="42.75" customHeight="1">
      <c r="A87" s="153"/>
      <c r="B87" s="7" t="s">
        <v>571</v>
      </c>
      <c r="C87" s="28"/>
      <c r="D87" s="28"/>
      <c r="E87" s="29" t="s">
        <v>621</v>
      </c>
      <c r="F87" s="82">
        <v>101662</v>
      </c>
      <c r="G87" s="82"/>
      <c r="H87" s="82"/>
      <c r="I87" s="82">
        <f t="shared" si="31"/>
        <v>101662</v>
      </c>
      <c r="J87" s="82"/>
      <c r="K87" s="180">
        <f>I87</f>
        <v>101662</v>
      </c>
    </row>
    <row r="88" spans="1:11" ht="18" customHeight="1">
      <c r="A88" s="262" t="s">
        <v>262</v>
      </c>
      <c r="B88" s="263" t="s">
        <v>616</v>
      </c>
      <c r="C88" s="264"/>
      <c r="D88" s="264">
        <v>80148</v>
      </c>
      <c r="E88" s="35"/>
      <c r="F88" s="185">
        <f aca="true" t="shared" si="34" ref="F88:K88">SUM(F89:F89)</f>
        <v>9000</v>
      </c>
      <c r="G88" s="185">
        <f t="shared" si="34"/>
        <v>0</v>
      </c>
      <c r="H88" s="185">
        <f t="shared" si="34"/>
        <v>0</v>
      </c>
      <c r="I88" s="185">
        <f t="shared" si="34"/>
        <v>9000</v>
      </c>
      <c r="J88" s="185">
        <f t="shared" si="34"/>
        <v>9000</v>
      </c>
      <c r="K88" s="241">
        <f t="shared" si="34"/>
        <v>0</v>
      </c>
    </row>
    <row r="89" spans="1:11" ht="18" customHeight="1">
      <c r="A89" s="153"/>
      <c r="B89" s="7" t="s">
        <v>237</v>
      </c>
      <c r="C89" s="28"/>
      <c r="D89" s="141"/>
      <c r="E89" s="29" t="s">
        <v>302</v>
      </c>
      <c r="F89" s="82">
        <v>9000</v>
      </c>
      <c r="G89" s="82"/>
      <c r="H89" s="82"/>
      <c r="I89" s="82">
        <f t="shared" si="31"/>
        <v>9000</v>
      </c>
      <c r="J89" s="82">
        <f>I89</f>
        <v>9000</v>
      </c>
      <c r="K89" s="180"/>
    </row>
    <row r="90" spans="1:11" ht="18" customHeight="1">
      <c r="A90" s="262" t="s">
        <v>264</v>
      </c>
      <c r="B90" s="263" t="s">
        <v>698</v>
      </c>
      <c r="C90" s="264"/>
      <c r="D90" s="264">
        <v>80195</v>
      </c>
      <c r="E90" s="38"/>
      <c r="F90" s="185">
        <f aca="true" t="shared" si="35" ref="F90:K90">SUM(F91:F98)</f>
        <v>2598831</v>
      </c>
      <c r="G90" s="185">
        <f t="shared" si="35"/>
        <v>0</v>
      </c>
      <c r="H90" s="185">
        <f t="shared" si="35"/>
        <v>0</v>
      </c>
      <c r="I90" s="185">
        <f t="shared" si="35"/>
        <v>2598831</v>
      </c>
      <c r="J90" s="185">
        <f t="shared" si="35"/>
        <v>195627</v>
      </c>
      <c r="K90" s="241">
        <f t="shared" si="35"/>
        <v>2403204</v>
      </c>
    </row>
    <row r="91" spans="1:11" ht="22.5" customHeight="1">
      <c r="A91" s="140"/>
      <c r="B91" s="7" t="s">
        <v>236</v>
      </c>
      <c r="C91" s="28"/>
      <c r="D91" s="28"/>
      <c r="E91" s="29" t="s">
        <v>301</v>
      </c>
      <c r="F91" s="82">
        <v>40000</v>
      </c>
      <c r="G91" s="82"/>
      <c r="H91" s="82"/>
      <c r="I91" s="82">
        <f t="shared" si="31"/>
        <v>40000</v>
      </c>
      <c r="J91" s="82">
        <f aca="true" t="shared" si="36" ref="J91:J96">I91</f>
        <v>40000</v>
      </c>
      <c r="K91" s="180"/>
    </row>
    <row r="92" spans="1:11" ht="16.5" customHeight="1">
      <c r="A92" s="140"/>
      <c r="B92" s="7" t="s">
        <v>237</v>
      </c>
      <c r="C92" s="28"/>
      <c r="D92" s="28"/>
      <c r="E92" s="29" t="s">
        <v>302</v>
      </c>
      <c r="F92" s="82">
        <v>50000</v>
      </c>
      <c r="G92" s="82"/>
      <c r="H92" s="82"/>
      <c r="I92" s="82">
        <f t="shared" si="31"/>
        <v>50000</v>
      </c>
      <c r="J92" s="82">
        <f t="shared" si="36"/>
        <v>50000</v>
      </c>
      <c r="K92" s="180"/>
    </row>
    <row r="93" spans="1:11" ht="16.5" customHeight="1">
      <c r="A93" s="140"/>
      <c r="B93" s="7" t="s">
        <v>231</v>
      </c>
      <c r="C93" s="28"/>
      <c r="D93" s="28"/>
      <c r="E93" s="29" t="s">
        <v>299</v>
      </c>
      <c r="F93" s="82">
        <v>700</v>
      </c>
      <c r="G93" s="82"/>
      <c r="H93" s="82"/>
      <c r="I93" s="82">
        <f t="shared" si="31"/>
        <v>700</v>
      </c>
      <c r="J93" s="82">
        <f t="shared" si="36"/>
        <v>700</v>
      </c>
      <c r="K93" s="180"/>
    </row>
    <row r="94" spans="1:11" ht="16.5" customHeight="1">
      <c r="A94" s="140"/>
      <c r="B94" s="7" t="s">
        <v>255</v>
      </c>
      <c r="C94" s="28"/>
      <c r="D94" s="28"/>
      <c r="E94" s="29" t="s">
        <v>303</v>
      </c>
      <c r="F94" s="82">
        <v>6247</v>
      </c>
      <c r="G94" s="82"/>
      <c r="H94" s="82"/>
      <c r="I94" s="82">
        <f t="shared" si="31"/>
        <v>6247</v>
      </c>
      <c r="J94" s="82">
        <f t="shared" si="36"/>
        <v>6247</v>
      </c>
      <c r="K94" s="180"/>
    </row>
    <row r="95" spans="1:11" ht="56.25" customHeight="1">
      <c r="A95" s="140"/>
      <c r="B95" s="7" t="s">
        <v>579</v>
      </c>
      <c r="C95" s="28"/>
      <c r="D95" s="28"/>
      <c r="E95" s="29" t="s">
        <v>254</v>
      </c>
      <c r="F95" s="82">
        <v>83878</v>
      </c>
      <c r="G95" s="82"/>
      <c r="H95" s="82"/>
      <c r="I95" s="82">
        <f t="shared" si="31"/>
        <v>83878</v>
      </c>
      <c r="J95" s="82">
        <f t="shared" si="36"/>
        <v>83878</v>
      </c>
      <c r="K95" s="180"/>
    </row>
    <row r="96" spans="1:11" ht="56.25" customHeight="1">
      <c r="A96" s="140"/>
      <c r="B96" s="7" t="s">
        <v>579</v>
      </c>
      <c r="C96" s="28"/>
      <c r="D96" s="28"/>
      <c r="E96" s="29" t="s">
        <v>572</v>
      </c>
      <c r="F96" s="82">
        <v>14802</v>
      </c>
      <c r="G96" s="82"/>
      <c r="H96" s="82"/>
      <c r="I96" s="82">
        <f t="shared" si="31"/>
        <v>14802</v>
      </c>
      <c r="J96" s="82">
        <f t="shared" si="36"/>
        <v>14802</v>
      </c>
      <c r="K96" s="180"/>
    </row>
    <row r="97" spans="1:11" ht="34.5" customHeight="1">
      <c r="A97" s="140"/>
      <c r="B97" s="7" t="s">
        <v>246</v>
      </c>
      <c r="C97" s="29"/>
      <c r="D97" s="29"/>
      <c r="E97" s="29" t="s">
        <v>358</v>
      </c>
      <c r="F97" s="82">
        <v>1969204</v>
      </c>
      <c r="G97" s="82"/>
      <c r="H97" s="82"/>
      <c r="I97" s="82">
        <f t="shared" si="31"/>
        <v>1969204</v>
      </c>
      <c r="J97" s="82"/>
      <c r="K97" s="180">
        <f>I97</f>
        <v>1969204</v>
      </c>
    </row>
    <row r="98" spans="1:11" ht="45.75" customHeight="1">
      <c r="A98" s="140"/>
      <c r="B98" s="7" t="s">
        <v>571</v>
      </c>
      <c r="C98" s="28"/>
      <c r="D98" s="28"/>
      <c r="E98" s="29" t="s">
        <v>621</v>
      </c>
      <c r="F98" s="82">
        <v>434000</v>
      </c>
      <c r="G98" s="82"/>
      <c r="H98" s="82"/>
      <c r="I98" s="82">
        <f t="shared" si="31"/>
        <v>434000</v>
      </c>
      <c r="J98" s="82"/>
      <c r="K98" s="180">
        <f>I98</f>
        <v>434000</v>
      </c>
    </row>
    <row r="99" spans="1:11" s="1" customFormat="1" ht="17.25" customHeight="1">
      <c r="A99" s="149" t="s">
        <v>617</v>
      </c>
      <c r="B99" s="24" t="s">
        <v>263</v>
      </c>
      <c r="C99" s="27">
        <v>851</v>
      </c>
      <c r="D99" s="27"/>
      <c r="E99" s="30"/>
      <c r="F99" s="83">
        <f aca="true" t="shared" si="37" ref="F99:K99">F100+F103+F105</f>
        <v>3092425</v>
      </c>
      <c r="G99" s="83">
        <f t="shared" si="37"/>
        <v>0</v>
      </c>
      <c r="H99" s="83">
        <f t="shared" si="37"/>
        <v>0</v>
      </c>
      <c r="I99" s="83">
        <f t="shared" si="37"/>
        <v>3092425</v>
      </c>
      <c r="J99" s="83">
        <f t="shared" si="37"/>
        <v>1848589</v>
      </c>
      <c r="K99" s="179">
        <f t="shared" si="37"/>
        <v>1243836</v>
      </c>
    </row>
    <row r="100" spans="1:11" ht="17.25" customHeight="1">
      <c r="A100" s="156" t="s">
        <v>229</v>
      </c>
      <c r="B100" s="157" t="s">
        <v>29</v>
      </c>
      <c r="C100" s="139"/>
      <c r="D100" s="139">
        <v>85111</v>
      </c>
      <c r="E100" s="39"/>
      <c r="F100" s="81">
        <f aca="true" t="shared" si="38" ref="F100:K100">SUM(F101:F102)</f>
        <v>342396</v>
      </c>
      <c r="G100" s="81">
        <f t="shared" si="38"/>
        <v>0</v>
      </c>
      <c r="H100" s="81">
        <f t="shared" si="38"/>
        <v>0</v>
      </c>
      <c r="I100" s="81">
        <f t="shared" si="38"/>
        <v>342396</v>
      </c>
      <c r="J100" s="81">
        <f t="shared" si="38"/>
        <v>55200</v>
      </c>
      <c r="K100" s="181">
        <f t="shared" si="38"/>
        <v>287196</v>
      </c>
    </row>
    <row r="101" spans="1:11" ht="27" customHeight="1">
      <c r="A101" s="153"/>
      <c r="B101" s="7" t="s">
        <v>330</v>
      </c>
      <c r="C101" s="28"/>
      <c r="D101" s="28"/>
      <c r="E101" s="29" t="s">
        <v>301</v>
      </c>
      <c r="F101" s="82">
        <v>55200</v>
      </c>
      <c r="G101" s="82"/>
      <c r="H101" s="82"/>
      <c r="I101" s="82">
        <f t="shared" si="31"/>
        <v>55200</v>
      </c>
      <c r="J101" s="82">
        <f>I101</f>
        <v>55200</v>
      </c>
      <c r="K101" s="180"/>
    </row>
    <row r="102" spans="1:11" ht="33" customHeight="1">
      <c r="A102" s="153"/>
      <c r="B102" s="7" t="s">
        <v>246</v>
      </c>
      <c r="C102" s="28"/>
      <c r="D102" s="28"/>
      <c r="E102" s="29" t="s">
        <v>358</v>
      </c>
      <c r="F102" s="82">
        <v>287196</v>
      </c>
      <c r="G102" s="82"/>
      <c r="H102" s="82"/>
      <c r="I102" s="82">
        <f t="shared" si="31"/>
        <v>287196</v>
      </c>
      <c r="J102" s="82"/>
      <c r="K102" s="180">
        <f>I102</f>
        <v>287196</v>
      </c>
    </row>
    <row r="103" spans="1:11" ht="38.25" customHeight="1">
      <c r="A103" s="156" t="s">
        <v>232</v>
      </c>
      <c r="B103" s="157" t="s">
        <v>577</v>
      </c>
      <c r="C103" s="139"/>
      <c r="D103" s="139">
        <v>85156</v>
      </c>
      <c r="E103" s="157"/>
      <c r="F103" s="81">
        <f aca="true" t="shared" si="39" ref="F103:K103">F104</f>
        <v>1746462</v>
      </c>
      <c r="G103" s="81">
        <f t="shared" si="39"/>
        <v>0</v>
      </c>
      <c r="H103" s="81">
        <f t="shared" si="39"/>
        <v>0</v>
      </c>
      <c r="I103" s="81">
        <f t="shared" si="39"/>
        <v>1746462</v>
      </c>
      <c r="J103" s="81">
        <f t="shared" si="39"/>
        <v>1746462</v>
      </c>
      <c r="K103" s="181">
        <f t="shared" si="39"/>
        <v>0</v>
      </c>
    </row>
    <row r="104" spans="1:11" ht="26.25" customHeight="1">
      <c r="A104" s="140"/>
      <c r="B104" s="7" t="s">
        <v>242</v>
      </c>
      <c r="C104" s="28"/>
      <c r="D104" s="28"/>
      <c r="E104" s="28">
        <v>2110</v>
      </c>
      <c r="F104" s="82">
        <v>1746462</v>
      </c>
      <c r="G104" s="82"/>
      <c r="H104" s="82"/>
      <c r="I104" s="82">
        <f t="shared" si="31"/>
        <v>1746462</v>
      </c>
      <c r="J104" s="82">
        <f>I104</f>
        <v>1746462</v>
      </c>
      <c r="K104" s="180"/>
    </row>
    <row r="105" spans="1:11" ht="20.25" customHeight="1">
      <c r="A105" s="156" t="s">
        <v>262</v>
      </c>
      <c r="B105" s="157" t="s">
        <v>698</v>
      </c>
      <c r="C105" s="139"/>
      <c r="D105" s="139">
        <v>85195</v>
      </c>
      <c r="E105" s="139"/>
      <c r="F105" s="81">
        <f aca="true" t="shared" si="40" ref="F105:K105">SUM(F106:F108)</f>
        <v>1003567</v>
      </c>
      <c r="G105" s="81">
        <f t="shared" si="40"/>
        <v>0</v>
      </c>
      <c r="H105" s="81">
        <f t="shared" si="40"/>
        <v>0</v>
      </c>
      <c r="I105" s="81">
        <f t="shared" si="40"/>
        <v>1003567</v>
      </c>
      <c r="J105" s="81">
        <f t="shared" si="40"/>
        <v>46927</v>
      </c>
      <c r="K105" s="181">
        <f t="shared" si="40"/>
        <v>956640</v>
      </c>
    </row>
    <row r="106" spans="1:11" ht="36" customHeight="1">
      <c r="A106" s="140"/>
      <c r="B106" s="7" t="s">
        <v>615</v>
      </c>
      <c r="C106" s="28"/>
      <c r="D106" s="28"/>
      <c r="E106" s="29" t="s">
        <v>301</v>
      </c>
      <c r="F106" s="82">
        <v>46927</v>
      </c>
      <c r="G106" s="82"/>
      <c r="H106" s="82"/>
      <c r="I106" s="82">
        <f t="shared" si="31"/>
        <v>46927</v>
      </c>
      <c r="J106" s="82">
        <f>F106</f>
        <v>46927</v>
      </c>
      <c r="K106" s="180"/>
    </row>
    <row r="107" spans="1:11" ht="45.75" customHeight="1">
      <c r="A107" s="140"/>
      <c r="B107" s="7" t="s">
        <v>571</v>
      </c>
      <c r="C107" s="28"/>
      <c r="D107" s="28"/>
      <c r="E107" s="28">
        <v>6260</v>
      </c>
      <c r="F107" s="82">
        <v>756640</v>
      </c>
      <c r="G107" s="82"/>
      <c r="H107" s="82"/>
      <c r="I107" s="82">
        <f t="shared" si="31"/>
        <v>756640</v>
      </c>
      <c r="J107" s="82"/>
      <c r="K107" s="180">
        <f>I107</f>
        <v>756640</v>
      </c>
    </row>
    <row r="108" spans="1:11" ht="24.75" customHeight="1">
      <c r="A108" s="140"/>
      <c r="B108" s="7" t="s">
        <v>555</v>
      </c>
      <c r="C108" s="28"/>
      <c r="D108" s="28"/>
      <c r="E108" s="28">
        <v>6290</v>
      </c>
      <c r="F108" s="82">
        <v>200000</v>
      </c>
      <c r="G108" s="82"/>
      <c r="H108" s="82"/>
      <c r="I108" s="82">
        <f t="shared" si="31"/>
        <v>200000</v>
      </c>
      <c r="J108" s="82"/>
      <c r="K108" s="180">
        <f>I108</f>
        <v>200000</v>
      </c>
    </row>
    <row r="109" spans="1:11" ht="18" customHeight="1">
      <c r="A109" s="149" t="s">
        <v>241</v>
      </c>
      <c r="B109" s="24" t="s">
        <v>726</v>
      </c>
      <c r="C109" s="27">
        <v>852</v>
      </c>
      <c r="D109" s="27"/>
      <c r="E109" s="27"/>
      <c r="F109" s="83">
        <f aca="true" t="shared" si="41" ref="F109:K109">F110+F115+F119+F123+F125+F128+F130</f>
        <v>1997261</v>
      </c>
      <c r="G109" s="83">
        <f t="shared" si="41"/>
        <v>4500</v>
      </c>
      <c r="H109" s="83">
        <f t="shared" si="41"/>
        <v>0</v>
      </c>
      <c r="I109" s="83">
        <f t="shared" si="41"/>
        <v>2001761</v>
      </c>
      <c r="J109" s="83">
        <f t="shared" si="41"/>
        <v>2001761</v>
      </c>
      <c r="K109" s="83">
        <f t="shared" si="41"/>
        <v>0</v>
      </c>
    </row>
    <row r="110" spans="1:11" ht="25.5" customHeight="1">
      <c r="A110" s="156" t="s">
        <v>229</v>
      </c>
      <c r="B110" s="157" t="s">
        <v>143</v>
      </c>
      <c r="C110" s="39"/>
      <c r="D110" s="39" t="s">
        <v>727</v>
      </c>
      <c r="E110" s="39"/>
      <c r="F110" s="81">
        <f aca="true" t="shared" si="42" ref="F110:K110">F111+F112+F113+F114</f>
        <v>447106</v>
      </c>
      <c r="G110" s="81">
        <f t="shared" si="42"/>
        <v>1500</v>
      </c>
      <c r="H110" s="81">
        <f t="shared" si="42"/>
        <v>0</v>
      </c>
      <c r="I110" s="81">
        <f t="shared" si="42"/>
        <v>448606</v>
      </c>
      <c r="J110" s="81">
        <f t="shared" si="42"/>
        <v>448606</v>
      </c>
      <c r="K110" s="181">
        <f t="shared" si="42"/>
        <v>0</v>
      </c>
    </row>
    <row r="111" spans="1:11" ht="24.75" customHeight="1">
      <c r="A111" s="153"/>
      <c r="B111" s="7" t="s">
        <v>112</v>
      </c>
      <c r="C111" s="152"/>
      <c r="D111" s="152"/>
      <c r="E111" s="29" t="s">
        <v>113</v>
      </c>
      <c r="F111" s="82">
        <v>500</v>
      </c>
      <c r="G111" s="82"/>
      <c r="H111" s="82"/>
      <c r="I111" s="82">
        <f t="shared" si="31"/>
        <v>500</v>
      </c>
      <c r="J111" s="82">
        <f>I111</f>
        <v>500</v>
      </c>
      <c r="K111" s="180"/>
    </row>
    <row r="112" spans="1:11" ht="15.75" customHeight="1">
      <c r="A112" s="153"/>
      <c r="B112" s="7" t="s">
        <v>231</v>
      </c>
      <c r="C112" s="29"/>
      <c r="D112" s="29"/>
      <c r="E112" s="29" t="s">
        <v>299</v>
      </c>
      <c r="F112" s="82">
        <v>200</v>
      </c>
      <c r="G112" s="82"/>
      <c r="H112" s="82"/>
      <c r="I112" s="82">
        <f t="shared" si="31"/>
        <v>200</v>
      </c>
      <c r="J112" s="82">
        <f>I112</f>
        <v>200</v>
      </c>
      <c r="K112" s="180"/>
    </row>
    <row r="113" spans="1:11" ht="18.75" customHeight="1">
      <c r="A113" s="153"/>
      <c r="B113" s="7" t="s">
        <v>552</v>
      </c>
      <c r="C113" s="29"/>
      <c r="D113" s="29"/>
      <c r="E113" s="29" t="s">
        <v>244</v>
      </c>
      <c r="F113" s="82">
        <v>1500</v>
      </c>
      <c r="G113" s="82">
        <v>1500</v>
      </c>
      <c r="H113" s="82"/>
      <c r="I113" s="82">
        <f t="shared" si="31"/>
        <v>3000</v>
      </c>
      <c r="J113" s="82">
        <f>I113</f>
        <v>3000</v>
      </c>
      <c r="K113" s="180"/>
    </row>
    <row r="114" spans="1:11" ht="25.5" customHeight="1">
      <c r="A114" s="153"/>
      <c r="B114" s="7" t="s">
        <v>247</v>
      </c>
      <c r="C114" s="141"/>
      <c r="D114" s="28"/>
      <c r="E114" s="28">
        <v>2320</v>
      </c>
      <c r="F114" s="82">
        <v>444906</v>
      </c>
      <c r="G114" s="82"/>
      <c r="H114" s="82"/>
      <c r="I114" s="82">
        <f t="shared" si="31"/>
        <v>444906</v>
      </c>
      <c r="J114" s="82">
        <f>I114</f>
        <v>444906</v>
      </c>
      <c r="K114" s="180"/>
    </row>
    <row r="115" spans="1:11" ht="19.5" customHeight="1">
      <c r="A115" s="262" t="s">
        <v>232</v>
      </c>
      <c r="B115" s="263" t="s">
        <v>39</v>
      </c>
      <c r="C115" s="186"/>
      <c r="D115" s="186" t="s">
        <v>728</v>
      </c>
      <c r="E115" s="38"/>
      <c r="F115" s="81">
        <f aca="true" t="shared" si="43" ref="F115:K115">F116+F117+F118</f>
        <v>1048608</v>
      </c>
      <c r="G115" s="81">
        <f t="shared" si="43"/>
        <v>0</v>
      </c>
      <c r="H115" s="81">
        <f t="shared" si="43"/>
        <v>0</v>
      </c>
      <c r="I115" s="81">
        <f t="shared" si="43"/>
        <v>1048608</v>
      </c>
      <c r="J115" s="81">
        <f t="shared" si="43"/>
        <v>1048608</v>
      </c>
      <c r="K115" s="181">
        <f t="shared" si="43"/>
        <v>0</v>
      </c>
    </row>
    <row r="116" spans="1:11" ht="15" customHeight="1">
      <c r="A116" s="140"/>
      <c r="B116" s="7" t="s">
        <v>237</v>
      </c>
      <c r="C116" s="29"/>
      <c r="D116" s="29"/>
      <c r="E116" s="29" t="s">
        <v>302</v>
      </c>
      <c r="F116" s="82">
        <v>703782</v>
      </c>
      <c r="G116" s="82"/>
      <c r="H116" s="82"/>
      <c r="I116" s="82">
        <f t="shared" si="31"/>
        <v>703782</v>
      </c>
      <c r="J116" s="82">
        <f>I116</f>
        <v>703782</v>
      </c>
      <c r="K116" s="180"/>
    </row>
    <row r="117" spans="1:11" ht="16.5" customHeight="1">
      <c r="A117" s="140"/>
      <c r="B117" s="7" t="s">
        <v>231</v>
      </c>
      <c r="C117" s="29"/>
      <c r="D117" s="29"/>
      <c r="E117" s="29" t="s">
        <v>299</v>
      </c>
      <c r="F117" s="82">
        <v>400</v>
      </c>
      <c r="G117" s="82"/>
      <c r="H117" s="82"/>
      <c r="I117" s="82">
        <f t="shared" si="31"/>
        <v>400</v>
      </c>
      <c r="J117" s="82">
        <f>I117</f>
        <v>400</v>
      </c>
      <c r="K117" s="180"/>
    </row>
    <row r="118" spans="1:11" ht="18.75" customHeight="1">
      <c r="A118" s="140"/>
      <c r="B118" s="7" t="s">
        <v>248</v>
      </c>
      <c r="C118" s="28"/>
      <c r="D118" s="141"/>
      <c r="E118" s="28">
        <v>2130</v>
      </c>
      <c r="F118" s="82">
        <v>344426</v>
      </c>
      <c r="G118" s="82"/>
      <c r="H118" s="82"/>
      <c r="I118" s="82">
        <f t="shared" si="31"/>
        <v>344426</v>
      </c>
      <c r="J118" s="82">
        <f>I118</f>
        <v>344426</v>
      </c>
      <c r="K118" s="180"/>
    </row>
    <row r="119" spans="1:11" ht="20.25" customHeight="1">
      <c r="A119" s="262" t="s">
        <v>264</v>
      </c>
      <c r="B119" s="263" t="s">
        <v>144</v>
      </c>
      <c r="C119" s="186"/>
      <c r="D119" s="186" t="s">
        <v>733</v>
      </c>
      <c r="E119" s="38"/>
      <c r="F119" s="81">
        <f aca="true" t="shared" si="44" ref="F119:K119">F120+F121+F122</f>
        <v>75147</v>
      </c>
      <c r="G119" s="81">
        <f t="shared" si="44"/>
        <v>0</v>
      </c>
      <c r="H119" s="81">
        <f t="shared" si="44"/>
        <v>0</v>
      </c>
      <c r="I119" s="81">
        <f t="shared" si="44"/>
        <v>75147</v>
      </c>
      <c r="J119" s="81">
        <f t="shared" si="44"/>
        <v>75147</v>
      </c>
      <c r="K119" s="181">
        <f t="shared" si="44"/>
        <v>0</v>
      </c>
    </row>
    <row r="120" spans="1:11" ht="26.25" customHeight="1">
      <c r="A120" s="140"/>
      <c r="B120" s="7" t="s">
        <v>553</v>
      </c>
      <c r="C120" s="29"/>
      <c r="D120" s="29"/>
      <c r="E120" s="29" t="s">
        <v>113</v>
      </c>
      <c r="F120" s="82">
        <v>500</v>
      </c>
      <c r="G120" s="82"/>
      <c r="H120" s="82"/>
      <c r="I120" s="82">
        <f t="shared" si="31"/>
        <v>500</v>
      </c>
      <c r="J120" s="82">
        <f>I120</f>
        <v>500</v>
      </c>
      <c r="K120" s="180"/>
    </row>
    <row r="121" spans="1:11" ht="24.75" customHeight="1">
      <c r="A121" s="140"/>
      <c r="B121" s="23" t="s">
        <v>351</v>
      </c>
      <c r="C121" s="29"/>
      <c r="D121" s="29"/>
      <c r="E121" s="29" t="s">
        <v>689</v>
      </c>
      <c r="F121" s="82">
        <v>48045</v>
      </c>
      <c r="G121" s="82"/>
      <c r="H121" s="82"/>
      <c r="I121" s="82">
        <f t="shared" si="31"/>
        <v>48045</v>
      </c>
      <c r="J121" s="82">
        <f>I121</f>
        <v>48045</v>
      </c>
      <c r="K121" s="180"/>
    </row>
    <row r="122" spans="1:11" ht="26.25" customHeight="1">
      <c r="A122" s="140"/>
      <c r="B122" s="7" t="s">
        <v>247</v>
      </c>
      <c r="C122" s="29"/>
      <c r="D122" s="29"/>
      <c r="E122" s="29" t="s">
        <v>21</v>
      </c>
      <c r="F122" s="82">
        <v>26602</v>
      </c>
      <c r="G122" s="82"/>
      <c r="H122" s="82"/>
      <c r="I122" s="82">
        <f t="shared" si="31"/>
        <v>26602</v>
      </c>
      <c r="J122" s="82">
        <f>I122</f>
        <v>26602</v>
      </c>
      <c r="K122" s="180"/>
    </row>
    <row r="123" spans="1:11" ht="25.5" customHeight="1">
      <c r="A123" s="262" t="s">
        <v>265</v>
      </c>
      <c r="B123" s="263" t="s">
        <v>539</v>
      </c>
      <c r="C123" s="186"/>
      <c r="D123" s="186" t="s">
        <v>541</v>
      </c>
      <c r="E123" s="38"/>
      <c r="F123" s="81">
        <f aca="true" t="shared" si="45" ref="F123:K123">F124</f>
        <v>372000</v>
      </c>
      <c r="G123" s="81">
        <f t="shared" si="45"/>
        <v>1500</v>
      </c>
      <c r="H123" s="81">
        <f t="shared" si="45"/>
        <v>0</v>
      </c>
      <c r="I123" s="81">
        <f t="shared" si="45"/>
        <v>373500</v>
      </c>
      <c r="J123" s="81">
        <f t="shared" si="45"/>
        <v>373500</v>
      </c>
      <c r="K123" s="181">
        <f t="shared" si="45"/>
        <v>0</v>
      </c>
    </row>
    <row r="124" spans="1:11" ht="24.75" customHeight="1">
      <c r="A124" s="140"/>
      <c r="B124" s="44" t="s">
        <v>242</v>
      </c>
      <c r="C124" s="29"/>
      <c r="D124" s="29"/>
      <c r="E124" s="29" t="s">
        <v>14</v>
      </c>
      <c r="F124" s="82">
        <v>372000</v>
      </c>
      <c r="G124" s="82">
        <v>1500</v>
      </c>
      <c r="H124" s="82"/>
      <c r="I124" s="82">
        <f t="shared" si="31"/>
        <v>373500</v>
      </c>
      <c r="J124" s="82">
        <f>I124</f>
        <v>373500</v>
      </c>
      <c r="K124" s="180"/>
    </row>
    <row r="125" spans="1:11" ht="24" customHeight="1">
      <c r="A125" s="262" t="s">
        <v>273</v>
      </c>
      <c r="B125" s="263" t="s">
        <v>540</v>
      </c>
      <c r="C125" s="186"/>
      <c r="D125" s="186" t="s">
        <v>729</v>
      </c>
      <c r="E125" s="38"/>
      <c r="F125" s="81">
        <f aca="true" t="shared" si="46" ref="F125:K125">F126+F127</f>
        <v>1800</v>
      </c>
      <c r="G125" s="81">
        <f t="shared" si="46"/>
        <v>1500</v>
      </c>
      <c r="H125" s="81">
        <f t="shared" si="46"/>
        <v>0</v>
      </c>
      <c r="I125" s="81">
        <f t="shared" si="46"/>
        <v>3300</v>
      </c>
      <c r="J125" s="81">
        <f t="shared" si="46"/>
        <v>3300</v>
      </c>
      <c r="K125" s="181">
        <f t="shared" si="46"/>
        <v>0</v>
      </c>
    </row>
    <row r="126" spans="1:11" ht="16.5" customHeight="1">
      <c r="A126" s="140"/>
      <c r="B126" s="7" t="s">
        <v>231</v>
      </c>
      <c r="C126" s="29"/>
      <c r="D126" s="29"/>
      <c r="E126" s="29" t="s">
        <v>299</v>
      </c>
      <c r="F126" s="82">
        <v>300</v>
      </c>
      <c r="G126" s="82"/>
      <c r="H126" s="82"/>
      <c r="I126" s="82">
        <f t="shared" si="31"/>
        <v>300</v>
      </c>
      <c r="J126" s="82">
        <f>I126</f>
        <v>300</v>
      </c>
      <c r="K126" s="180"/>
    </row>
    <row r="127" spans="1:11" ht="21" customHeight="1">
      <c r="A127" s="140"/>
      <c r="B127" s="7" t="s">
        <v>249</v>
      </c>
      <c r="C127" s="29"/>
      <c r="D127" s="29"/>
      <c r="E127" s="29" t="s">
        <v>244</v>
      </c>
      <c r="F127" s="82">
        <v>1500</v>
      </c>
      <c r="G127" s="82">
        <v>1500</v>
      </c>
      <c r="H127" s="82"/>
      <c r="I127" s="82">
        <f t="shared" si="31"/>
        <v>3000</v>
      </c>
      <c r="J127" s="82">
        <f>I127</f>
        <v>3000</v>
      </c>
      <c r="K127" s="180"/>
    </row>
    <row r="128" spans="1:11" ht="42" customHeight="1">
      <c r="A128" s="262" t="s">
        <v>147</v>
      </c>
      <c r="B128" s="263" t="s">
        <v>109</v>
      </c>
      <c r="C128" s="186"/>
      <c r="D128" s="186" t="s">
        <v>108</v>
      </c>
      <c r="E128" s="38"/>
      <c r="F128" s="81">
        <f aca="true" t="shared" si="47" ref="F128:K128">F129</f>
        <v>9000</v>
      </c>
      <c r="G128" s="81">
        <f t="shared" si="47"/>
        <v>0</v>
      </c>
      <c r="H128" s="81">
        <f t="shared" si="47"/>
        <v>0</v>
      </c>
      <c r="I128" s="81">
        <f t="shared" si="47"/>
        <v>9000</v>
      </c>
      <c r="J128" s="81">
        <f t="shared" si="47"/>
        <v>9000</v>
      </c>
      <c r="K128" s="181">
        <f t="shared" si="47"/>
        <v>0</v>
      </c>
    </row>
    <row r="129" spans="1:11" ht="16.5" customHeight="1">
      <c r="A129" s="80"/>
      <c r="B129" s="7" t="s">
        <v>255</v>
      </c>
      <c r="C129" s="36"/>
      <c r="D129" s="36"/>
      <c r="E129" s="36" t="s">
        <v>303</v>
      </c>
      <c r="F129" s="82">
        <v>9000</v>
      </c>
      <c r="G129" s="82"/>
      <c r="H129" s="82"/>
      <c r="I129" s="82">
        <f t="shared" si="31"/>
        <v>9000</v>
      </c>
      <c r="J129" s="82">
        <f>I129</f>
        <v>9000</v>
      </c>
      <c r="K129" s="180"/>
    </row>
    <row r="130" spans="1:11" ht="16.5" customHeight="1">
      <c r="A130" s="262" t="s">
        <v>480</v>
      </c>
      <c r="B130" s="263" t="s">
        <v>698</v>
      </c>
      <c r="C130" s="186"/>
      <c r="D130" s="186" t="s">
        <v>731</v>
      </c>
      <c r="E130" s="186"/>
      <c r="F130" s="185">
        <f aca="true" t="shared" si="48" ref="F130:K130">F131</f>
        <v>43600</v>
      </c>
      <c r="G130" s="185">
        <f t="shared" si="48"/>
        <v>0</v>
      </c>
      <c r="H130" s="185">
        <f t="shared" si="48"/>
        <v>0</v>
      </c>
      <c r="I130" s="185">
        <f t="shared" si="48"/>
        <v>43600</v>
      </c>
      <c r="J130" s="185">
        <f t="shared" si="48"/>
        <v>43600</v>
      </c>
      <c r="K130" s="241">
        <f t="shared" si="48"/>
        <v>0</v>
      </c>
    </row>
    <row r="131" spans="1:11" ht="45.75" customHeight="1">
      <c r="A131" s="80"/>
      <c r="B131" s="7" t="s">
        <v>56</v>
      </c>
      <c r="C131" s="36"/>
      <c r="D131" s="36"/>
      <c r="E131" s="36" t="s">
        <v>55</v>
      </c>
      <c r="F131" s="82">
        <v>43600</v>
      </c>
      <c r="G131" s="82"/>
      <c r="H131" s="82"/>
      <c r="I131" s="82">
        <f>F131+G131-H131</f>
        <v>43600</v>
      </c>
      <c r="J131" s="82">
        <f>I131</f>
        <v>43600</v>
      </c>
      <c r="K131" s="180"/>
    </row>
    <row r="132" spans="1:12" ht="28.5" customHeight="1">
      <c r="A132" s="149" t="s">
        <v>243</v>
      </c>
      <c r="B132" s="24" t="s">
        <v>730</v>
      </c>
      <c r="C132" s="30" t="s">
        <v>34</v>
      </c>
      <c r="D132" s="30"/>
      <c r="E132" s="30"/>
      <c r="F132" s="83">
        <f aca="true" t="shared" si="49" ref="F132:K132">F133+F135+F142</f>
        <v>3284497</v>
      </c>
      <c r="G132" s="83">
        <f t="shared" si="49"/>
        <v>0</v>
      </c>
      <c r="H132" s="83">
        <f t="shared" si="49"/>
        <v>0</v>
      </c>
      <c r="I132" s="83">
        <f t="shared" si="49"/>
        <v>3284497</v>
      </c>
      <c r="J132" s="83">
        <f t="shared" si="49"/>
        <v>3284497</v>
      </c>
      <c r="K132" s="179">
        <f t="shared" si="49"/>
        <v>0</v>
      </c>
      <c r="L132" s="17"/>
    </row>
    <row r="133" spans="1:11" s="15" customFormat="1" ht="18" customHeight="1">
      <c r="A133" s="262" t="s">
        <v>229</v>
      </c>
      <c r="B133" s="263" t="s">
        <v>266</v>
      </c>
      <c r="C133" s="186"/>
      <c r="D133" s="186" t="s">
        <v>44</v>
      </c>
      <c r="E133" s="186"/>
      <c r="F133" s="81">
        <f aca="true" t="shared" si="50" ref="F133:K133">F134</f>
        <v>23385</v>
      </c>
      <c r="G133" s="81">
        <f t="shared" si="50"/>
        <v>0</v>
      </c>
      <c r="H133" s="81">
        <f t="shared" si="50"/>
        <v>0</v>
      </c>
      <c r="I133" s="81">
        <f t="shared" si="50"/>
        <v>23385</v>
      </c>
      <c r="J133" s="81">
        <f t="shared" si="50"/>
        <v>23385</v>
      </c>
      <c r="K133" s="181">
        <f t="shared" si="50"/>
        <v>0</v>
      </c>
    </row>
    <row r="134" spans="1:11" s="15" customFormat="1" ht="15.75" customHeight="1">
      <c r="A134" s="140"/>
      <c r="B134" s="7" t="s">
        <v>255</v>
      </c>
      <c r="C134" s="29"/>
      <c r="D134" s="29"/>
      <c r="E134" s="29" t="s">
        <v>303</v>
      </c>
      <c r="F134" s="84">
        <v>23385</v>
      </c>
      <c r="G134" s="84"/>
      <c r="H134" s="84"/>
      <c r="I134" s="82">
        <f t="shared" si="31"/>
        <v>23385</v>
      </c>
      <c r="J134" s="84">
        <f>I134</f>
        <v>23385</v>
      </c>
      <c r="K134" s="242"/>
    </row>
    <row r="135" spans="1:11" s="1" customFormat="1" ht="21.75" customHeight="1">
      <c r="A135" s="262" t="s">
        <v>232</v>
      </c>
      <c r="B135" s="266" t="s">
        <v>77</v>
      </c>
      <c r="C135" s="186"/>
      <c r="D135" s="186" t="s">
        <v>76</v>
      </c>
      <c r="E135" s="38"/>
      <c r="F135" s="81">
        <f aca="true" t="shared" si="51" ref="F135:K135">SUM(F136:F141)</f>
        <v>1093479</v>
      </c>
      <c r="G135" s="81">
        <f t="shared" si="51"/>
        <v>0</v>
      </c>
      <c r="H135" s="81">
        <f t="shared" si="51"/>
        <v>0</v>
      </c>
      <c r="I135" s="81">
        <f t="shared" si="51"/>
        <v>1093479</v>
      </c>
      <c r="J135" s="81">
        <f t="shared" si="51"/>
        <v>1093479</v>
      </c>
      <c r="K135" s="181">
        <f t="shared" si="51"/>
        <v>0</v>
      </c>
    </row>
    <row r="136" spans="1:11" s="1" customFormat="1" ht="24" customHeight="1">
      <c r="A136" s="80"/>
      <c r="B136" s="7" t="s">
        <v>330</v>
      </c>
      <c r="C136" s="36"/>
      <c r="D136" s="36"/>
      <c r="E136" s="36" t="s">
        <v>301</v>
      </c>
      <c r="F136" s="85">
        <v>15070</v>
      </c>
      <c r="G136" s="85"/>
      <c r="H136" s="85"/>
      <c r="I136" s="82">
        <f t="shared" si="31"/>
        <v>15070</v>
      </c>
      <c r="J136" s="85">
        <f aca="true" t="shared" si="52" ref="J136:J141">I136</f>
        <v>15070</v>
      </c>
      <c r="K136" s="243"/>
    </row>
    <row r="137" spans="1:11" ht="16.5" customHeight="1">
      <c r="A137" s="140"/>
      <c r="B137" s="7" t="s">
        <v>231</v>
      </c>
      <c r="C137" s="29"/>
      <c r="D137" s="29"/>
      <c r="E137" s="29" t="s">
        <v>299</v>
      </c>
      <c r="F137" s="82">
        <v>100</v>
      </c>
      <c r="G137" s="82"/>
      <c r="H137" s="82"/>
      <c r="I137" s="82">
        <f t="shared" si="31"/>
        <v>100</v>
      </c>
      <c r="J137" s="85">
        <f t="shared" si="52"/>
        <v>100</v>
      </c>
      <c r="K137" s="180"/>
    </row>
    <row r="138" spans="1:11" ht="15.75" customHeight="1">
      <c r="A138" s="140"/>
      <c r="B138" s="7" t="s">
        <v>255</v>
      </c>
      <c r="C138" s="29"/>
      <c r="D138" s="29"/>
      <c r="E138" s="29" t="s">
        <v>303</v>
      </c>
      <c r="F138" s="82">
        <v>0</v>
      </c>
      <c r="G138" s="82"/>
      <c r="H138" s="82"/>
      <c r="I138" s="82">
        <f t="shared" si="31"/>
        <v>0</v>
      </c>
      <c r="J138" s="85">
        <f t="shared" si="52"/>
        <v>0</v>
      </c>
      <c r="K138" s="180"/>
    </row>
    <row r="139" spans="1:11" ht="33.75" customHeight="1">
      <c r="A139" s="140"/>
      <c r="B139" s="7" t="s">
        <v>246</v>
      </c>
      <c r="C139" s="28"/>
      <c r="D139" s="28"/>
      <c r="E139" s="28">
        <v>2007</v>
      </c>
      <c r="F139" s="82">
        <v>551851</v>
      </c>
      <c r="G139" s="82"/>
      <c r="H139" s="82"/>
      <c r="I139" s="82">
        <f t="shared" si="31"/>
        <v>551851</v>
      </c>
      <c r="J139" s="85">
        <f t="shared" si="52"/>
        <v>551851</v>
      </c>
      <c r="K139" s="180"/>
    </row>
    <row r="140" spans="1:11" ht="34.5" customHeight="1">
      <c r="A140" s="140"/>
      <c r="B140" s="7" t="s">
        <v>246</v>
      </c>
      <c r="C140" s="29"/>
      <c r="D140" s="29"/>
      <c r="E140" s="29" t="s">
        <v>276</v>
      </c>
      <c r="F140" s="82">
        <v>87058</v>
      </c>
      <c r="G140" s="82"/>
      <c r="H140" s="82"/>
      <c r="I140" s="82">
        <f t="shared" si="31"/>
        <v>87058</v>
      </c>
      <c r="J140" s="85">
        <f t="shared" si="52"/>
        <v>87058</v>
      </c>
      <c r="K140" s="180"/>
    </row>
    <row r="141" spans="1:11" s="1" customFormat="1" ht="23.25" customHeight="1">
      <c r="A141" s="153"/>
      <c r="B141" s="7" t="s">
        <v>554</v>
      </c>
      <c r="C141" s="28"/>
      <c r="D141" s="28"/>
      <c r="E141" s="28">
        <v>2690</v>
      </c>
      <c r="F141" s="82">
        <v>439400</v>
      </c>
      <c r="G141" s="82"/>
      <c r="H141" s="82"/>
      <c r="I141" s="82">
        <f t="shared" si="31"/>
        <v>439400</v>
      </c>
      <c r="J141" s="85">
        <f t="shared" si="52"/>
        <v>439400</v>
      </c>
      <c r="K141" s="180"/>
    </row>
    <row r="142" spans="1:11" s="1" customFormat="1" ht="16.5" customHeight="1">
      <c r="A142" s="262" t="s">
        <v>262</v>
      </c>
      <c r="B142" s="263" t="s">
        <v>698</v>
      </c>
      <c r="C142" s="264"/>
      <c r="D142" s="264">
        <v>85395</v>
      </c>
      <c r="E142" s="35"/>
      <c r="F142" s="185">
        <f aca="true" t="shared" si="53" ref="F142:K142">SUM(F143:F144)</f>
        <v>2167633</v>
      </c>
      <c r="G142" s="185">
        <f t="shared" si="53"/>
        <v>0</v>
      </c>
      <c r="H142" s="185">
        <f t="shared" si="53"/>
        <v>0</v>
      </c>
      <c r="I142" s="185">
        <f t="shared" si="53"/>
        <v>2167633</v>
      </c>
      <c r="J142" s="185">
        <f t="shared" si="53"/>
        <v>2167633</v>
      </c>
      <c r="K142" s="241">
        <f t="shared" si="53"/>
        <v>0</v>
      </c>
    </row>
    <row r="143" spans="1:11" s="1" customFormat="1" ht="33.75" customHeight="1">
      <c r="A143" s="292"/>
      <c r="B143" s="7" t="s">
        <v>246</v>
      </c>
      <c r="C143" s="28"/>
      <c r="D143" s="28"/>
      <c r="E143" s="28">
        <v>2007</v>
      </c>
      <c r="F143" s="293">
        <v>1878458</v>
      </c>
      <c r="G143" s="293"/>
      <c r="H143" s="293"/>
      <c r="I143" s="82">
        <f t="shared" si="31"/>
        <v>1878458</v>
      </c>
      <c r="J143" s="82">
        <f>I143</f>
        <v>1878458</v>
      </c>
      <c r="K143" s="294"/>
    </row>
    <row r="144" spans="1:11" s="1" customFormat="1" ht="33" customHeight="1">
      <c r="A144" s="140"/>
      <c r="B144" s="7" t="s">
        <v>246</v>
      </c>
      <c r="C144" s="28"/>
      <c r="D144" s="28"/>
      <c r="E144" s="28">
        <v>2009</v>
      </c>
      <c r="F144" s="82">
        <v>289175</v>
      </c>
      <c r="G144" s="82"/>
      <c r="H144" s="82"/>
      <c r="I144" s="82">
        <f t="shared" si="31"/>
        <v>289175</v>
      </c>
      <c r="J144" s="82">
        <f>I144</f>
        <v>289175</v>
      </c>
      <c r="K144" s="180"/>
    </row>
    <row r="145" spans="1:11" s="1" customFormat="1" ht="24" customHeight="1">
      <c r="A145" s="149" t="s">
        <v>250</v>
      </c>
      <c r="B145" s="24" t="s">
        <v>267</v>
      </c>
      <c r="C145" s="30" t="s">
        <v>79</v>
      </c>
      <c r="D145" s="32"/>
      <c r="E145" s="32"/>
      <c r="F145" s="83">
        <f aca="true" t="shared" si="54" ref="F145:K145">F146+F151+F154+F157</f>
        <v>234639</v>
      </c>
      <c r="G145" s="83">
        <f t="shared" si="54"/>
        <v>0</v>
      </c>
      <c r="H145" s="83">
        <f t="shared" si="54"/>
        <v>0</v>
      </c>
      <c r="I145" s="83">
        <f t="shared" si="54"/>
        <v>234639</v>
      </c>
      <c r="J145" s="83">
        <f t="shared" si="54"/>
        <v>172764</v>
      </c>
      <c r="K145" s="179">
        <f t="shared" si="54"/>
        <v>61875</v>
      </c>
    </row>
    <row r="146" spans="1:11" s="1" customFormat="1" ht="25.5" customHeight="1">
      <c r="A146" s="262" t="s">
        <v>229</v>
      </c>
      <c r="B146" s="263" t="s">
        <v>82</v>
      </c>
      <c r="C146" s="186"/>
      <c r="D146" s="186" t="s">
        <v>81</v>
      </c>
      <c r="E146" s="38"/>
      <c r="F146" s="185">
        <f aca="true" t="shared" si="55" ref="F146:K146">SUM(F147:F150)</f>
        <v>48057</v>
      </c>
      <c r="G146" s="185">
        <f t="shared" si="55"/>
        <v>0</v>
      </c>
      <c r="H146" s="185">
        <f t="shared" si="55"/>
        <v>0</v>
      </c>
      <c r="I146" s="185">
        <f t="shared" si="55"/>
        <v>48057</v>
      </c>
      <c r="J146" s="185">
        <f t="shared" si="55"/>
        <v>48057</v>
      </c>
      <c r="K146" s="241">
        <f t="shared" si="55"/>
        <v>0</v>
      </c>
    </row>
    <row r="147" spans="1:11" ht="27" customHeight="1">
      <c r="A147" s="140"/>
      <c r="B147" s="7" t="s">
        <v>553</v>
      </c>
      <c r="C147" s="29"/>
      <c r="D147" s="29"/>
      <c r="E147" s="29" t="s">
        <v>113</v>
      </c>
      <c r="F147" s="82">
        <v>30857</v>
      </c>
      <c r="G147" s="82"/>
      <c r="H147" s="82"/>
      <c r="I147" s="82">
        <f aca="true" t="shared" si="56" ref="I147:I158">F147+G147-H147</f>
        <v>30857</v>
      </c>
      <c r="J147" s="82">
        <f>I147</f>
        <v>30857</v>
      </c>
      <c r="K147" s="180"/>
    </row>
    <row r="148" spans="1:11" ht="22.5" customHeight="1">
      <c r="A148" s="140"/>
      <c r="B148" s="7" t="s">
        <v>330</v>
      </c>
      <c r="C148" s="29"/>
      <c r="D148" s="29"/>
      <c r="E148" s="36" t="s">
        <v>301</v>
      </c>
      <c r="F148" s="85">
        <v>15000</v>
      </c>
      <c r="G148" s="85"/>
      <c r="H148" s="85"/>
      <c r="I148" s="82">
        <f t="shared" si="56"/>
        <v>15000</v>
      </c>
      <c r="J148" s="82">
        <f>I148</f>
        <v>15000</v>
      </c>
      <c r="K148" s="243"/>
    </row>
    <row r="149" spans="1:11" ht="17.25" customHeight="1">
      <c r="A149" s="140"/>
      <c r="B149" s="7" t="s">
        <v>231</v>
      </c>
      <c r="C149" s="29"/>
      <c r="D149" s="29"/>
      <c r="E149" s="29" t="s">
        <v>299</v>
      </c>
      <c r="F149" s="85">
        <v>700</v>
      </c>
      <c r="G149" s="85"/>
      <c r="H149" s="85"/>
      <c r="I149" s="82">
        <f t="shared" si="56"/>
        <v>700</v>
      </c>
      <c r="J149" s="82">
        <f>I149</f>
        <v>700</v>
      </c>
      <c r="K149" s="243"/>
    </row>
    <row r="150" spans="1:11" ht="16.5" customHeight="1">
      <c r="A150" s="140"/>
      <c r="B150" s="7" t="s">
        <v>255</v>
      </c>
      <c r="C150" s="29"/>
      <c r="D150" s="29"/>
      <c r="E150" s="29" t="s">
        <v>303</v>
      </c>
      <c r="F150" s="85">
        <v>1500</v>
      </c>
      <c r="G150" s="85"/>
      <c r="H150" s="85"/>
      <c r="I150" s="82">
        <f t="shared" si="56"/>
        <v>1500</v>
      </c>
      <c r="J150" s="82">
        <f>I150</f>
        <v>1500</v>
      </c>
      <c r="K150" s="243"/>
    </row>
    <row r="151" spans="1:11" ht="19.5" customHeight="1">
      <c r="A151" s="262" t="s">
        <v>232</v>
      </c>
      <c r="B151" s="263" t="s">
        <v>313</v>
      </c>
      <c r="C151" s="186"/>
      <c r="D151" s="186" t="s">
        <v>84</v>
      </c>
      <c r="E151" s="186"/>
      <c r="F151" s="185">
        <f aca="true" t="shared" si="57" ref="F151:K151">F152+F153</f>
        <v>61925</v>
      </c>
      <c r="G151" s="185">
        <f t="shared" si="57"/>
        <v>0</v>
      </c>
      <c r="H151" s="185">
        <f t="shared" si="57"/>
        <v>0</v>
      </c>
      <c r="I151" s="185">
        <f t="shared" si="57"/>
        <v>61925</v>
      </c>
      <c r="J151" s="185">
        <f t="shared" si="57"/>
        <v>50</v>
      </c>
      <c r="K151" s="241">
        <f t="shared" si="57"/>
        <v>61875</v>
      </c>
    </row>
    <row r="152" spans="1:11" ht="15" customHeight="1">
      <c r="A152" s="140"/>
      <c r="B152" s="7" t="s">
        <v>231</v>
      </c>
      <c r="C152" s="29"/>
      <c r="D152" s="29"/>
      <c r="E152" s="29" t="s">
        <v>299</v>
      </c>
      <c r="F152" s="85">
        <v>50</v>
      </c>
      <c r="G152" s="85"/>
      <c r="H152" s="85"/>
      <c r="I152" s="82">
        <f t="shared" si="56"/>
        <v>50</v>
      </c>
      <c r="J152" s="85">
        <f>I152</f>
        <v>50</v>
      </c>
      <c r="K152" s="243"/>
    </row>
    <row r="153" spans="1:11" ht="44.25" customHeight="1">
      <c r="A153" s="140"/>
      <c r="B153" s="7" t="s">
        <v>571</v>
      </c>
      <c r="C153" s="29"/>
      <c r="D153" s="29"/>
      <c r="E153" s="29" t="s">
        <v>621</v>
      </c>
      <c r="F153" s="85">
        <v>61875</v>
      </c>
      <c r="G153" s="85"/>
      <c r="H153" s="85"/>
      <c r="I153" s="82">
        <f t="shared" si="56"/>
        <v>61875</v>
      </c>
      <c r="J153" s="85"/>
      <c r="K153" s="243">
        <f>I153</f>
        <v>61875</v>
      </c>
    </row>
    <row r="154" spans="1:11" ht="19.5" customHeight="1">
      <c r="A154" s="262" t="s">
        <v>262</v>
      </c>
      <c r="B154" s="263" t="s">
        <v>86</v>
      </c>
      <c r="C154" s="186"/>
      <c r="D154" s="186" t="s">
        <v>85</v>
      </c>
      <c r="E154" s="38"/>
      <c r="F154" s="185">
        <f aca="true" t="shared" si="58" ref="F154:K154">F155+F156</f>
        <v>124557</v>
      </c>
      <c r="G154" s="185">
        <f t="shared" si="58"/>
        <v>0</v>
      </c>
      <c r="H154" s="185">
        <f t="shared" si="58"/>
        <v>0</v>
      </c>
      <c r="I154" s="185">
        <f t="shared" si="58"/>
        <v>124557</v>
      </c>
      <c r="J154" s="185">
        <f t="shared" si="58"/>
        <v>124557</v>
      </c>
      <c r="K154" s="241">
        <f t="shared" si="58"/>
        <v>0</v>
      </c>
    </row>
    <row r="155" spans="1:11" ht="26.25" customHeight="1">
      <c r="A155" s="140"/>
      <c r="B155" s="7" t="s">
        <v>236</v>
      </c>
      <c r="C155" s="29"/>
      <c r="D155" s="29"/>
      <c r="E155" s="29" t="s">
        <v>301</v>
      </c>
      <c r="F155" s="85">
        <v>124500</v>
      </c>
      <c r="G155" s="85"/>
      <c r="H155" s="85"/>
      <c r="I155" s="82">
        <f t="shared" si="56"/>
        <v>124500</v>
      </c>
      <c r="J155" s="85">
        <f>I155</f>
        <v>124500</v>
      </c>
      <c r="K155" s="243"/>
    </row>
    <row r="156" spans="1:11" ht="17.25" customHeight="1">
      <c r="A156" s="140"/>
      <c r="B156" s="7" t="s">
        <v>255</v>
      </c>
      <c r="C156" s="29"/>
      <c r="D156" s="29"/>
      <c r="E156" s="29" t="s">
        <v>303</v>
      </c>
      <c r="F156" s="85">
        <v>57</v>
      </c>
      <c r="G156" s="85"/>
      <c r="H156" s="85"/>
      <c r="I156" s="82">
        <f t="shared" si="56"/>
        <v>57</v>
      </c>
      <c r="J156" s="85">
        <f>I156</f>
        <v>57</v>
      </c>
      <c r="K156" s="243"/>
    </row>
    <row r="157" spans="1:11" ht="15" customHeight="1">
      <c r="A157" s="262" t="s">
        <v>264</v>
      </c>
      <c r="B157" s="263" t="s">
        <v>698</v>
      </c>
      <c r="C157" s="264"/>
      <c r="D157" s="264">
        <v>85495</v>
      </c>
      <c r="E157" s="35"/>
      <c r="F157" s="185">
        <f aca="true" t="shared" si="59" ref="F157:K157">F158</f>
        <v>100</v>
      </c>
      <c r="G157" s="185">
        <f t="shared" si="59"/>
        <v>0</v>
      </c>
      <c r="H157" s="185">
        <f t="shared" si="59"/>
        <v>0</v>
      </c>
      <c r="I157" s="185">
        <f t="shared" si="59"/>
        <v>100</v>
      </c>
      <c r="J157" s="185">
        <f t="shared" si="59"/>
        <v>100</v>
      </c>
      <c r="K157" s="241">
        <f t="shared" si="59"/>
        <v>0</v>
      </c>
    </row>
    <row r="158" spans="1:11" ht="18" customHeight="1">
      <c r="A158" s="140"/>
      <c r="B158" s="7" t="s">
        <v>231</v>
      </c>
      <c r="C158" s="141"/>
      <c r="D158" s="141"/>
      <c r="E158" s="29" t="s">
        <v>299</v>
      </c>
      <c r="F158" s="82">
        <v>100</v>
      </c>
      <c r="G158" s="82"/>
      <c r="H158" s="82"/>
      <c r="I158" s="82">
        <f t="shared" si="56"/>
        <v>100</v>
      </c>
      <c r="J158" s="82">
        <f>I158</f>
        <v>100</v>
      </c>
      <c r="K158" s="180"/>
    </row>
    <row r="159" spans="1:11" ht="25.5" customHeight="1">
      <c r="A159" s="233" t="s">
        <v>439</v>
      </c>
      <c r="B159" s="240" t="s">
        <v>440</v>
      </c>
      <c r="C159" s="234">
        <v>900</v>
      </c>
      <c r="D159" s="234"/>
      <c r="E159" s="235"/>
      <c r="F159" s="236">
        <f aca="true" t="shared" si="60" ref="F159:K159">F160</f>
        <v>132234</v>
      </c>
      <c r="G159" s="236">
        <f t="shared" si="60"/>
        <v>0</v>
      </c>
      <c r="H159" s="236">
        <f t="shared" si="60"/>
        <v>0</v>
      </c>
      <c r="I159" s="236">
        <f t="shared" si="60"/>
        <v>132234</v>
      </c>
      <c r="J159" s="236">
        <f t="shared" si="60"/>
        <v>132234</v>
      </c>
      <c r="K159" s="244">
        <f t="shared" si="60"/>
        <v>0</v>
      </c>
    </row>
    <row r="160" spans="1:11" ht="36" customHeight="1">
      <c r="A160" s="262" t="s">
        <v>229</v>
      </c>
      <c r="B160" s="263" t="s">
        <v>441</v>
      </c>
      <c r="C160" s="264"/>
      <c r="D160" s="264">
        <v>90019</v>
      </c>
      <c r="E160" s="38"/>
      <c r="F160" s="185">
        <f aca="true" t="shared" si="61" ref="F160:K160">F161+F162</f>
        <v>132234</v>
      </c>
      <c r="G160" s="185">
        <f t="shared" si="61"/>
        <v>0</v>
      </c>
      <c r="H160" s="185">
        <f t="shared" si="61"/>
        <v>0</v>
      </c>
      <c r="I160" s="185">
        <f t="shared" si="61"/>
        <v>132234</v>
      </c>
      <c r="J160" s="185">
        <f t="shared" si="61"/>
        <v>132234</v>
      </c>
      <c r="K160" s="241">
        <f t="shared" si="61"/>
        <v>0</v>
      </c>
    </row>
    <row r="161" spans="1:11" ht="18.75" customHeight="1">
      <c r="A161" s="140"/>
      <c r="B161" s="7" t="s">
        <v>234</v>
      </c>
      <c r="C161" s="141"/>
      <c r="D161" s="141"/>
      <c r="E161" s="29" t="s">
        <v>300</v>
      </c>
      <c r="F161" s="82">
        <v>80000</v>
      </c>
      <c r="G161" s="82"/>
      <c r="H161" s="82"/>
      <c r="I161" s="82">
        <f>F161+G161-H161</f>
        <v>80000</v>
      </c>
      <c r="J161" s="82">
        <f>I161</f>
        <v>80000</v>
      </c>
      <c r="K161" s="180"/>
    </row>
    <row r="162" spans="1:11" ht="19.5" customHeight="1">
      <c r="A162" s="140"/>
      <c r="B162" s="7" t="s">
        <v>255</v>
      </c>
      <c r="C162" s="29"/>
      <c r="D162" s="29"/>
      <c r="E162" s="29" t="s">
        <v>303</v>
      </c>
      <c r="F162" s="82">
        <v>52234</v>
      </c>
      <c r="G162" s="82"/>
      <c r="H162" s="82"/>
      <c r="I162" s="82">
        <f>F162+G162-H162</f>
        <v>52234</v>
      </c>
      <c r="J162" s="82">
        <f>I162</f>
        <v>52234</v>
      </c>
      <c r="K162" s="180"/>
    </row>
    <row r="163" spans="1:12" ht="22.5" customHeight="1">
      <c r="A163" s="267"/>
      <c r="B163" s="268" t="s">
        <v>275</v>
      </c>
      <c r="C163" s="269"/>
      <c r="D163" s="269"/>
      <c r="E163" s="269"/>
      <c r="F163" s="270">
        <f aca="true" t="shared" si="62" ref="F163:K163">F8+F13+F16+F24+F32+F40+F52+F59+F66+F75+F99+F109+F132+F145+F159</f>
        <v>55692840</v>
      </c>
      <c r="G163" s="270">
        <f t="shared" si="62"/>
        <v>12500</v>
      </c>
      <c r="H163" s="270">
        <f t="shared" si="62"/>
        <v>0</v>
      </c>
      <c r="I163" s="270">
        <f t="shared" si="62"/>
        <v>55705340</v>
      </c>
      <c r="J163" s="270">
        <f t="shared" si="62"/>
        <v>40544297</v>
      </c>
      <c r="K163" s="271">
        <f t="shared" si="62"/>
        <v>15161043</v>
      </c>
      <c r="L163" s="17"/>
    </row>
    <row r="164" spans="1:11" ht="19.5" customHeight="1">
      <c r="A164" s="262"/>
      <c r="B164" s="322" t="s">
        <v>282</v>
      </c>
      <c r="C164" s="322"/>
      <c r="D164" s="322"/>
      <c r="E164" s="322"/>
      <c r="F164" s="273">
        <f aca="true" t="shared" si="63" ref="F164:K164">F165+F166+F167+F168+F169</f>
        <v>13640811</v>
      </c>
      <c r="G164" s="273">
        <f t="shared" si="63"/>
        <v>12500</v>
      </c>
      <c r="H164" s="273">
        <f t="shared" si="63"/>
        <v>0</v>
      </c>
      <c r="I164" s="273">
        <f t="shared" si="63"/>
        <v>13653311</v>
      </c>
      <c r="J164" s="273">
        <f t="shared" si="63"/>
        <v>6703623</v>
      </c>
      <c r="K164" s="274">
        <f t="shared" si="63"/>
        <v>6949688</v>
      </c>
    </row>
    <row r="165" spans="1:11" ht="15" customHeight="1">
      <c r="A165" s="140"/>
      <c r="B165" s="320" t="s">
        <v>309</v>
      </c>
      <c r="C165" s="320"/>
      <c r="D165" s="320"/>
      <c r="E165" s="320"/>
      <c r="F165" s="82">
        <f aca="true" t="shared" si="64" ref="F165:K165">F23+F113+F118+F127</f>
        <v>2714826</v>
      </c>
      <c r="G165" s="82">
        <f t="shared" si="64"/>
        <v>3000</v>
      </c>
      <c r="H165" s="82">
        <f t="shared" si="64"/>
        <v>0</v>
      </c>
      <c r="I165" s="82">
        <f t="shared" si="64"/>
        <v>2717826</v>
      </c>
      <c r="J165" s="82">
        <f t="shared" si="64"/>
        <v>350426</v>
      </c>
      <c r="K165" s="180">
        <f t="shared" si="64"/>
        <v>2367400</v>
      </c>
    </row>
    <row r="166" spans="1:11" ht="15.75" customHeight="1">
      <c r="A166" s="140"/>
      <c r="B166" s="320" t="s">
        <v>387</v>
      </c>
      <c r="C166" s="320"/>
      <c r="D166" s="320"/>
      <c r="E166" s="320"/>
      <c r="F166" s="82">
        <f aca="true" t="shared" si="65" ref="F166:K166">F10+F31+F34+F36+F39+F42+F49+F55+F104+F123</f>
        <v>5595604</v>
      </c>
      <c r="G166" s="82">
        <f t="shared" si="65"/>
        <v>9500</v>
      </c>
      <c r="H166" s="82">
        <f t="shared" si="65"/>
        <v>0</v>
      </c>
      <c r="I166" s="82">
        <f t="shared" si="65"/>
        <v>5605104</v>
      </c>
      <c r="J166" s="82">
        <f t="shared" si="65"/>
        <v>5605104</v>
      </c>
      <c r="K166" s="180">
        <f t="shared" si="65"/>
        <v>0</v>
      </c>
    </row>
    <row r="167" spans="1:11" ht="15.75" customHeight="1">
      <c r="A167" s="140"/>
      <c r="B167" s="319" t="s">
        <v>57</v>
      </c>
      <c r="C167" s="319"/>
      <c r="D167" s="319"/>
      <c r="E167" s="319"/>
      <c r="F167" s="82">
        <f aca="true" t="shared" si="66" ref="F167:K167">F58+F131</f>
        <v>101860</v>
      </c>
      <c r="G167" s="82">
        <f t="shared" si="66"/>
        <v>0</v>
      </c>
      <c r="H167" s="82">
        <f t="shared" si="66"/>
        <v>0</v>
      </c>
      <c r="I167" s="82">
        <f t="shared" si="66"/>
        <v>101860</v>
      </c>
      <c r="J167" s="82">
        <f t="shared" si="66"/>
        <v>101860</v>
      </c>
      <c r="K167" s="180">
        <f t="shared" si="66"/>
        <v>0</v>
      </c>
    </row>
    <row r="168" spans="1:11" ht="15" customHeight="1">
      <c r="A168" s="140"/>
      <c r="B168" s="319" t="s">
        <v>311</v>
      </c>
      <c r="C168" s="319"/>
      <c r="D168" s="319"/>
      <c r="E168" s="319"/>
      <c r="F168" s="82">
        <f aca="true" t="shared" si="67" ref="F168:K168">F22+F56+F95+F96+F114+F121+F122</f>
        <v>3774344</v>
      </c>
      <c r="G168" s="82">
        <f t="shared" si="67"/>
        <v>0</v>
      </c>
      <c r="H168" s="82">
        <f t="shared" si="67"/>
        <v>0</v>
      </c>
      <c r="I168" s="82">
        <f t="shared" si="67"/>
        <v>3774344</v>
      </c>
      <c r="J168" s="82">
        <f t="shared" si="67"/>
        <v>646233</v>
      </c>
      <c r="K168" s="82">
        <f t="shared" si="67"/>
        <v>3128111</v>
      </c>
    </row>
    <row r="169" spans="1:11" ht="15.75" customHeight="1">
      <c r="A169" s="140"/>
      <c r="B169" s="319" t="s">
        <v>468</v>
      </c>
      <c r="C169" s="319"/>
      <c r="D169" s="319"/>
      <c r="E169" s="319"/>
      <c r="F169" s="82">
        <f aca="true" t="shared" si="68" ref="F169:K169">F21+F87+F98+F107+F153</f>
        <v>1454177</v>
      </c>
      <c r="G169" s="82">
        <f t="shared" si="68"/>
        <v>0</v>
      </c>
      <c r="H169" s="82">
        <f t="shared" si="68"/>
        <v>0</v>
      </c>
      <c r="I169" s="82">
        <f t="shared" si="68"/>
        <v>1454177</v>
      </c>
      <c r="J169" s="82">
        <f t="shared" si="68"/>
        <v>0</v>
      </c>
      <c r="K169" s="180">
        <f t="shared" si="68"/>
        <v>1454177</v>
      </c>
    </row>
    <row r="170" spans="1:11" ht="15.75" customHeight="1">
      <c r="A170" s="262"/>
      <c r="B170" s="321" t="s">
        <v>592</v>
      </c>
      <c r="C170" s="321"/>
      <c r="D170" s="321"/>
      <c r="E170" s="321"/>
      <c r="F170" s="273">
        <f aca="true" t="shared" si="69" ref="F170:K170">F20+F86+F97+F102+F139+F140+F143+F144</f>
        <v>9513079</v>
      </c>
      <c r="G170" s="273">
        <f t="shared" si="69"/>
        <v>0</v>
      </c>
      <c r="H170" s="273">
        <f t="shared" si="69"/>
        <v>0</v>
      </c>
      <c r="I170" s="273">
        <f t="shared" si="69"/>
        <v>9513079</v>
      </c>
      <c r="J170" s="273">
        <f t="shared" si="69"/>
        <v>2806542</v>
      </c>
      <c r="K170" s="274">
        <f t="shared" si="69"/>
        <v>6706537</v>
      </c>
    </row>
    <row r="171" spans="1:11" ht="17.25" customHeight="1">
      <c r="A171" s="262"/>
      <c r="B171" s="321" t="s">
        <v>610</v>
      </c>
      <c r="C171" s="321"/>
      <c r="D171" s="321"/>
      <c r="E171" s="321"/>
      <c r="F171" s="273">
        <f aca="true" t="shared" si="70" ref="F171:K171">F67+F69+F73</f>
        <v>25296514</v>
      </c>
      <c r="G171" s="273">
        <f t="shared" si="70"/>
        <v>0</v>
      </c>
      <c r="H171" s="273">
        <f t="shared" si="70"/>
        <v>0</v>
      </c>
      <c r="I171" s="273">
        <f t="shared" si="70"/>
        <v>25296514</v>
      </c>
      <c r="J171" s="273">
        <f t="shared" si="70"/>
        <v>25296514</v>
      </c>
      <c r="K171" s="274">
        <f t="shared" si="70"/>
        <v>0</v>
      </c>
    </row>
    <row r="172" spans="1:11" ht="16.5" customHeight="1" thickBot="1">
      <c r="A172" s="272"/>
      <c r="B172" s="318" t="s">
        <v>611</v>
      </c>
      <c r="C172" s="318"/>
      <c r="D172" s="318"/>
      <c r="E172" s="318"/>
      <c r="F172" s="275">
        <f aca="true" t="shared" si="71" ref="F172:K172">F12+F15+F18+F19+F26+F27+F28+F29+F30+F38+F44+F45+F46+F47+F51+F54+F59+F72+F77+F78+F79+F81+F82+F83+F84+F85+F89+F91+F92+F93+F94+F101+F106+F108+F111+F112+F116+F117+F120+F126+F129+F134+F136+F137+F138+F141+F147+F148+F149+F150+F152+F155+F156+F158+F161+F162</f>
        <v>7242436</v>
      </c>
      <c r="G172" s="275">
        <f t="shared" si="71"/>
        <v>0</v>
      </c>
      <c r="H172" s="275">
        <f t="shared" si="71"/>
        <v>0</v>
      </c>
      <c r="I172" s="275">
        <f t="shared" si="71"/>
        <v>7242436</v>
      </c>
      <c r="J172" s="275">
        <f t="shared" si="71"/>
        <v>5737618</v>
      </c>
      <c r="K172" s="276">
        <f t="shared" si="71"/>
        <v>1504818</v>
      </c>
    </row>
    <row r="173" spans="1:11" ht="18" customHeight="1">
      <c r="A173" s="158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1:11" ht="14.25" customHeight="1">
      <c r="A174" s="158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1:11" ht="14.25" customHeight="1">
      <c r="A175" s="158"/>
      <c r="B175" s="159" t="s">
        <v>355</v>
      </c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1:12" ht="14.25" customHeight="1">
      <c r="A176" s="158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2"/>
    </row>
    <row r="177" spans="1:11" ht="12.75">
      <c r="A177" s="158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</sheetData>
  <mergeCells count="17">
    <mergeCell ref="B164:E164"/>
    <mergeCell ref="B165:E165"/>
    <mergeCell ref="J5:K5"/>
    <mergeCell ref="G5:H5"/>
    <mergeCell ref="I5:I6"/>
    <mergeCell ref="B172:E172"/>
    <mergeCell ref="B168:E168"/>
    <mergeCell ref="B169:E169"/>
    <mergeCell ref="B166:E166"/>
    <mergeCell ref="B170:E170"/>
    <mergeCell ref="B171:E171"/>
    <mergeCell ref="B167:E167"/>
    <mergeCell ref="C2:K2"/>
    <mergeCell ref="A5:A6"/>
    <mergeCell ref="C5:E5"/>
    <mergeCell ref="F5:F6"/>
    <mergeCell ref="B3:K3"/>
  </mergeCells>
  <printOptions/>
  <pageMargins left="0.5118110236220472" right="0.03937007874015748" top="0.6299212598425197" bottom="0.5905511811023623" header="0.4330708661417323" footer="0.5118110236220472"/>
  <pageSetup horizontalDpi="600" verticalDpi="600" orientation="portrait" paperSize="9" scale="81" r:id="rId1"/>
  <headerFooter alignWithMargins="0">
    <oddFooter>&amp;CStrona &amp;P</oddFooter>
  </headerFooter>
  <rowBreaks count="4" manualBreakCount="4">
    <brk id="39" max="8" man="1"/>
    <brk id="74" max="11" man="1"/>
    <brk id="108" max="10" man="1"/>
    <brk id="1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22"/>
  <sheetViews>
    <sheetView zoomScaleSheetLayoutView="75" workbookViewId="0" topLeftCell="A592">
      <selection activeCell="C613" sqref="C613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4.12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309" t="s">
        <v>459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2:22" ht="21.75" customHeight="1" thickBot="1">
      <c r="B2" s="304" t="s">
        <v>546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"/>
      <c r="S2" s="3"/>
      <c r="T2" s="3"/>
      <c r="U2" s="3"/>
      <c r="V2" s="3"/>
    </row>
    <row r="3" spans="1:91" ht="12.75" customHeight="1">
      <c r="A3" s="330" t="s">
        <v>338</v>
      </c>
      <c r="B3" s="332" t="s">
        <v>339</v>
      </c>
      <c r="C3" s="306" t="s">
        <v>115</v>
      </c>
      <c r="D3" s="308" t="s">
        <v>547</v>
      </c>
      <c r="E3" s="308" t="s">
        <v>618</v>
      </c>
      <c r="F3" s="308"/>
      <c r="G3" s="308" t="s">
        <v>556</v>
      </c>
      <c r="H3" s="308" t="s">
        <v>145</v>
      </c>
      <c r="I3" s="308"/>
      <c r="J3" s="308"/>
      <c r="K3" s="308"/>
      <c r="L3" s="308"/>
      <c r="M3" s="308"/>
      <c r="N3" s="308"/>
      <c r="O3" s="308"/>
      <c r="P3" s="308"/>
      <c r="Q3" s="308"/>
      <c r="R3" s="310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</row>
    <row r="4" spans="1:91" ht="12" customHeight="1">
      <c r="A4" s="331"/>
      <c r="B4" s="305"/>
      <c r="C4" s="307"/>
      <c r="D4" s="329"/>
      <c r="E4" s="329"/>
      <c r="F4" s="329"/>
      <c r="G4" s="329"/>
      <c r="H4" s="329" t="s">
        <v>288</v>
      </c>
      <c r="I4" s="326" t="s">
        <v>98</v>
      </c>
      <c r="J4" s="327"/>
      <c r="K4" s="327"/>
      <c r="L4" s="327"/>
      <c r="M4" s="327"/>
      <c r="N4" s="327"/>
      <c r="O4" s="328"/>
      <c r="P4" s="329" t="s">
        <v>315</v>
      </c>
      <c r="Q4" s="329" t="s">
        <v>98</v>
      </c>
      <c r="R4" s="303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</row>
    <row r="5" spans="1:91" ht="18" customHeight="1">
      <c r="A5" s="331"/>
      <c r="B5" s="305"/>
      <c r="C5" s="307"/>
      <c r="D5" s="329"/>
      <c r="E5" s="329"/>
      <c r="F5" s="329"/>
      <c r="G5" s="329"/>
      <c r="H5" s="329"/>
      <c r="I5" s="329" t="s">
        <v>548</v>
      </c>
      <c r="J5" s="329" t="s">
        <v>559</v>
      </c>
      <c r="K5" s="329" t="s">
        <v>560</v>
      </c>
      <c r="L5" s="329" t="s">
        <v>561</v>
      </c>
      <c r="M5" s="329" t="s">
        <v>520</v>
      </c>
      <c r="N5" s="329" t="s">
        <v>758</v>
      </c>
      <c r="O5" s="324" t="s">
        <v>437</v>
      </c>
      <c r="P5" s="329"/>
      <c r="Q5" s="329" t="s">
        <v>562</v>
      </c>
      <c r="R5" s="303" t="s">
        <v>563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</row>
    <row r="6" spans="1:91" ht="97.5" customHeight="1">
      <c r="A6" s="331"/>
      <c r="B6" s="305"/>
      <c r="C6" s="307"/>
      <c r="D6" s="329"/>
      <c r="E6" s="230" t="s">
        <v>557</v>
      </c>
      <c r="F6" s="230" t="s">
        <v>558</v>
      </c>
      <c r="G6" s="329"/>
      <c r="H6" s="329"/>
      <c r="I6" s="329"/>
      <c r="J6" s="329"/>
      <c r="K6" s="329"/>
      <c r="L6" s="329"/>
      <c r="M6" s="329"/>
      <c r="N6" s="329"/>
      <c r="O6" s="325"/>
      <c r="P6" s="329"/>
      <c r="Q6" s="329"/>
      <c r="R6" s="303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</row>
    <row r="7" spans="1:91" ht="12" customHeight="1">
      <c r="A7" s="68">
        <v>1</v>
      </c>
      <c r="B7" s="173">
        <v>2</v>
      </c>
      <c r="C7" s="52">
        <v>3</v>
      </c>
      <c r="D7" s="52">
        <v>5</v>
      </c>
      <c r="E7" s="52"/>
      <c r="F7" s="52"/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2">
        <v>16</v>
      </c>
      <c r="Q7" s="164">
        <v>17</v>
      </c>
      <c r="R7" s="164">
        <v>18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</row>
    <row r="8" spans="1:91" ht="18" customHeight="1">
      <c r="A8" s="57" t="s">
        <v>340</v>
      </c>
      <c r="B8" s="58"/>
      <c r="C8" s="21" t="s">
        <v>346</v>
      </c>
      <c r="D8" s="90">
        <f>D9+D12</f>
        <v>63500</v>
      </c>
      <c r="E8" s="90">
        <f>E9+E12</f>
        <v>0</v>
      </c>
      <c r="F8" s="90">
        <f>F9+F12</f>
        <v>0</v>
      </c>
      <c r="G8" s="232">
        <f>G9+G12</f>
        <v>63500</v>
      </c>
      <c r="H8" s="90">
        <f>H9+H12</f>
        <v>63500</v>
      </c>
      <c r="I8" s="90">
        <f aca="true" t="shared" si="0" ref="I8:R8">I9+I12</f>
        <v>5000</v>
      </c>
      <c r="J8" s="90">
        <f t="shared" si="0"/>
        <v>56000</v>
      </c>
      <c r="K8" s="90">
        <f t="shared" si="0"/>
        <v>2500</v>
      </c>
      <c r="L8" s="90">
        <f t="shared" si="0"/>
        <v>0</v>
      </c>
      <c r="M8" s="90">
        <f t="shared" si="0"/>
        <v>0</v>
      </c>
      <c r="N8" s="90">
        <f t="shared" si="0"/>
        <v>0</v>
      </c>
      <c r="O8" s="90"/>
      <c r="P8" s="90">
        <f t="shared" si="0"/>
        <v>0</v>
      </c>
      <c r="Q8" s="90">
        <f t="shared" si="0"/>
        <v>0</v>
      </c>
      <c r="R8" s="91">
        <f t="shared" si="0"/>
        <v>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</row>
    <row r="9" spans="1:91" ht="25.5" customHeight="1">
      <c r="A9" s="54" t="s">
        <v>646</v>
      </c>
      <c r="B9" s="55"/>
      <c r="C9" s="43" t="s">
        <v>482</v>
      </c>
      <c r="D9" s="86">
        <f>D10+D11</f>
        <v>61000</v>
      </c>
      <c r="E9" s="86">
        <f>E10+E11</f>
        <v>0</v>
      </c>
      <c r="F9" s="86">
        <f>F10+F11</f>
        <v>0</v>
      </c>
      <c r="G9" s="137">
        <f>G10+G11</f>
        <v>61000</v>
      </c>
      <c r="H9" s="86">
        <f>H10+H11</f>
        <v>61000</v>
      </c>
      <c r="I9" s="86">
        <f aca="true" t="shared" si="1" ref="I9:R9">I10+I11</f>
        <v>5000</v>
      </c>
      <c r="J9" s="86">
        <f t="shared" si="1"/>
        <v>56000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/>
      <c r="P9" s="86">
        <f t="shared" si="1"/>
        <v>0</v>
      </c>
      <c r="Q9" s="86">
        <f t="shared" si="1"/>
        <v>0</v>
      </c>
      <c r="R9" s="87">
        <f t="shared" si="1"/>
        <v>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</row>
    <row r="10" spans="1:91" ht="14.25" customHeight="1">
      <c r="A10" s="144"/>
      <c r="B10" s="98" t="s">
        <v>283</v>
      </c>
      <c r="C10" s="100" t="s">
        <v>284</v>
      </c>
      <c r="D10" s="97">
        <v>5000</v>
      </c>
      <c r="E10" s="97"/>
      <c r="F10" s="97"/>
      <c r="G10" s="92">
        <f>D10+E10-F10</f>
        <v>5000</v>
      </c>
      <c r="H10" s="97">
        <f>G10</f>
        <v>5000</v>
      </c>
      <c r="I10" s="97">
        <f>H10</f>
        <v>5000</v>
      </c>
      <c r="J10" s="97"/>
      <c r="K10" s="97"/>
      <c r="L10" s="97"/>
      <c r="M10" s="97"/>
      <c r="N10" s="97"/>
      <c r="O10" s="97"/>
      <c r="P10" s="97"/>
      <c r="Q10" s="97"/>
      <c r="R10" s="105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</row>
    <row r="11" spans="1:91" ht="15.75" customHeight="1">
      <c r="A11" s="56"/>
      <c r="B11" s="11" t="s">
        <v>638</v>
      </c>
      <c r="C11" s="7" t="s">
        <v>720</v>
      </c>
      <c r="D11" s="48">
        <v>56000</v>
      </c>
      <c r="E11" s="48"/>
      <c r="F11" s="48"/>
      <c r="G11" s="92">
        <f>D11+E11-F11</f>
        <v>56000</v>
      </c>
      <c r="H11" s="97">
        <f>G11</f>
        <v>56000</v>
      </c>
      <c r="I11" s="48"/>
      <c r="J11" s="88">
        <f>H11</f>
        <v>56000</v>
      </c>
      <c r="K11" s="89">
        <v>0</v>
      </c>
      <c r="L11" s="89"/>
      <c r="M11" s="89"/>
      <c r="N11" s="92"/>
      <c r="O11" s="92"/>
      <c r="P11" s="172"/>
      <c r="Q11" s="172"/>
      <c r="R11" s="13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</row>
    <row r="12" spans="1:91" ht="17.25" customHeight="1">
      <c r="A12" s="54" t="s">
        <v>233</v>
      </c>
      <c r="B12" s="55"/>
      <c r="C12" s="43" t="s">
        <v>698</v>
      </c>
      <c r="D12" s="86">
        <f>D13</f>
        <v>2500</v>
      </c>
      <c r="E12" s="86">
        <f>E13</f>
        <v>0</v>
      </c>
      <c r="F12" s="86">
        <f>F13</f>
        <v>0</v>
      </c>
      <c r="G12" s="137">
        <f>G13</f>
        <v>2500</v>
      </c>
      <c r="H12" s="86">
        <f aca="true" t="shared" si="2" ref="H12:R12">H13</f>
        <v>2500</v>
      </c>
      <c r="I12" s="86">
        <f t="shared" si="2"/>
        <v>0</v>
      </c>
      <c r="J12" s="86">
        <f t="shared" si="2"/>
        <v>0</v>
      </c>
      <c r="K12" s="86">
        <f t="shared" si="2"/>
        <v>2500</v>
      </c>
      <c r="L12" s="86">
        <f t="shared" si="2"/>
        <v>0</v>
      </c>
      <c r="M12" s="86">
        <f t="shared" si="2"/>
        <v>0</v>
      </c>
      <c r="N12" s="86">
        <f t="shared" si="2"/>
        <v>0</v>
      </c>
      <c r="O12" s="86"/>
      <c r="P12" s="86">
        <f t="shared" si="2"/>
        <v>0</v>
      </c>
      <c r="Q12" s="86">
        <f t="shared" si="2"/>
        <v>0</v>
      </c>
      <c r="R12" s="87">
        <f t="shared" si="2"/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</row>
    <row r="13" spans="1:18" s="17" customFormat="1" ht="34.5" customHeight="1">
      <c r="A13" s="56"/>
      <c r="B13" s="11" t="s">
        <v>452</v>
      </c>
      <c r="C13" s="7" t="s">
        <v>703</v>
      </c>
      <c r="D13" s="48">
        <v>2500</v>
      </c>
      <c r="E13" s="48"/>
      <c r="F13" s="48"/>
      <c r="G13" s="92">
        <f>D13+E13-F13</f>
        <v>2500</v>
      </c>
      <c r="H13" s="48">
        <f>G13</f>
        <v>2500</v>
      </c>
      <c r="I13" s="48">
        <v>0</v>
      </c>
      <c r="J13" s="88">
        <v>0</v>
      </c>
      <c r="K13" s="88">
        <f>H13</f>
        <v>2500</v>
      </c>
      <c r="L13" s="88"/>
      <c r="M13" s="88"/>
      <c r="N13" s="92"/>
      <c r="O13" s="92"/>
      <c r="P13" s="172"/>
      <c r="Q13" s="172"/>
      <c r="R13" s="138"/>
    </row>
    <row r="14" spans="1:18" s="17" customFormat="1" ht="17.25" customHeight="1">
      <c r="A14" s="57" t="s">
        <v>647</v>
      </c>
      <c r="B14" s="58"/>
      <c r="C14" s="21" t="s">
        <v>648</v>
      </c>
      <c r="D14" s="90">
        <f>D15+D17</f>
        <v>176548</v>
      </c>
      <c r="E14" s="90">
        <f>E15+E17</f>
        <v>0</v>
      </c>
      <c r="F14" s="90">
        <f>F15+F17</f>
        <v>0</v>
      </c>
      <c r="G14" s="90">
        <f>G15+G17</f>
        <v>176548</v>
      </c>
      <c r="H14" s="90">
        <f aca="true" t="shared" si="3" ref="H14:R14">H15+H17</f>
        <v>176548</v>
      </c>
      <c r="I14" s="90">
        <f t="shared" si="3"/>
        <v>0</v>
      </c>
      <c r="J14" s="90">
        <f t="shared" si="3"/>
        <v>20320</v>
      </c>
      <c r="K14" s="90">
        <f t="shared" si="3"/>
        <v>0</v>
      </c>
      <c r="L14" s="90">
        <f t="shared" si="3"/>
        <v>156228</v>
      </c>
      <c r="M14" s="90">
        <f t="shared" si="3"/>
        <v>0</v>
      </c>
      <c r="N14" s="90">
        <f t="shared" si="3"/>
        <v>0</v>
      </c>
      <c r="O14" s="90"/>
      <c r="P14" s="90">
        <f t="shared" si="3"/>
        <v>0</v>
      </c>
      <c r="Q14" s="90">
        <f t="shared" si="3"/>
        <v>0</v>
      </c>
      <c r="R14" s="91">
        <f t="shared" si="3"/>
        <v>0</v>
      </c>
    </row>
    <row r="15" spans="1:18" s="17" customFormat="1" ht="18" customHeight="1">
      <c r="A15" s="59" t="s">
        <v>292</v>
      </c>
      <c r="B15" s="60"/>
      <c r="C15" s="178" t="s">
        <v>291</v>
      </c>
      <c r="D15" s="86">
        <f>D16</f>
        <v>156228</v>
      </c>
      <c r="E15" s="86">
        <f>E16</f>
        <v>0</v>
      </c>
      <c r="F15" s="86">
        <f>F16</f>
        <v>0</v>
      </c>
      <c r="G15" s="86">
        <f>G16</f>
        <v>156228</v>
      </c>
      <c r="H15" s="86">
        <f aca="true" t="shared" si="4" ref="H15:R15">H16</f>
        <v>156228</v>
      </c>
      <c r="I15" s="86">
        <f t="shared" si="4"/>
        <v>0</v>
      </c>
      <c r="J15" s="86">
        <f t="shared" si="4"/>
        <v>0</v>
      </c>
      <c r="K15" s="86">
        <f t="shared" si="4"/>
        <v>0</v>
      </c>
      <c r="L15" s="86">
        <f t="shared" si="4"/>
        <v>156228</v>
      </c>
      <c r="M15" s="86">
        <f t="shared" si="4"/>
        <v>0</v>
      </c>
      <c r="N15" s="86">
        <f t="shared" si="4"/>
        <v>0</v>
      </c>
      <c r="O15" s="86"/>
      <c r="P15" s="86">
        <f t="shared" si="4"/>
        <v>0</v>
      </c>
      <c r="Q15" s="86">
        <f t="shared" si="4"/>
        <v>0</v>
      </c>
      <c r="R15" s="87">
        <f t="shared" si="4"/>
        <v>0</v>
      </c>
    </row>
    <row r="16" spans="1:18" s="17" customFormat="1" ht="16.5" customHeight="1">
      <c r="A16" s="61"/>
      <c r="B16" s="10">
        <v>3030</v>
      </c>
      <c r="C16" s="8" t="s">
        <v>463</v>
      </c>
      <c r="D16" s="48">
        <v>156228</v>
      </c>
      <c r="E16" s="48"/>
      <c r="F16" s="48"/>
      <c r="G16" s="92">
        <f>D16+E16-F16</f>
        <v>156228</v>
      </c>
      <c r="H16" s="48">
        <f>G16</f>
        <v>156228</v>
      </c>
      <c r="I16" s="48">
        <v>0</v>
      </c>
      <c r="J16" s="88">
        <v>0</v>
      </c>
      <c r="K16" s="89">
        <v>0</v>
      </c>
      <c r="L16" s="89">
        <f>H16</f>
        <v>156228</v>
      </c>
      <c r="M16" s="89"/>
      <c r="N16" s="92"/>
      <c r="O16" s="92"/>
      <c r="P16" s="172"/>
      <c r="Q16" s="172"/>
      <c r="R16" s="138"/>
    </row>
    <row r="17" spans="1:18" s="17" customFormat="1" ht="16.5" customHeight="1">
      <c r="A17" s="59" t="s">
        <v>649</v>
      </c>
      <c r="B17" s="60"/>
      <c r="C17" s="178" t="s">
        <v>650</v>
      </c>
      <c r="D17" s="86">
        <f>D19+D18</f>
        <v>20320</v>
      </c>
      <c r="E17" s="86">
        <f>E19+E18</f>
        <v>0</v>
      </c>
      <c r="F17" s="86">
        <f>F19+F18</f>
        <v>0</v>
      </c>
      <c r="G17" s="86">
        <f>G19+G18</f>
        <v>20320</v>
      </c>
      <c r="H17" s="86">
        <f aca="true" t="shared" si="5" ref="H17:R17">H19+H18</f>
        <v>20320</v>
      </c>
      <c r="I17" s="86">
        <f t="shared" si="5"/>
        <v>0</v>
      </c>
      <c r="J17" s="86">
        <f t="shared" si="5"/>
        <v>20320</v>
      </c>
      <c r="K17" s="86">
        <f t="shared" si="5"/>
        <v>0</v>
      </c>
      <c r="L17" s="86">
        <f t="shared" si="5"/>
        <v>0</v>
      </c>
      <c r="M17" s="86">
        <f t="shared" si="5"/>
        <v>0</v>
      </c>
      <c r="N17" s="86">
        <f t="shared" si="5"/>
        <v>0</v>
      </c>
      <c r="O17" s="86"/>
      <c r="P17" s="86">
        <f t="shared" si="5"/>
        <v>0</v>
      </c>
      <c r="Q17" s="86">
        <f t="shared" si="5"/>
        <v>0</v>
      </c>
      <c r="R17" s="87">
        <f t="shared" si="5"/>
        <v>0</v>
      </c>
    </row>
    <row r="18" spans="1:18" s="17" customFormat="1" ht="16.5" customHeight="1">
      <c r="A18" s="62"/>
      <c r="B18" s="11" t="s">
        <v>633</v>
      </c>
      <c r="C18" s="8" t="s">
        <v>634</v>
      </c>
      <c r="D18" s="48">
        <v>500</v>
      </c>
      <c r="E18" s="48"/>
      <c r="F18" s="48"/>
      <c r="G18" s="92">
        <f>D18+E18-F18</f>
        <v>500</v>
      </c>
      <c r="H18" s="48">
        <f>G18</f>
        <v>500</v>
      </c>
      <c r="I18" s="48">
        <v>0</v>
      </c>
      <c r="J18" s="48">
        <f>H18</f>
        <v>500</v>
      </c>
      <c r="K18" s="92">
        <v>0</v>
      </c>
      <c r="L18" s="92"/>
      <c r="M18" s="92"/>
      <c r="N18" s="92"/>
      <c r="O18" s="92"/>
      <c r="P18" s="172"/>
      <c r="Q18" s="172"/>
      <c r="R18" s="138"/>
    </row>
    <row r="19" spans="1:18" s="17" customFormat="1" ht="16.5" customHeight="1">
      <c r="A19" s="61"/>
      <c r="B19" s="11" t="s">
        <v>638</v>
      </c>
      <c r="C19" s="8" t="s">
        <v>720</v>
      </c>
      <c r="D19" s="48">
        <v>19820</v>
      </c>
      <c r="E19" s="48"/>
      <c r="F19" s="48"/>
      <c r="G19" s="92">
        <f>D19+E19-F19</f>
        <v>19820</v>
      </c>
      <c r="H19" s="48">
        <f>G19</f>
        <v>19820</v>
      </c>
      <c r="I19" s="48">
        <v>0</v>
      </c>
      <c r="J19" s="48">
        <f>H19</f>
        <v>19820</v>
      </c>
      <c r="K19" s="89">
        <v>0</v>
      </c>
      <c r="L19" s="89"/>
      <c r="M19" s="89"/>
      <c r="N19" s="92"/>
      <c r="O19" s="92"/>
      <c r="P19" s="172"/>
      <c r="Q19" s="172"/>
      <c r="R19" s="138"/>
    </row>
    <row r="20" spans="1:18" s="17" customFormat="1" ht="17.25" customHeight="1">
      <c r="A20" s="57" t="s">
        <v>651</v>
      </c>
      <c r="B20" s="58"/>
      <c r="C20" s="21" t="s">
        <v>652</v>
      </c>
      <c r="D20" s="90">
        <f aca="true" t="shared" si="6" ref="D20:R20">D21</f>
        <v>16264108</v>
      </c>
      <c r="E20" s="90">
        <f t="shared" si="6"/>
        <v>0</v>
      </c>
      <c r="F20" s="90">
        <f t="shared" si="6"/>
        <v>0</v>
      </c>
      <c r="G20" s="90">
        <f t="shared" si="6"/>
        <v>16264108</v>
      </c>
      <c r="H20" s="90">
        <f t="shared" si="6"/>
        <v>1955708</v>
      </c>
      <c r="I20" s="90">
        <f t="shared" si="6"/>
        <v>711995</v>
      </c>
      <c r="J20" s="90">
        <f t="shared" si="6"/>
        <v>1238013</v>
      </c>
      <c r="K20" s="90">
        <f t="shared" si="6"/>
        <v>0</v>
      </c>
      <c r="L20" s="90">
        <f t="shared" si="6"/>
        <v>5700</v>
      </c>
      <c r="M20" s="90">
        <f t="shared" si="6"/>
        <v>0</v>
      </c>
      <c r="N20" s="90">
        <f t="shared" si="6"/>
        <v>0</v>
      </c>
      <c r="O20" s="90"/>
      <c r="P20" s="90">
        <f t="shared" si="6"/>
        <v>14308400</v>
      </c>
      <c r="Q20" s="90">
        <f t="shared" si="6"/>
        <v>7190416</v>
      </c>
      <c r="R20" s="91">
        <f t="shared" si="6"/>
        <v>7117984</v>
      </c>
    </row>
    <row r="21" spans="1:18" s="17" customFormat="1" ht="15.75" customHeight="1">
      <c r="A21" s="59" t="s">
        <v>653</v>
      </c>
      <c r="B21" s="60"/>
      <c r="C21" s="178" t="s">
        <v>654</v>
      </c>
      <c r="D21" s="86">
        <f>SUM(D22:D48)</f>
        <v>16264108</v>
      </c>
      <c r="E21" s="86">
        <f>SUM(E22:E48)</f>
        <v>0</v>
      </c>
      <c r="F21" s="86">
        <f>SUM(F22:F48)</f>
        <v>0</v>
      </c>
      <c r="G21" s="86">
        <f>SUM(G22:G48)</f>
        <v>16264108</v>
      </c>
      <c r="H21" s="86">
        <f>SUM(H22:H48)</f>
        <v>1955708</v>
      </c>
      <c r="I21" s="86">
        <f aca="true" t="shared" si="7" ref="I21:R21">SUM(I22:I48)</f>
        <v>711995</v>
      </c>
      <c r="J21" s="86">
        <f t="shared" si="7"/>
        <v>1238013</v>
      </c>
      <c r="K21" s="86">
        <f t="shared" si="7"/>
        <v>0</v>
      </c>
      <c r="L21" s="86">
        <f t="shared" si="7"/>
        <v>5700</v>
      </c>
      <c r="M21" s="86">
        <f t="shared" si="7"/>
        <v>0</v>
      </c>
      <c r="N21" s="86">
        <f t="shared" si="7"/>
        <v>0</v>
      </c>
      <c r="O21" s="86"/>
      <c r="P21" s="86">
        <f t="shared" si="7"/>
        <v>14308400</v>
      </c>
      <c r="Q21" s="86">
        <f t="shared" si="7"/>
        <v>7190416</v>
      </c>
      <c r="R21" s="87">
        <f t="shared" si="7"/>
        <v>7117984</v>
      </c>
    </row>
    <row r="22" spans="1:18" s="45" customFormat="1" ht="15.75" customHeight="1">
      <c r="A22" s="56"/>
      <c r="B22" s="11" t="s">
        <v>348</v>
      </c>
      <c r="C22" s="41" t="s">
        <v>458</v>
      </c>
      <c r="D22" s="93">
        <v>5700</v>
      </c>
      <c r="E22" s="93"/>
      <c r="F22" s="93"/>
      <c r="G22" s="92">
        <f>D22+E22-F22</f>
        <v>5700</v>
      </c>
      <c r="H22" s="92">
        <f>G22</f>
        <v>5700</v>
      </c>
      <c r="I22" s="93">
        <v>0</v>
      </c>
      <c r="J22" s="88"/>
      <c r="K22" s="89"/>
      <c r="L22" s="89">
        <f>H22</f>
        <v>5700</v>
      </c>
      <c r="M22" s="89"/>
      <c r="N22" s="92"/>
      <c r="O22" s="92"/>
      <c r="P22" s="172"/>
      <c r="Q22" s="172"/>
      <c r="R22" s="138"/>
    </row>
    <row r="23" spans="1:18" s="17" customFormat="1" ht="15.75" customHeight="1">
      <c r="A23" s="56"/>
      <c r="B23" s="11" t="s">
        <v>625</v>
      </c>
      <c r="C23" s="7" t="s">
        <v>626</v>
      </c>
      <c r="D23" s="48">
        <v>562736</v>
      </c>
      <c r="E23" s="48"/>
      <c r="F23" s="48"/>
      <c r="G23" s="92">
        <f aca="true" t="shared" si="8" ref="G23:G48">D23+E23-F23</f>
        <v>562736</v>
      </c>
      <c r="H23" s="92">
        <f aca="true" t="shared" si="9" ref="H23:H43">G23</f>
        <v>562736</v>
      </c>
      <c r="I23" s="48">
        <f>H23</f>
        <v>562736</v>
      </c>
      <c r="J23" s="88"/>
      <c r="K23" s="89"/>
      <c r="L23" s="89"/>
      <c r="M23" s="89"/>
      <c r="N23" s="92"/>
      <c r="O23" s="92"/>
      <c r="P23" s="172"/>
      <c r="Q23" s="172"/>
      <c r="R23" s="138"/>
    </row>
    <row r="24" spans="1:18" s="17" customFormat="1" ht="15.75" customHeight="1">
      <c r="A24" s="56"/>
      <c r="B24" s="11" t="s">
        <v>629</v>
      </c>
      <c r="C24" s="7" t="s">
        <v>134</v>
      </c>
      <c r="D24" s="48">
        <v>40099</v>
      </c>
      <c r="E24" s="48"/>
      <c r="F24" s="48"/>
      <c r="G24" s="92">
        <f t="shared" si="8"/>
        <v>40099</v>
      </c>
      <c r="H24" s="92">
        <f t="shared" si="9"/>
        <v>40099</v>
      </c>
      <c r="I24" s="48">
        <f>H24</f>
        <v>40099</v>
      </c>
      <c r="J24" s="88"/>
      <c r="K24" s="89"/>
      <c r="L24" s="89"/>
      <c r="M24" s="89"/>
      <c r="N24" s="92"/>
      <c r="O24" s="92"/>
      <c r="P24" s="172"/>
      <c r="Q24" s="172"/>
      <c r="R24" s="138"/>
    </row>
    <row r="25" spans="1:18" s="17" customFormat="1" ht="15" customHeight="1">
      <c r="A25" s="56"/>
      <c r="B25" s="65" t="s">
        <v>655</v>
      </c>
      <c r="C25" s="7" t="s">
        <v>379</v>
      </c>
      <c r="D25" s="48">
        <v>91775</v>
      </c>
      <c r="E25" s="48"/>
      <c r="F25" s="48"/>
      <c r="G25" s="92">
        <f t="shared" si="8"/>
        <v>91775</v>
      </c>
      <c r="H25" s="92">
        <f t="shared" si="9"/>
        <v>91775</v>
      </c>
      <c r="I25" s="48">
        <f>H25</f>
        <v>91775</v>
      </c>
      <c r="J25" s="88"/>
      <c r="K25" s="89"/>
      <c r="L25" s="89"/>
      <c r="M25" s="89"/>
      <c r="N25" s="92"/>
      <c r="O25" s="92"/>
      <c r="P25" s="172"/>
      <c r="Q25" s="172"/>
      <c r="R25" s="138"/>
    </row>
    <row r="26" spans="1:18" s="17" customFormat="1" ht="14.25" customHeight="1">
      <c r="A26" s="56"/>
      <c r="B26" s="65" t="s">
        <v>631</v>
      </c>
      <c r="C26" s="7" t="s">
        <v>589</v>
      </c>
      <c r="D26" s="48">
        <v>14705</v>
      </c>
      <c r="E26" s="48"/>
      <c r="F26" s="48"/>
      <c r="G26" s="92">
        <f t="shared" si="8"/>
        <v>14705</v>
      </c>
      <c r="H26" s="92">
        <f t="shared" si="9"/>
        <v>14705</v>
      </c>
      <c r="I26" s="48">
        <f>H26</f>
        <v>14705</v>
      </c>
      <c r="J26" s="88"/>
      <c r="K26" s="89"/>
      <c r="L26" s="89"/>
      <c r="M26" s="89"/>
      <c r="N26" s="92"/>
      <c r="O26" s="92"/>
      <c r="P26" s="172"/>
      <c r="Q26" s="172"/>
      <c r="R26" s="138"/>
    </row>
    <row r="27" spans="1:18" s="17" customFormat="1" ht="14.25" customHeight="1">
      <c r="A27" s="56"/>
      <c r="B27" s="65" t="s">
        <v>283</v>
      </c>
      <c r="C27" s="7" t="s">
        <v>284</v>
      </c>
      <c r="D27" s="48">
        <v>2680</v>
      </c>
      <c r="E27" s="48"/>
      <c r="F27" s="48"/>
      <c r="G27" s="92">
        <f t="shared" si="8"/>
        <v>2680</v>
      </c>
      <c r="H27" s="92">
        <f t="shared" si="9"/>
        <v>2680</v>
      </c>
      <c r="I27" s="48">
        <f>H27</f>
        <v>2680</v>
      </c>
      <c r="J27" s="88"/>
      <c r="K27" s="89"/>
      <c r="L27" s="89"/>
      <c r="M27" s="89"/>
      <c r="N27" s="92"/>
      <c r="O27" s="92"/>
      <c r="P27" s="172"/>
      <c r="Q27" s="172"/>
      <c r="R27" s="138"/>
    </row>
    <row r="28" spans="1:18" s="17" customFormat="1" ht="12.75" customHeight="1">
      <c r="A28" s="56"/>
      <c r="B28" s="11" t="s">
        <v>633</v>
      </c>
      <c r="C28" s="7" t="s">
        <v>634</v>
      </c>
      <c r="D28" s="48">
        <v>605069</v>
      </c>
      <c r="E28" s="48"/>
      <c r="F28" s="48"/>
      <c r="G28" s="92">
        <f t="shared" si="8"/>
        <v>605069</v>
      </c>
      <c r="H28" s="92">
        <f t="shared" si="9"/>
        <v>605069</v>
      </c>
      <c r="I28" s="48"/>
      <c r="J28" s="88">
        <f>H28</f>
        <v>605069</v>
      </c>
      <c r="K28" s="89"/>
      <c r="L28" s="89"/>
      <c r="M28" s="89"/>
      <c r="N28" s="92"/>
      <c r="O28" s="92"/>
      <c r="P28" s="172"/>
      <c r="Q28" s="172"/>
      <c r="R28" s="138"/>
    </row>
    <row r="29" spans="1:18" s="17" customFormat="1" ht="13.5" customHeight="1">
      <c r="A29" s="56"/>
      <c r="B29" s="11" t="s">
        <v>635</v>
      </c>
      <c r="C29" s="7" t="s">
        <v>718</v>
      </c>
      <c r="D29" s="48">
        <v>42000</v>
      </c>
      <c r="E29" s="48"/>
      <c r="F29" s="48"/>
      <c r="G29" s="92">
        <f t="shared" si="8"/>
        <v>42000</v>
      </c>
      <c r="H29" s="92">
        <f t="shared" si="9"/>
        <v>42000</v>
      </c>
      <c r="I29" s="48"/>
      <c r="J29" s="88">
        <f aca="true" t="shared" si="10" ref="J29:J43">H29</f>
        <v>42000</v>
      </c>
      <c r="K29" s="89"/>
      <c r="L29" s="89"/>
      <c r="M29" s="89"/>
      <c r="N29" s="92"/>
      <c r="O29" s="92"/>
      <c r="P29" s="172"/>
      <c r="Q29" s="172"/>
      <c r="R29" s="138"/>
    </row>
    <row r="30" spans="1:18" s="17" customFormat="1" ht="13.5" customHeight="1">
      <c r="A30" s="56"/>
      <c r="B30" s="11" t="s">
        <v>637</v>
      </c>
      <c r="C30" s="7" t="s">
        <v>719</v>
      </c>
      <c r="D30" s="48">
        <v>120000</v>
      </c>
      <c r="E30" s="48"/>
      <c r="F30" s="48"/>
      <c r="G30" s="92">
        <f t="shared" si="8"/>
        <v>120000</v>
      </c>
      <c r="H30" s="92">
        <f t="shared" si="9"/>
        <v>120000</v>
      </c>
      <c r="I30" s="48"/>
      <c r="J30" s="88">
        <f t="shared" si="10"/>
        <v>120000</v>
      </c>
      <c r="K30" s="89"/>
      <c r="L30" s="89"/>
      <c r="M30" s="89"/>
      <c r="N30" s="92"/>
      <c r="O30" s="92"/>
      <c r="P30" s="172"/>
      <c r="Q30" s="172"/>
      <c r="R30" s="138"/>
    </row>
    <row r="31" spans="1:18" s="17" customFormat="1" ht="13.5" customHeight="1">
      <c r="A31" s="56"/>
      <c r="B31" s="11" t="s">
        <v>702</v>
      </c>
      <c r="C31" s="7" t="s">
        <v>707</v>
      </c>
      <c r="D31" s="48">
        <v>1000</v>
      </c>
      <c r="E31" s="48"/>
      <c r="F31" s="48"/>
      <c r="G31" s="92">
        <f t="shared" si="8"/>
        <v>1000</v>
      </c>
      <c r="H31" s="92">
        <f t="shared" si="9"/>
        <v>1000</v>
      </c>
      <c r="I31" s="48"/>
      <c r="J31" s="88">
        <f t="shared" si="10"/>
        <v>1000</v>
      </c>
      <c r="K31" s="89"/>
      <c r="L31" s="89"/>
      <c r="M31" s="89"/>
      <c r="N31" s="92"/>
      <c r="O31" s="92"/>
      <c r="P31" s="172"/>
      <c r="Q31" s="172"/>
      <c r="R31" s="138"/>
    </row>
    <row r="32" spans="1:18" s="17" customFormat="1" ht="14.25" customHeight="1">
      <c r="A32" s="56"/>
      <c r="B32" s="11" t="s">
        <v>638</v>
      </c>
      <c r="C32" s="7" t="s">
        <v>720</v>
      </c>
      <c r="D32" s="48">
        <v>403510</v>
      </c>
      <c r="E32" s="48"/>
      <c r="F32" s="48"/>
      <c r="G32" s="92">
        <f t="shared" si="8"/>
        <v>403510</v>
      </c>
      <c r="H32" s="92">
        <f t="shared" si="9"/>
        <v>403510</v>
      </c>
      <c r="I32" s="48"/>
      <c r="J32" s="88">
        <f t="shared" si="10"/>
        <v>403510</v>
      </c>
      <c r="K32" s="89"/>
      <c r="L32" s="89"/>
      <c r="M32" s="89"/>
      <c r="N32" s="92"/>
      <c r="O32" s="92"/>
      <c r="P32" s="172"/>
      <c r="Q32" s="172"/>
      <c r="R32" s="138"/>
    </row>
    <row r="33" spans="1:18" s="17" customFormat="1" ht="14.25" customHeight="1">
      <c r="A33" s="56"/>
      <c r="B33" s="11" t="s">
        <v>285</v>
      </c>
      <c r="C33" s="7" t="s">
        <v>286</v>
      </c>
      <c r="D33" s="48">
        <v>2000</v>
      </c>
      <c r="E33" s="48"/>
      <c r="F33" s="48"/>
      <c r="G33" s="92">
        <f t="shared" si="8"/>
        <v>2000</v>
      </c>
      <c r="H33" s="92">
        <f t="shared" si="9"/>
        <v>2000</v>
      </c>
      <c r="I33" s="48"/>
      <c r="J33" s="88">
        <f t="shared" si="10"/>
        <v>2000</v>
      </c>
      <c r="K33" s="89"/>
      <c r="L33" s="89"/>
      <c r="M33" s="89"/>
      <c r="N33" s="92"/>
      <c r="O33" s="92"/>
      <c r="P33" s="172"/>
      <c r="Q33" s="172"/>
      <c r="R33" s="138"/>
    </row>
    <row r="34" spans="1:18" s="17" customFormat="1" ht="14.25" customHeight="1">
      <c r="A34" s="56"/>
      <c r="B34" s="11" t="s">
        <v>67</v>
      </c>
      <c r="C34" s="7" t="s">
        <v>69</v>
      </c>
      <c r="D34" s="48">
        <v>6000</v>
      </c>
      <c r="E34" s="48"/>
      <c r="F34" s="48"/>
      <c r="G34" s="92">
        <f t="shared" si="8"/>
        <v>6000</v>
      </c>
      <c r="H34" s="92">
        <f t="shared" si="9"/>
        <v>6000</v>
      </c>
      <c r="I34" s="48"/>
      <c r="J34" s="88">
        <f t="shared" si="10"/>
        <v>6000</v>
      </c>
      <c r="K34" s="89"/>
      <c r="L34" s="89"/>
      <c r="M34" s="89"/>
      <c r="N34" s="92"/>
      <c r="O34" s="92"/>
      <c r="P34" s="172"/>
      <c r="Q34" s="172"/>
      <c r="R34" s="138"/>
    </row>
    <row r="35" spans="1:18" s="17" customFormat="1" ht="14.25" customHeight="1">
      <c r="A35" s="56"/>
      <c r="B35" s="11" t="s">
        <v>49</v>
      </c>
      <c r="C35" s="7" t="s">
        <v>53</v>
      </c>
      <c r="D35" s="48">
        <v>4000</v>
      </c>
      <c r="E35" s="48"/>
      <c r="F35" s="48"/>
      <c r="G35" s="92">
        <f t="shared" si="8"/>
        <v>4000</v>
      </c>
      <c r="H35" s="92">
        <f t="shared" si="9"/>
        <v>4000</v>
      </c>
      <c r="I35" s="48"/>
      <c r="J35" s="88">
        <f t="shared" si="10"/>
        <v>4000</v>
      </c>
      <c r="K35" s="89"/>
      <c r="L35" s="89"/>
      <c r="M35" s="89"/>
      <c r="N35" s="92"/>
      <c r="O35" s="92"/>
      <c r="P35" s="172"/>
      <c r="Q35" s="172"/>
      <c r="R35" s="138"/>
    </row>
    <row r="36" spans="1:18" s="17" customFormat="1" ht="14.25" customHeight="1">
      <c r="A36" s="56"/>
      <c r="B36" s="11" t="s">
        <v>640</v>
      </c>
      <c r="C36" s="7" t="s">
        <v>641</v>
      </c>
      <c r="D36" s="48">
        <v>2000</v>
      </c>
      <c r="E36" s="48"/>
      <c r="F36" s="48"/>
      <c r="G36" s="92">
        <f t="shared" si="8"/>
        <v>2000</v>
      </c>
      <c r="H36" s="92">
        <f t="shared" si="9"/>
        <v>2000</v>
      </c>
      <c r="I36" s="48"/>
      <c r="J36" s="88">
        <f t="shared" si="10"/>
        <v>2000</v>
      </c>
      <c r="K36" s="89"/>
      <c r="L36" s="89"/>
      <c r="M36" s="89"/>
      <c r="N36" s="92"/>
      <c r="O36" s="92"/>
      <c r="P36" s="172"/>
      <c r="Q36" s="172"/>
      <c r="R36" s="138"/>
    </row>
    <row r="37" spans="1:18" s="17" customFormat="1" ht="13.5" customHeight="1">
      <c r="A37" s="56"/>
      <c r="B37" s="11" t="s">
        <v>644</v>
      </c>
      <c r="C37" s="7" t="s">
        <v>645</v>
      </c>
      <c r="D37" s="48">
        <v>17500</v>
      </c>
      <c r="E37" s="48"/>
      <c r="F37" s="48"/>
      <c r="G37" s="92">
        <f t="shared" si="8"/>
        <v>17500</v>
      </c>
      <c r="H37" s="92">
        <f t="shared" si="9"/>
        <v>17500</v>
      </c>
      <c r="I37" s="48"/>
      <c r="J37" s="88">
        <f t="shared" si="10"/>
        <v>17500</v>
      </c>
      <c r="K37" s="89"/>
      <c r="L37" s="89"/>
      <c r="M37" s="89"/>
      <c r="N37" s="92"/>
      <c r="O37" s="92"/>
      <c r="P37" s="172"/>
      <c r="Q37" s="172"/>
      <c r="R37" s="138"/>
    </row>
    <row r="38" spans="1:18" s="17" customFormat="1" ht="13.5" customHeight="1">
      <c r="A38" s="56"/>
      <c r="B38" s="11" t="s">
        <v>658</v>
      </c>
      <c r="C38" s="7" t="s">
        <v>659</v>
      </c>
      <c r="D38" s="48">
        <v>16589</v>
      </c>
      <c r="E38" s="48"/>
      <c r="F38" s="48"/>
      <c r="G38" s="92">
        <f t="shared" si="8"/>
        <v>16589</v>
      </c>
      <c r="H38" s="92">
        <f t="shared" si="9"/>
        <v>16589</v>
      </c>
      <c r="I38" s="48"/>
      <c r="J38" s="88">
        <f t="shared" si="10"/>
        <v>16589</v>
      </c>
      <c r="K38" s="89"/>
      <c r="L38" s="89"/>
      <c r="M38" s="89"/>
      <c r="N38" s="92"/>
      <c r="O38" s="92"/>
      <c r="P38" s="172"/>
      <c r="Q38" s="172"/>
      <c r="R38" s="138"/>
    </row>
    <row r="39" spans="1:18" s="17" customFormat="1" ht="13.5" customHeight="1">
      <c r="A39" s="56"/>
      <c r="B39" s="11" t="s">
        <v>71</v>
      </c>
      <c r="C39" s="7" t="s">
        <v>72</v>
      </c>
      <c r="D39" s="48">
        <v>829</v>
      </c>
      <c r="E39" s="48"/>
      <c r="F39" s="48"/>
      <c r="G39" s="92">
        <f t="shared" si="8"/>
        <v>829</v>
      </c>
      <c r="H39" s="92">
        <f t="shared" si="9"/>
        <v>829</v>
      </c>
      <c r="I39" s="48"/>
      <c r="J39" s="88">
        <f t="shared" si="10"/>
        <v>829</v>
      </c>
      <c r="K39" s="89"/>
      <c r="L39" s="89"/>
      <c r="M39" s="89"/>
      <c r="N39" s="92"/>
      <c r="O39" s="92"/>
      <c r="P39" s="172"/>
      <c r="Q39" s="172"/>
      <c r="R39" s="138"/>
    </row>
    <row r="40" spans="1:18" s="17" customFormat="1" ht="13.5" customHeight="1">
      <c r="A40" s="56"/>
      <c r="B40" s="11" t="s">
        <v>328</v>
      </c>
      <c r="C40" s="7" t="s">
        <v>362</v>
      </c>
      <c r="D40" s="48">
        <v>16</v>
      </c>
      <c r="E40" s="48"/>
      <c r="F40" s="48"/>
      <c r="G40" s="92">
        <f t="shared" si="8"/>
        <v>16</v>
      </c>
      <c r="H40" s="92">
        <f t="shared" si="9"/>
        <v>16</v>
      </c>
      <c r="I40" s="48"/>
      <c r="J40" s="88">
        <f t="shared" si="10"/>
        <v>16</v>
      </c>
      <c r="K40" s="89"/>
      <c r="L40" s="89"/>
      <c r="M40" s="89"/>
      <c r="N40" s="92"/>
      <c r="O40" s="92"/>
      <c r="P40" s="172"/>
      <c r="Q40" s="172"/>
      <c r="R40" s="138"/>
    </row>
    <row r="41" spans="1:18" s="17" customFormat="1" ht="12.75">
      <c r="A41" s="56"/>
      <c r="B41" s="11" t="s">
        <v>50</v>
      </c>
      <c r="C41" s="7" t="s">
        <v>64</v>
      </c>
      <c r="D41" s="48">
        <v>6000</v>
      </c>
      <c r="E41" s="48"/>
      <c r="F41" s="48"/>
      <c r="G41" s="92">
        <f t="shared" si="8"/>
        <v>6000</v>
      </c>
      <c r="H41" s="92">
        <f t="shared" si="9"/>
        <v>6000</v>
      </c>
      <c r="I41" s="48"/>
      <c r="J41" s="88">
        <f t="shared" si="10"/>
        <v>6000</v>
      </c>
      <c r="K41" s="89"/>
      <c r="L41" s="89"/>
      <c r="M41" s="89"/>
      <c r="N41" s="92"/>
      <c r="O41" s="92"/>
      <c r="P41" s="172"/>
      <c r="Q41" s="172"/>
      <c r="R41" s="138"/>
    </row>
    <row r="42" spans="1:18" s="17" customFormat="1" ht="13.5" customHeight="1">
      <c r="A42" s="56"/>
      <c r="B42" s="11" t="s">
        <v>51</v>
      </c>
      <c r="C42" s="7" t="s">
        <v>65</v>
      </c>
      <c r="D42" s="48">
        <v>1500</v>
      </c>
      <c r="E42" s="48"/>
      <c r="F42" s="48"/>
      <c r="G42" s="92">
        <f t="shared" si="8"/>
        <v>1500</v>
      </c>
      <c r="H42" s="92">
        <f t="shared" si="9"/>
        <v>1500</v>
      </c>
      <c r="I42" s="48"/>
      <c r="J42" s="88">
        <f t="shared" si="10"/>
        <v>1500</v>
      </c>
      <c r="K42" s="89"/>
      <c r="L42" s="89"/>
      <c r="M42" s="89"/>
      <c r="N42" s="92"/>
      <c r="O42" s="92"/>
      <c r="P42" s="172"/>
      <c r="Q42" s="172"/>
      <c r="R42" s="138"/>
    </row>
    <row r="43" spans="1:18" s="17" customFormat="1" ht="13.5" customHeight="1">
      <c r="A43" s="56"/>
      <c r="B43" s="11" t="s">
        <v>52</v>
      </c>
      <c r="C43" s="7" t="s">
        <v>66</v>
      </c>
      <c r="D43" s="48">
        <v>10000</v>
      </c>
      <c r="E43" s="48"/>
      <c r="F43" s="48"/>
      <c r="G43" s="92">
        <f t="shared" si="8"/>
        <v>10000</v>
      </c>
      <c r="H43" s="92">
        <f t="shared" si="9"/>
        <v>10000</v>
      </c>
      <c r="I43" s="48"/>
      <c r="J43" s="88">
        <f t="shared" si="10"/>
        <v>10000</v>
      </c>
      <c r="K43" s="89"/>
      <c r="L43" s="89"/>
      <c r="M43" s="89"/>
      <c r="N43" s="92"/>
      <c r="O43" s="92"/>
      <c r="P43" s="172"/>
      <c r="Q43" s="172"/>
      <c r="R43" s="138"/>
    </row>
    <row r="44" spans="1:18" s="17" customFormat="1" ht="12.75" customHeight="1">
      <c r="A44" s="56"/>
      <c r="B44" s="11" t="s">
        <v>660</v>
      </c>
      <c r="C44" s="7" t="s">
        <v>500</v>
      </c>
      <c r="D44" s="48">
        <v>6279223</v>
      </c>
      <c r="E44" s="48"/>
      <c r="F44" s="48"/>
      <c r="G44" s="92">
        <f t="shared" si="8"/>
        <v>6279223</v>
      </c>
      <c r="H44" s="48"/>
      <c r="I44" s="48"/>
      <c r="J44" s="88"/>
      <c r="K44" s="89"/>
      <c r="L44" s="89"/>
      <c r="M44" s="89"/>
      <c r="N44" s="92"/>
      <c r="O44" s="92"/>
      <c r="P44" s="89">
        <f>G44</f>
        <v>6279223</v>
      </c>
      <c r="Q44" s="89">
        <f>P44</f>
        <v>6279223</v>
      </c>
      <c r="R44" s="168"/>
    </row>
    <row r="45" spans="1:18" s="17" customFormat="1" ht="12.75" customHeight="1">
      <c r="A45" s="56"/>
      <c r="B45" s="11" t="s">
        <v>148</v>
      </c>
      <c r="C45" s="7" t="s">
        <v>500</v>
      </c>
      <c r="D45" s="48">
        <v>4350726</v>
      </c>
      <c r="E45" s="48"/>
      <c r="F45" s="48"/>
      <c r="G45" s="92">
        <f t="shared" si="8"/>
        <v>4350726</v>
      </c>
      <c r="H45" s="48"/>
      <c r="I45" s="48"/>
      <c r="J45" s="88"/>
      <c r="K45" s="89"/>
      <c r="L45" s="89"/>
      <c r="M45" s="89"/>
      <c r="N45" s="92"/>
      <c r="O45" s="92"/>
      <c r="P45" s="89">
        <f>G45</f>
        <v>4350726</v>
      </c>
      <c r="Q45" s="89"/>
      <c r="R45" s="168">
        <f>P45</f>
        <v>4350726</v>
      </c>
    </row>
    <row r="46" spans="1:18" s="17" customFormat="1" ht="12.75" customHeight="1">
      <c r="A46" s="56"/>
      <c r="B46" s="11" t="s">
        <v>201</v>
      </c>
      <c r="C46" s="7" t="s">
        <v>500</v>
      </c>
      <c r="D46" s="48">
        <v>2767258</v>
      </c>
      <c r="E46" s="48"/>
      <c r="F46" s="48"/>
      <c r="G46" s="92">
        <f t="shared" si="8"/>
        <v>2767258</v>
      </c>
      <c r="H46" s="48"/>
      <c r="I46" s="48"/>
      <c r="J46" s="88"/>
      <c r="K46" s="89"/>
      <c r="L46" s="89"/>
      <c r="M46" s="89"/>
      <c r="N46" s="92"/>
      <c r="O46" s="92"/>
      <c r="P46" s="89">
        <f>G46</f>
        <v>2767258</v>
      </c>
      <c r="Q46" s="89"/>
      <c r="R46" s="168">
        <f>P46</f>
        <v>2767258</v>
      </c>
    </row>
    <row r="47" spans="1:18" s="17" customFormat="1" ht="14.25" customHeight="1">
      <c r="A47" s="56"/>
      <c r="B47" s="11" t="s">
        <v>661</v>
      </c>
      <c r="C47" s="7" t="s">
        <v>317</v>
      </c>
      <c r="D47" s="48">
        <v>292068</v>
      </c>
      <c r="E47" s="48"/>
      <c r="F47" s="48"/>
      <c r="G47" s="92">
        <f t="shared" si="8"/>
        <v>292068</v>
      </c>
      <c r="H47" s="48"/>
      <c r="I47" s="48">
        <v>0</v>
      </c>
      <c r="J47" s="88"/>
      <c r="K47" s="89">
        <v>0</v>
      </c>
      <c r="L47" s="89"/>
      <c r="M47" s="89"/>
      <c r="N47" s="92"/>
      <c r="O47" s="92"/>
      <c r="P47" s="89">
        <f>G47</f>
        <v>292068</v>
      </c>
      <c r="Q47" s="89">
        <f>P47</f>
        <v>292068</v>
      </c>
      <c r="R47" s="168"/>
    </row>
    <row r="48" spans="1:18" s="17" customFormat="1" ht="24" customHeight="1">
      <c r="A48" s="56"/>
      <c r="B48" s="11" t="s">
        <v>593</v>
      </c>
      <c r="C48" s="7" t="s">
        <v>542</v>
      </c>
      <c r="D48" s="48">
        <v>619125</v>
      </c>
      <c r="E48" s="48"/>
      <c r="F48" s="48"/>
      <c r="G48" s="92">
        <f t="shared" si="8"/>
        <v>619125</v>
      </c>
      <c r="H48" s="48"/>
      <c r="I48" s="48"/>
      <c r="J48" s="88"/>
      <c r="K48" s="89"/>
      <c r="L48" s="89"/>
      <c r="M48" s="89"/>
      <c r="N48" s="92"/>
      <c r="O48" s="92"/>
      <c r="P48" s="89">
        <f>G48</f>
        <v>619125</v>
      </c>
      <c r="Q48" s="89">
        <f>P48</f>
        <v>619125</v>
      </c>
      <c r="R48" s="168"/>
    </row>
    <row r="49" spans="1:18" s="17" customFormat="1" ht="27.75" customHeight="1">
      <c r="A49" s="57" t="s">
        <v>662</v>
      </c>
      <c r="B49" s="66"/>
      <c r="C49" s="24" t="s">
        <v>454</v>
      </c>
      <c r="D49" s="90">
        <f>D50</f>
        <v>158000</v>
      </c>
      <c r="E49" s="90">
        <f>E50</f>
        <v>4000</v>
      </c>
      <c r="F49" s="90">
        <f>F50</f>
        <v>4000</v>
      </c>
      <c r="G49" s="90">
        <f>G50</f>
        <v>158000</v>
      </c>
      <c r="H49" s="90">
        <f aca="true" t="shared" si="11" ref="H49:R49">H50</f>
        <v>158000</v>
      </c>
      <c r="I49" s="90">
        <f t="shared" si="11"/>
        <v>0</v>
      </c>
      <c r="J49" s="90">
        <f t="shared" si="11"/>
        <v>158000</v>
      </c>
      <c r="K49" s="90">
        <f t="shared" si="11"/>
        <v>0</v>
      </c>
      <c r="L49" s="90">
        <f t="shared" si="11"/>
        <v>0</v>
      </c>
      <c r="M49" s="90">
        <f t="shared" si="11"/>
        <v>0</v>
      </c>
      <c r="N49" s="90">
        <f t="shared" si="11"/>
        <v>0</v>
      </c>
      <c r="O49" s="90"/>
      <c r="P49" s="90">
        <f t="shared" si="11"/>
        <v>0</v>
      </c>
      <c r="Q49" s="90">
        <f t="shared" si="11"/>
        <v>0</v>
      </c>
      <c r="R49" s="91">
        <f t="shared" si="11"/>
        <v>0</v>
      </c>
    </row>
    <row r="50" spans="1:18" s="17" customFormat="1" ht="24" customHeight="1">
      <c r="A50" s="59" t="s">
        <v>673</v>
      </c>
      <c r="B50" s="60"/>
      <c r="C50" s="43" t="s">
        <v>674</v>
      </c>
      <c r="D50" s="86">
        <f aca="true" t="shared" si="12" ref="D50:R50">SUM(D51:D57)</f>
        <v>158000</v>
      </c>
      <c r="E50" s="86">
        <f t="shared" si="12"/>
        <v>4000</v>
      </c>
      <c r="F50" s="86">
        <f t="shared" si="12"/>
        <v>4000</v>
      </c>
      <c r="G50" s="86">
        <f t="shared" si="12"/>
        <v>158000</v>
      </c>
      <c r="H50" s="86">
        <f t="shared" si="12"/>
        <v>158000</v>
      </c>
      <c r="I50" s="86">
        <f t="shared" si="12"/>
        <v>0</v>
      </c>
      <c r="J50" s="86">
        <f t="shared" si="12"/>
        <v>158000</v>
      </c>
      <c r="K50" s="86">
        <f t="shared" si="12"/>
        <v>0</v>
      </c>
      <c r="L50" s="86">
        <f t="shared" si="12"/>
        <v>0</v>
      </c>
      <c r="M50" s="86">
        <f t="shared" si="12"/>
        <v>0</v>
      </c>
      <c r="N50" s="86">
        <f t="shared" si="12"/>
        <v>0</v>
      </c>
      <c r="O50" s="86"/>
      <c r="P50" s="86">
        <f t="shared" si="12"/>
        <v>0</v>
      </c>
      <c r="Q50" s="86">
        <f t="shared" si="12"/>
        <v>0</v>
      </c>
      <c r="R50" s="87">
        <f t="shared" si="12"/>
        <v>0</v>
      </c>
    </row>
    <row r="51" spans="1:18" s="17" customFormat="1" ht="14.25" customHeight="1">
      <c r="A51" s="63"/>
      <c r="B51" s="64" t="s">
        <v>633</v>
      </c>
      <c r="C51" s="7" t="s">
        <v>634</v>
      </c>
      <c r="D51" s="97">
        <v>5000</v>
      </c>
      <c r="E51" s="97"/>
      <c r="F51" s="97"/>
      <c r="G51" s="92">
        <f>D51+E51-F51</f>
        <v>5000</v>
      </c>
      <c r="H51" s="97">
        <f>G51</f>
        <v>5000</v>
      </c>
      <c r="I51" s="95"/>
      <c r="J51" s="97">
        <f>H51</f>
        <v>5000</v>
      </c>
      <c r="K51" s="95"/>
      <c r="L51" s="95"/>
      <c r="M51" s="95"/>
      <c r="N51" s="95"/>
      <c r="O51" s="95"/>
      <c r="P51" s="95"/>
      <c r="Q51" s="95"/>
      <c r="R51" s="169"/>
    </row>
    <row r="52" spans="1:18" s="17" customFormat="1" ht="14.25" customHeight="1">
      <c r="A52" s="62"/>
      <c r="B52" s="11" t="s">
        <v>635</v>
      </c>
      <c r="C52" s="7" t="s">
        <v>718</v>
      </c>
      <c r="D52" s="48">
        <v>3000</v>
      </c>
      <c r="E52" s="48"/>
      <c r="F52" s="48"/>
      <c r="G52" s="92">
        <f aca="true" t="shared" si="13" ref="G52:G57">D52+E52-F52</f>
        <v>3000</v>
      </c>
      <c r="H52" s="97">
        <f aca="true" t="shared" si="14" ref="H52:H57">G52</f>
        <v>3000</v>
      </c>
      <c r="I52" s="48"/>
      <c r="J52" s="97">
        <f aca="true" t="shared" si="15" ref="J52:J57">H52</f>
        <v>3000</v>
      </c>
      <c r="K52" s="89">
        <v>0</v>
      </c>
      <c r="L52" s="89"/>
      <c r="M52" s="89"/>
      <c r="N52" s="92"/>
      <c r="O52" s="92"/>
      <c r="P52" s="172"/>
      <c r="Q52" s="172"/>
      <c r="R52" s="138"/>
    </row>
    <row r="53" spans="1:18" s="17" customFormat="1" ht="14.25" customHeight="1">
      <c r="A53" s="61"/>
      <c r="B53" s="11" t="s">
        <v>638</v>
      </c>
      <c r="C53" s="7" t="s">
        <v>720</v>
      </c>
      <c r="D53" s="48">
        <v>80000</v>
      </c>
      <c r="E53" s="48"/>
      <c r="F53" s="48">
        <v>4000</v>
      </c>
      <c r="G53" s="92">
        <f t="shared" si="13"/>
        <v>76000</v>
      </c>
      <c r="H53" s="97">
        <f t="shared" si="14"/>
        <v>76000</v>
      </c>
      <c r="I53" s="48"/>
      <c r="J53" s="97">
        <f t="shared" si="15"/>
        <v>76000</v>
      </c>
      <c r="K53" s="89">
        <v>0</v>
      </c>
      <c r="L53" s="89"/>
      <c r="M53" s="89"/>
      <c r="N53" s="92"/>
      <c r="O53" s="92"/>
      <c r="P53" s="172"/>
      <c r="Q53" s="172"/>
      <c r="R53" s="138"/>
    </row>
    <row r="54" spans="1:18" s="17" customFormat="1" ht="13.5" customHeight="1">
      <c r="A54" s="61"/>
      <c r="B54" s="11" t="s">
        <v>642</v>
      </c>
      <c r="C54" s="7" t="s">
        <v>643</v>
      </c>
      <c r="D54" s="48">
        <v>20000</v>
      </c>
      <c r="E54" s="48"/>
      <c r="F54" s="48"/>
      <c r="G54" s="92">
        <f t="shared" si="13"/>
        <v>20000</v>
      </c>
      <c r="H54" s="97">
        <f t="shared" si="14"/>
        <v>20000</v>
      </c>
      <c r="I54" s="48"/>
      <c r="J54" s="97">
        <f t="shared" si="15"/>
        <v>20000</v>
      </c>
      <c r="K54" s="89">
        <v>0</v>
      </c>
      <c r="L54" s="89"/>
      <c r="M54" s="89"/>
      <c r="N54" s="92"/>
      <c r="O54" s="92"/>
      <c r="P54" s="172"/>
      <c r="Q54" s="172"/>
      <c r="R54" s="138"/>
    </row>
    <row r="55" spans="1:18" s="17" customFormat="1" ht="13.5" customHeight="1">
      <c r="A55" s="61"/>
      <c r="B55" s="11" t="s">
        <v>658</v>
      </c>
      <c r="C55" s="7" t="s">
        <v>659</v>
      </c>
      <c r="D55" s="48">
        <v>23000</v>
      </c>
      <c r="E55" s="48"/>
      <c r="F55" s="48"/>
      <c r="G55" s="92">
        <f t="shared" si="13"/>
        <v>23000</v>
      </c>
      <c r="H55" s="97">
        <f t="shared" si="14"/>
        <v>23000</v>
      </c>
      <c r="I55" s="48"/>
      <c r="J55" s="97">
        <f t="shared" si="15"/>
        <v>23000</v>
      </c>
      <c r="K55" s="89"/>
      <c r="L55" s="89"/>
      <c r="M55" s="89"/>
      <c r="N55" s="92"/>
      <c r="O55" s="92"/>
      <c r="P55" s="172"/>
      <c r="Q55" s="172"/>
      <c r="R55" s="138"/>
    </row>
    <row r="56" spans="1:18" s="17" customFormat="1" ht="14.25" customHeight="1">
      <c r="A56" s="61"/>
      <c r="B56" s="11" t="s">
        <v>701</v>
      </c>
      <c r="C56" s="7" t="s">
        <v>708</v>
      </c>
      <c r="D56" s="48">
        <v>7000</v>
      </c>
      <c r="E56" s="48"/>
      <c r="F56" s="48"/>
      <c r="G56" s="92">
        <f t="shared" si="13"/>
        <v>7000</v>
      </c>
      <c r="H56" s="97">
        <f t="shared" si="14"/>
        <v>7000</v>
      </c>
      <c r="I56" s="48"/>
      <c r="J56" s="97">
        <f t="shared" si="15"/>
        <v>7000</v>
      </c>
      <c r="K56" s="89">
        <v>0</v>
      </c>
      <c r="L56" s="89"/>
      <c r="M56" s="89"/>
      <c r="N56" s="92"/>
      <c r="O56" s="92"/>
      <c r="P56" s="172"/>
      <c r="Q56" s="172"/>
      <c r="R56" s="138"/>
    </row>
    <row r="57" spans="1:18" s="17" customFormat="1" ht="15" customHeight="1">
      <c r="A57" s="61"/>
      <c r="B57" s="11" t="s">
        <v>723</v>
      </c>
      <c r="C57" s="7" t="s">
        <v>198</v>
      </c>
      <c r="D57" s="48">
        <v>20000</v>
      </c>
      <c r="E57" s="48">
        <v>4000</v>
      </c>
      <c r="F57" s="48"/>
      <c r="G57" s="92">
        <f t="shared" si="13"/>
        <v>24000</v>
      </c>
      <c r="H57" s="97">
        <f t="shared" si="14"/>
        <v>24000</v>
      </c>
      <c r="I57" s="48"/>
      <c r="J57" s="97">
        <f t="shared" si="15"/>
        <v>24000</v>
      </c>
      <c r="K57" s="89">
        <v>0</v>
      </c>
      <c r="L57" s="89"/>
      <c r="M57" s="89"/>
      <c r="N57" s="92"/>
      <c r="O57" s="92"/>
      <c r="P57" s="172"/>
      <c r="Q57" s="172"/>
      <c r="R57" s="138"/>
    </row>
    <row r="58" spans="1:18" s="17" customFormat="1" ht="15" customHeight="1">
      <c r="A58" s="57" t="s">
        <v>675</v>
      </c>
      <c r="B58" s="66"/>
      <c r="C58" s="24" t="s">
        <v>676</v>
      </c>
      <c r="D58" s="90">
        <f>D59+D61+D63</f>
        <v>312044</v>
      </c>
      <c r="E58" s="90">
        <f>E59+E61+E63</f>
        <v>8000</v>
      </c>
      <c r="F58" s="90">
        <f>F59+F61+F63</f>
        <v>0</v>
      </c>
      <c r="G58" s="90">
        <f>G59+G61+G63</f>
        <v>320044</v>
      </c>
      <c r="H58" s="90">
        <f aca="true" t="shared" si="16" ref="H58:R58">H59+H61+H63</f>
        <v>320044</v>
      </c>
      <c r="I58" s="90">
        <f t="shared" si="16"/>
        <v>240183</v>
      </c>
      <c r="J58" s="90">
        <f t="shared" si="16"/>
        <v>79861</v>
      </c>
      <c r="K58" s="90">
        <f t="shared" si="16"/>
        <v>0</v>
      </c>
      <c r="L58" s="90">
        <f t="shared" si="16"/>
        <v>0</v>
      </c>
      <c r="M58" s="90">
        <f t="shared" si="16"/>
        <v>0</v>
      </c>
      <c r="N58" s="90">
        <f t="shared" si="16"/>
        <v>0</v>
      </c>
      <c r="O58" s="90"/>
      <c r="P58" s="90">
        <f t="shared" si="16"/>
        <v>0</v>
      </c>
      <c r="Q58" s="90">
        <f t="shared" si="16"/>
        <v>0</v>
      </c>
      <c r="R58" s="91">
        <f t="shared" si="16"/>
        <v>0</v>
      </c>
    </row>
    <row r="59" spans="1:18" s="17" customFormat="1" ht="24" customHeight="1">
      <c r="A59" s="59" t="s">
        <v>677</v>
      </c>
      <c r="B59" s="55"/>
      <c r="C59" s="43" t="s">
        <v>678</v>
      </c>
      <c r="D59" s="86">
        <f>D60</f>
        <v>44000</v>
      </c>
      <c r="E59" s="86">
        <f>E60</f>
        <v>0</v>
      </c>
      <c r="F59" s="86">
        <f>F60</f>
        <v>0</v>
      </c>
      <c r="G59" s="86">
        <f>G60</f>
        <v>44000</v>
      </c>
      <c r="H59" s="86">
        <f>H60</f>
        <v>44000</v>
      </c>
      <c r="I59" s="86">
        <f aca="true" t="shared" si="17" ref="I59:R59">I60</f>
        <v>0</v>
      </c>
      <c r="J59" s="86">
        <f t="shared" si="17"/>
        <v>44000</v>
      </c>
      <c r="K59" s="86">
        <f t="shared" si="17"/>
        <v>0</v>
      </c>
      <c r="L59" s="86">
        <f t="shared" si="17"/>
        <v>0</v>
      </c>
      <c r="M59" s="86">
        <f t="shared" si="17"/>
        <v>0</v>
      </c>
      <c r="N59" s="86">
        <f t="shared" si="17"/>
        <v>0</v>
      </c>
      <c r="O59" s="86"/>
      <c r="P59" s="86">
        <f t="shared" si="17"/>
        <v>0</v>
      </c>
      <c r="Q59" s="86">
        <f t="shared" si="17"/>
        <v>0</v>
      </c>
      <c r="R59" s="87">
        <f t="shared" si="17"/>
        <v>0</v>
      </c>
    </row>
    <row r="60" spans="1:18" s="17" customFormat="1" ht="16.5" customHeight="1">
      <c r="A60" s="61"/>
      <c r="B60" s="11" t="s">
        <v>638</v>
      </c>
      <c r="C60" s="7" t="s">
        <v>720</v>
      </c>
      <c r="D60" s="48">
        <v>44000</v>
      </c>
      <c r="E60" s="48"/>
      <c r="F60" s="48"/>
      <c r="G60" s="92">
        <f>D60+E60-F60</f>
        <v>44000</v>
      </c>
      <c r="H60" s="97">
        <f>G60</f>
        <v>44000</v>
      </c>
      <c r="I60" s="48"/>
      <c r="J60" s="88">
        <f>H60</f>
        <v>44000</v>
      </c>
      <c r="K60" s="88">
        <v>0</v>
      </c>
      <c r="L60" s="88"/>
      <c r="M60" s="88"/>
      <c r="N60" s="92"/>
      <c r="O60" s="92"/>
      <c r="P60" s="172"/>
      <c r="Q60" s="172"/>
      <c r="R60" s="138"/>
    </row>
    <row r="61" spans="1:18" s="17" customFormat="1" ht="21.75" customHeight="1">
      <c r="A61" s="59" t="s">
        <v>679</v>
      </c>
      <c r="B61" s="55"/>
      <c r="C61" s="43" t="s">
        <v>455</v>
      </c>
      <c r="D61" s="86">
        <f>D62</f>
        <v>11000</v>
      </c>
      <c r="E61" s="86">
        <f>E62</f>
        <v>0</v>
      </c>
      <c r="F61" s="86">
        <f>F62</f>
        <v>0</v>
      </c>
      <c r="G61" s="86">
        <f>G62</f>
        <v>11000</v>
      </c>
      <c r="H61" s="86">
        <f aca="true" t="shared" si="18" ref="H61:R61">H62</f>
        <v>11000</v>
      </c>
      <c r="I61" s="86">
        <f t="shared" si="18"/>
        <v>0</v>
      </c>
      <c r="J61" s="86">
        <f t="shared" si="18"/>
        <v>11000</v>
      </c>
      <c r="K61" s="86">
        <f t="shared" si="18"/>
        <v>0</v>
      </c>
      <c r="L61" s="86">
        <f t="shared" si="18"/>
        <v>0</v>
      </c>
      <c r="M61" s="86">
        <f t="shared" si="18"/>
        <v>0</v>
      </c>
      <c r="N61" s="86">
        <f t="shared" si="18"/>
        <v>0</v>
      </c>
      <c r="O61" s="86"/>
      <c r="P61" s="86">
        <f t="shared" si="18"/>
        <v>0</v>
      </c>
      <c r="Q61" s="86">
        <f t="shared" si="18"/>
        <v>0</v>
      </c>
      <c r="R61" s="87">
        <f t="shared" si="18"/>
        <v>0</v>
      </c>
    </row>
    <row r="62" spans="1:18" s="17" customFormat="1" ht="16.5" customHeight="1">
      <c r="A62" s="61"/>
      <c r="B62" s="11" t="s">
        <v>638</v>
      </c>
      <c r="C62" s="7" t="s">
        <v>720</v>
      </c>
      <c r="D62" s="48">
        <v>11000</v>
      </c>
      <c r="E62" s="48"/>
      <c r="F62" s="48"/>
      <c r="G62" s="92">
        <f>D62+E62-F62</f>
        <v>11000</v>
      </c>
      <c r="H62" s="48">
        <f>G62</f>
        <v>11000</v>
      </c>
      <c r="I62" s="48"/>
      <c r="J62" s="88">
        <f>H62</f>
        <v>11000</v>
      </c>
      <c r="K62" s="89">
        <v>0</v>
      </c>
      <c r="L62" s="89"/>
      <c r="M62" s="89"/>
      <c r="N62" s="92"/>
      <c r="O62" s="92"/>
      <c r="P62" s="172"/>
      <c r="Q62" s="172"/>
      <c r="R62" s="138"/>
    </row>
    <row r="63" spans="1:18" s="17" customFormat="1" ht="15.75" customHeight="1">
      <c r="A63" s="59" t="s">
        <v>682</v>
      </c>
      <c r="B63" s="55"/>
      <c r="C63" s="43" t="s">
        <v>683</v>
      </c>
      <c r="D63" s="86">
        <f>SUM(D64:D83)</f>
        <v>257044</v>
      </c>
      <c r="E63" s="86">
        <f>SUM(E64:E83)</f>
        <v>8000</v>
      </c>
      <c r="F63" s="86">
        <f>SUM(F64:F83)</f>
        <v>0</v>
      </c>
      <c r="G63" s="86">
        <f>SUM(G64:G83)</f>
        <v>265044</v>
      </c>
      <c r="H63" s="86">
        <f aca="true" t="shared" si="19" ref="H63:R63">SUM(H64:H83)</f>
        <v>265044</v>
      </c>
      <c r="I63" s="86">
        <f t="shared" si="19"/>
        <v>240183</v>
      </c>
      <c r="J63" s="86">
        <f t="shared" si="19"/>
        <v>24861</v>
      </c>
      <c r="K63" s="86">
        <f t="shared" si="19"/>
        <v>0</v>
      </c>
      <c r="L63" s="86">
        <f t="shared" si="19"/>
        <v>0</v>
      </c>
      <c r="M63" s="86">
        <f t="shared" si="19"/>
        <v>0</v>
      </c>
      <c r="N63" s="86">
        <f t="shared" si="19"/>
        <v>0</v>
      </c>
      <c r="O63" s="86"/>
      <c r="P63" s="86">
        <f t="shared" si="19"/>
        <v>0</v>
      </c>
      <c r="Q63" s="86">
        <f t="shared" si="19"/>
        <v>0</v>
      </c>
      <c r="R63" s="87">
        <f t="shared" si="19"/>
        <v>0</v>
      </c>
    </row>
    <row r="64" spans="1:18" s="17" customFormat="1" ht="12" customHeight="1">
      <c r="A64" s="61"/>
      <c r="B64" s="11" t="s">
        <v>625</v>
      </c>
      <c r="C64" s="7" t="s">
        <v>464</v>
      </c>
      <c r="D64" s="48">
        <v>71640</v>
      </c>
      <c r="E64" s="48"/>
      <c r="F64" s="48"/>
      <c r="G64" s="92">
        <f>D64+E64-F64</f>
        <v>71640</v>
      </c>
      <c r="H64" s="48">
        <f>G64</f>
        <v>71640</v>
      </c>
      <c r="I64" s="48">
        <f>H64</f>
        <v>71640</v>
      </c>
      <c r="J64" s="88">
        <v>0</v>
      </c>
      <c r="K64" s="89">
        <v>0</v>
      </c>
      <c r="L64" s="89"/>
      <c r="M64" s="89"/>
      <c r="N64" s="92"/>
      <c r="O64" s="92"/>
      <c r="P64" s="172"/>
      <c r="Q64" s="172"/>
      <c r="R64" s="138"/>
    </row>
    <row r="65" spans="1:18" s="17" customFormat="1" ht="22.5" customHeight="1">
      <c r="A65" s="61"/>
      <c r="B65" s="11" t="s">
        <v>627</v>
      </c>
      <c r="C65" s="7" t="s">
        <v>465</v>
      </c>
      <c r="D65" s="48">
        <v>117300</v>
      </c>
      <c r="E65" s="48"/>
      <c r="F65" s="48"/>
      <c r="G65" s="92">
        <f aca="true" t="shared" si="20" ref="G65:G83">D65+E65-F65</f>
        <v>117300</v>
      </c>
      <c r="H65" s="48">
        <f aca="true" t="shared" si="21" ref="H65:H83">G65</f>
        <v>117300</v>
      </c>
      <c r="I65" s="48">
        <f>H65</f>
        <v>117300</v>
      </c>
      <c r="J65" s="88">
        <v>0</v>
      </c>
      <c r="K65" s="89">
        <v>0</v>
      </c>
      <c r="L65" s="89"/>
      <c r="M65" s="89"/>
      <c r="N65" s="92"/>
      <c r="O65" s="92"/>
      <c r="P65" s="172"/>
      <c r="Q65" s="172"/>
      <c r="R65" s="138"/>
    </row>
    <row r="66" spans="1:18" s="17" customFormat="1" ht="14.25" customHeight="1">
      <c r="A66" s="61"/>
      <c r="B66" s="11" t="s">
        <v>629</v>
      </c>
      <c r="C66" s="7" t="s">
        <v>134</v>
      </c>
      <c r="D66" s="48">
        <v>14712</v>
      </c>
      <c r="E66" s="48"/>
      <c r="F66" s="48"/>
      <c r="G66" s="92">
        <f t="shared" si="20"/>
        <v>14712</v>
      </c>
      <c r="H66" s="48">
        <f t="shared" si="21"/>
        <v>14712</v>
      </c>
      <c r="I66" s="48">
        <f>H66</f>
        <v>14712</v>
      </c>
      <c r="J66" s="88">
        <v>0</v>
      </c>
      <c r="K66" s="89">
        <v>0</v>
      </c>
      <c r="L66" s="89"/>
      <c r="M66" s="89"/>
      <c r="N66" s="92"/>
      <c r="O66" s="92"/>
      <c r="P66" s="172"/>
      <c r="Q66" s="172"/>
      <c r="R66" s="138"/>
    </row>
    <row r="67" spans="1:18" s="17" customFormat="1" ht="15" customHeight="1">
      <c r="A67" s="61"/>
      <c r="B67" s="65" t="s">
        <v>684</v>
      </c>
      <c r="C67" s="7" t="s">
        <v>380</v>
      </c>
      <c r="D67" s="48">
        <v>31659</v>
      </c>
      <c r="E67" s="48"/>
      <c r="F67" s="48"/>
      <c r="G67" s="92">
        <f t="shared" si="20"/>
        <v>31659</v>
      </c>
      <c r="H67" s="48">
        <f t="shared" si="21"/>
        <v>31659</v>
      </c>
      <c r="I67" s="48">
        <f>H67</f>
        <v>31659</v>
      </c>
      <c r="J67" s="88"/>
      <c r="K67" s="89">
        <v>0</v>
      </c>
      <c r="L67" s="89"/>
      <c r="M67" s="89"/>
      <c r="N67" s="92"/>
      <c r="O67" s="92"/>
      <c r="P67" s="172"/>
      <c r="Q67" s="172"/>
      <c r="R67" s="138"/>
    </row>
    <row r="68" spans="1:18" s="17" customFormat="1" ht="14.25" customHeight="1">
      <c r="A68" s="61"/>
      <c r="B68" s="65" t="s">
        <v>631</v>
      </c>
      <c r="C68" s="7" t="s">
        <v>589</v>
      </c>
      <c r="D68" s="48">
        <v>4872</v>
      </c>
      <c r="E68" s="48"/>
      <c r="F68" s="48"/>
      <c r="G68" s="92">
        <f t="shared" si="20"/>
        <v>4872</v>
      </c>
      <c r="H68" s="48">
        <f t="shared" si="21"/>
        <v>4872</v>
      </c>
      <c r="I68" s="48">
        <f>H68</f>
        <v>4872</v>
      </c>
      <c r="J68" s="88"/>
      <c r="K68" s="89">
        <v>0</v>
      </c>
      <c r="L68" s="89"/>
      <c r="M68" s="89"/>
      <c r="N68" s="92"/>
      <c r="O68" s="92"/>
      <c r="P68" s="172"/>
      <c r="Q68" s="172"/>
      <c r="R68" s="138"/>
    </row>
    <row r="69" spans="1:18" s="17" customFormat="1" ht="13.5" customHeight="1">
      <c r="A69" s="61"/>
      <c r="B69" s="11" t="s">
        <v>633</v>
      </c>
      <c r="C69" s="7" t="s">
        <v>634</v>
      </c>
      <c r="D69" s="48">
        <v>2051</v>
      </c>
      <c r="E69" s="48">
        <v>2860</v>
      </c>
      <c r="F69" s="48"/>
      <c r="G69" s="92">
        <f t="shared" si="20"/>
        <v>4911</v>
      </c>
      <c r="H69" s="48">
        <f t="shared" si="21"/>
        <v>4911</v>
      </c>
      <c r="I69" s="48"/>
      <c r="J69" s="88">
        <f>H69</f>
        <v>4911</v>
      </c>
      <c r="K69" s="89">
        <v>0</v>
      </c>
      <c r="L69" s="89"/>
      <c r="M69" s="89"/>
      <c r="N69" s="92"/>
      <c r="O69" s="92"/>
      <c r="P69" s="172"/>
      <c r="Q69" s="172"/>
      <c r="R69" s="138"/>
    </row>
    <row r="70" spans="1:18" s="17" customFormat="1" ht="13.5" customHeight="1">
      <c r="A70" s="61"/>
      <c r="B70" s="11" t="s">
        <v>635</v>
      </c>
      <c r="C70" s="7" t="s">
        <v>718</v>
      </c>
      <c r="D70" s="48">
        <v>1990</v>
      </c>
      <c r="E70" s="48">
        <v>600</v>
      </c>
      <c r="F70" s="48"/>
      <c r="G70" s="92">
        <f t="shared" si="20"/>
        <v>2590</v>
      </c>
      <c r="H70" s="48">
        <f t="shared" si="21"/>
        <v>2590</v>
      </c>
      <c r="I70" s="48"/>
      <c r="J70" s="88">
        <f aca="true" t="shared" si="22" ref="J70:J83">H70</f>
        <v>2590</v>
      </c>
      <c r="K70" s="89"/>
      <c r="L70" s="89"/>
      <c r="M70" s="89"/>
      <c r="N70" s="92"/>
      <c r="O70" s="92"/>
      <c r="P70" s="172"/>
      <c r="Q70" s="172"/>
      <c r="R70" s="138"/>
    </row>
    <row r="71" spans="1:18" s="17" customFormat="1" ht="13.5" customHeight="1">
      <c r="A71" s="61"/>
      <c r="B71" s="11" t="s">
        <v>702</v>
      </c>
      <c r="C71" s="7" t="s">
        <v>707</v>
      </c>
      <c r="D71" s="48">
        <v>50</v>
      </c>
      <c r="E71" s="48">
        <v>150</v>
      </c>
      <c r="F71" s="48"/>
      <c r="G71" s="92">
        <f t="shared" si="20"/>
        <v>200</v>
      </c>
      <c r="H71" s="48">
        <f t="shared" si="21"/>
        <v>200</v>
      </c>
      <c r="I71" s="48"/>
      <c r="J71" s="88">
        <f t="shared" si="22"/>
        <v>200</v>
      </c>
      <c r="K71" s="89"/>
      <c r="L71" s="89"/>
      <c r="M71" s="89"/>
      <c r="N71" s="92"/>
      <c r="O71" s="92"/>
      <c r="P71" s="172"/>
      <c r="Q71" s="172"/>
      <c r="R71" s="138"/>
    </row>
    <row r="72" spans="1:18" s="17" customFormat="1" ht="12.75" customHeight="1">
      <c r="A72" s="61"/>
      <c r="B72" s="11" t="s">
        <v>638</v>
      </c>
      <c r="C72" s="7" t="s">
        <v>720</v>
      </c>
      <c r="D72" s="48">
        <v>2600</v>
      </c>
      <c r="E72" s="48">
        <v>2400</v>
      </c>
      <c r="F72" s="48"/>
      <c r="G72" s="92">
        <f t="shared" si="20"/>
        <v>5000</v>
      </c>
      <c r="H72" s="48">
        <f t="shared" si="21"/>
        <v>5000</v>
      </c>
      <c r="I72" s="48"/>
      <c r="J72" s="88">
        <f t="shared" si="22"/>
        <v>5000</v>
      </c>
      <c r="K72" s="89">
        <v>0</v>
      </c>
      <c r="L72" s="89"/>
      <c r="M72" s="89"/>
      <c r="N72" s="92"/>
      <c r="O72" s="92"/>
      <c r="P72" s="172"/>
      <c r="Q72" s="172"/>
      <c r="R72" s="138"/>
    </row>
    <row r="73" spans="1:18" s="17" customFormat="1" ht="12.75" customHeight="1">
      <c r="A73" s="61"/>
      <c r="B73" s="11" t="s">
        <v>67</v>
      </c>
      <c r="C73" s="7" t="s">
        <v>69</v>
      </c>
      <c r="D73" s="48">
        <v>500</v>
      </c>
      <c r="E73" s="48"/>
      <c r="F73" s="48"/>
      <c r="G73" s="92">
        <f t="shared" si="20"/>
        <v>500</v>
      </c>
      <c r="H73" s="48">
        <f t="shared" si="21"/>
        <v>500</v>
      </c>
      <c r="I73" s="48"/>
      <c r="J73" s="88">
        <f t="shared" si="22"/>
        <v>500</v>
      </c>
      <c r="K73" s="89"/>
      <c r="L73" s="89"/>
      <c r="M73" s="89"/>
      <c r="N73" s="92"/>
      <c r="O73" s="92"/>
      <c r="P73" s="172"/>
      <c r="Q73" s="172"/>
      <c r="R73" s="138"/>
    </row>
    <row r="74" spans="1:18" s="17" customFormat="1" ht="12.75" customHeight="1">
      <c r="A74" s="61"/>
      <c r="B74" s="11" t="s">
        <v>49</v>
      </c>
      <c r="C74" s="7" t="s">
        <v>53</v>
      </c>
      <c r="D74" s="48">
        <v>1300</v>
      </c>
      <c r="E74" s="48">
        <v>720</v>
      </c>
      <c r="F74" s="48"/>
      <c r="G74" s="92">
        <f t="shared" si="20"/>
        <v>2020</v>
      </c>
      <c r="H74" s="48">
        <f t="shared" si="21"/>
        <v>2020</v>
      </c>
      <c r="I74" s="48"/>
      <c r="J74" s="88">
        <f t="shared" si="22"/>
        <v>2020</v>
      </c>
      <c r="K74" s="89"/>
      <c r="L74" s="89"/>
      <c r="M74" s="89"/>
      <c r="N74" s="92"/>
      <c r="O74" s="92"/>
      <c r="P74" s="172"/>
      <c r="Q74" s="172"/>
      <c r="R74" s="138"/>
    </row>
    <row r="75" spans="1:18" s="17" customFormat="1" ht="12.75" customHeight="1">
      <c r="A75" s="61"/>
      <c r="B75" s="11" t="s">
        <v>501</v>
      </c>
      <c r="C75" s="7" t="s">
        <v>502</v>
      </c>
      <c r="D75" s="48">
        <v>50</v>
      </c>
      <c r="E75" s="48"/>
      <c r="F75" s="48"/>
      <c r="G75" s="92">
        <f t="shared" si="20"/>
        <v>50</v>
      </c>
      <c r="H75" s="48">
        <f t="shared" si="21"/>
        <v>50</v>
      </c>
      <c r="I75" s="48"/>
      <c r="J75" s="88">
        <f t="shared" si="22"/>
        <v>50</v>
      </c>
      <c r="K75" s="89"/>
      <c r="L75" s="89"/>
      <c r="M75" s="89"/>
      <c r="N75" s="92"/>
      <c r="O75" s="92"/>
      <c r="P75" s="172"/>
      <c r="Q75" s="172"/>
      <c r="R75" s="138"/>
    </row>
    <row r="76" spans="1:18" s="17" customFormat="1" ht="12.75" customHeight="1">
      <c r="A76" s="61"/>
      <c r="B76" s="11" t="s">
        <v>73</v>
      </c>
      <c r="C76" s="7" t="s">
        <v>74</v>
      </c>
      <c r="D76" s="48">
        <v>2970</v>
      </c>
      <c r="E76" s="48"/>
      <c r="F76" s="48"/>
      <c r="G76" s="92">
        <f t="shared" si="20"/>
        <v>2970</v>
      </c>
      <c r="H76" s="48">
        <f t="shared" si="21"/>
        <v>2970</v>
      </c>
      <c r="I76" s="48"/>
      <c r="J76" s="88">
        <f t="shared" si="22"/>
        <v>2970</v>
      </c>
      <c r="K76" s="89"/>
      <c r="L76" s="89"/>
      <c r="M76" s="89"/>
      <c r="N76" s="92"/>
      <c r="O76" s="92"/>
      <c r="P76" s="172"/>
      <c r="Q76" s="172"/>
      <c r="R76" s="138"/>
    </row>
    <row r="77" spans="1:18" s="17" customFormat="1" ht="13.5" customHeight="1">
      <c r="A77" s="61"/>
      <c r="B77" s="11" t="s">
        <v>640</v>
      </c>
      <c r="C77" s="7" t="s">
        <v>641</v>
      </c>
      <c r="D77" s="48">
        <v>50</v>
      </c>
      <c r="E77" s="48">
        <v>200</v>
      </c>
      <c r="F77" s="48"/>
      <c r="G77" s="92">
        <f t="shared" si="20"/>
        <v>250</v>
      </c>
      <c r="H77" s="48">
        <f t="shared" si="21"/>
        <v>250</v>
      </c>
      <c r="I77" s="48"/>
      <c r="J77" s="88">
        <f t="shared" si="22"/>
        <v>250</v>
      </c>
      <c r="K77" s="89">
        <v>0</v>
      </c>
      <c r="L77" s="89"/>
      <c r="M77" s="89"/>
      <c r="N77" s="92"/>
      <c r="O77" s="92"/>
      <c r="P77" s="172"/>
      <c r="Q77" s="172"/>
      <c r="R77" s="138"/>
    </row>
    <row r="78" spans="1:18" s="17" customFormat="1" ht="13.5" customHeight="1">
      <c r="A78" s="61"/>
      <c r="B78" s="11" t="s">
        <v>642</v>
      </c>
      <c r="C78" s="7" t="s">
        <v>643</v>
      </c>
      <c r="D78" s="48">
        <v>1053</v>
      </c>
      <c r="E78" s="48"/>
      <c r="F78" s="48"/>
      <c r="G78" s="92">
        <f t="shared" si="20"/>
        <v>1053</v>
      </c>
      <c r="H78" s="48">
        <f t="shared" si="21"/>
        <v>1053</v>
      </c>
      <c r="I78" s="48"/>
      <c r="J78" s="88">
        <f t="shared" si="22"/>
        <v>1053</v>
      </c>
      <c r="K78" s="89">
        <v>0</v>
      </c>
      <c r="L78" s="89"/>
      <c r="M78" s="89"/>
      <c r="N78" s="92"/>
      <c r="O78" s="92"/>
      <c r="P78" s="172"/>
      <c r="Q78" s="172"/>
      <c r="R78" s="138"/>
    </row>
    <row r="79" spans="1:18" s="17" customFormat="1" ht="15" customHeight="1">
      <c r="A79" s="61"/>
      <c r="B79" s="11" t="s">
        <v>644</v>
      </c>
      <c r="C79" s="7" t="s">
        <v>645</v>
      </c>
      <c r="D79" s="48">
        <v>3667</v>
      </c>
      <c r="E79" s="48"/>
      <c r="F79" s="48"/>
      <c r="G79" s="92">
        <f t="shared" si="20"/>
        <v>3667</v>
      </c>
      <c r="H79" s="48">
        <f t="shared" si="21"/>
        <v>3667</v>
      </c>
      <c r="I79" s="48"/>
      <c r="J79" s="88">
        <f t="shared" si="22"/>
        <v>3667</v>
      </c>
      <c r="K79" s="89">
        <v>0</v>
      </c>
      <c r="L79" s="89"/>
      <c r="M79" s="89"/>
      <c r="N79" s="92"/>
      <c r="O79" s="92"/>
      <c r="P79" s="172"/>
      <c r="Q79" s="172"/>
      <c r="R79" s="138"/>
    </row>
    <row r="80" spans="1:18" s="17" customFormat="1" ht="15" customHeight="1">
      <c r="A80" s="61"/>
      <c r="B80" s="11" t="s">
        <v>357</v>
      </c>
      <c r="C80" s="7" t="s">
        <v>356</v>
      </c>
      <c r="D80" s="48">
        <v>100</v>
      </c>
      <c r="E80" s="48">
        <v>350</v>
      </c>
      <c r="F80" s="48"/>
      <c r="G80" s="92">
        <f t="shared" si="20"/>
        <v>450</v>
      </c>
      <c r="H80" s="48">
        <f t="shared" si="21"/>
        <v>450</v>
      </c>
      <c r="I80" s="48"/>
      <c r="J80" s="88">
        <f t="shared" si="22"/>
        <v>450</v>
      </c>
      <c r="K80" s="89"/>
      <c r="L80" s="89"/>
      <c r="M80" s="89"/>
      <c r="N80" s="92"/>
      <c r="O80" s="92"/>
      <c r="P80" s="172"/>
      <c r="Q80" s="172"/>
      <c r="R80" s="138"/>
    </row>
    <row r="81" spans="1:18" s="17" customFormat="1" ht="15" customHeight="1">
      <c r="A81" s="61"/>
      <c r="B81" s="11" t="s">
        <v>50</v>
      </c>
      <c r="C81" s="7" t="s">
        <v>64</v>
      </c>
      <c r="D81" s="48">
        <v>130</v>
      </c>
      <c r="E81" s="48">
        <v>320</v>
      </c>
      <c r="F81" s="48"/>
      <c r="G81" s="92">
        <f t="shared" si="20"/>
        <v>450</v>
      </c>
      <c r="H81" s="48">
        <f t="shared" si="21"/>
        <v>450</v>
      </c>
      <c r="I81" s="48"/>
      <c r="J81" s="88">
        <f t="shared" si="22"/>
        <v>450</v>
      </c>
      <c r="K81" s="89"/>
      <c r="L81" s="89"/>
      <c r="M81" s="89"/>
      <c r="N81" s="92"/>
      <c r="O81" s="92"/>
      <c r="P81" s="172"/>
      <c r="Q81" s="172"/>
      <c r="R81" s="138"/>
    </row>
    <row r="82" spans="1:18" s="17" customFormat="1" ht="15" customHeight="1">
      <c r="A82" s="61"/>
      <c r="B82" s="11" t="s">
        <v>51</v>
      </c>
      <c r="C82" s="7" t="s">
        <v>65</v>
      </c>
      <c r="D82" s="48">
        <v>150</v>
      </c>
      <c r="E82" s="48">
        <v>200</v>
      </c>
      <c r="F82" s="48"/>
      <c r="G82" s="92">
        <f t="shared" si="20"/>
        <v>350</v>
      </c>
      <c r="H82" s="48">
        <f t="shared" si="21"/>
        <v>350</v>
      </c>
      <c r="I82" s="48"/>
      <c r="J82" s="88">
        <f t="shared" si="22"/>
        <v>350</v>
      </c>
      <c r="K82" s="89"/>
      <c r="L82" s="89"/>
      <c r="M82" s="89"/>
      <c r="N82" s="92"/>
      <c r="O82" s="92"/>
      <c r="P82" s="172"/>
      <c r="Q82" s="172"/>
      <c r="R82" s="138"/>
    </row>
    <row r="83" spans="1:18" s="17" customFormat="1" ht="15" customHeight="1">
      <c r="A83" s="61"/>
      <c r="B83" s="11" t="s">
        <v>52</v>
      </c>
      <c r="C83" s="7" t="s">
        <v>66</v>
      </c>
      <c r="D83" s="48">
        <v>200</v>
      </c>
      <c r="E83" s="48">
        <v>200</v>
      </c>
      <c r="F83" s="48"/>
      <c r="G83" s="92">
        <f t="shared" si="20"/>
        <v>400</v>
      </c>
      <c r="H83" s="48">
        <f t="shared" si="21"/>
        <v>400</v>
      </c>
      <c r="I83" s="48"/>
      <c r="J83" s="88">
        <f t="shared" si="22"/>
        <v>400</v>
      </c>
      <c r="K83" s="89"/>
      <c r="L83" s="89"/>
      <c r="M83" s="89"/>
      <c r="N83" s="92"/>
      <c r="O83" s="92"/>
      <c r="P83" s="172"/>
      <c r="Q83" s="172"/>
      <c r="R83" s="138"/>
    </row>
    <row r="84" spans="1:18" s="17" customFormat="1" ht="18" customHeight="1">
      <c r="A84" s="57" t="s">
        <v>685</v>
      </c>
      <c r="B84" s="66"/>
      <c r="C84" s="24" t="s">
        <v>686</v>
      </c>
      <c r="D84" s="90">
        <f aca="true" t="shared" si="23" ref="D84:N84">D85+D96+D98+D107+D133+D137+D149</f>
        <v>3675103</v>
      </c>
      <c r="E84" s="90">
        <f t="shared" si="23"/>
        <v>500</v>
      </c>
      <c r="F84" s="90">
        <f t="shared" si="23"/>
        <v>500</v>
      </c>
      <c r="G84" s="90">
        <f t="shared" si="23"/>
        <v>3675103</v>
      </c>
      <c r="H84" s="90">
        <f t="shared" si="23"/>
        <v>3675103</v>
      </c>
      <c r="I84" s="90">
        <f t="shared" si="23"/>
        <v>2636149</v>
      </c>
      <c r="J84" s="90">
        <f t="shared" si="23"/>
        <v>708246</v>
      </c>
      <c r="K84" s="90">
        <f t="shared" si="23"/>
        <v>8250</v>
      </c>
      <c r="L84" s="90">
        <f t="shared" si="23"/>
        <v>115340</v>
      </c>
      <c r="M84" s="90">
        <f t="shared" si="23"/>
        <v>207118</v>
      </c>
      <c r="N84" s="90">
        <f t="shared" si="23"/>
        <v>0</v>
      </c>
      <c r="O84" s="90"/>
      <c r="P84" s="90">
        <f>P85+P96+P98+P107+P133+P137+P149</f>
        <v>0</v>
      </c>
      <c r="Q84" s="90">
        <f>Q85+Q96+Q98+Q107+Q133+Q137+Q149</f>
        <v>0</v>
      </c>
      <c r="R84" s="91">
        <f>R85+R96+R98+R107+R133+R137+R149</f>
        <v>0</v>
      </c>
    </row>
    <row r="85" spans="1:18" s="17" customFormat="1" ht="17.25" customHeight="1">
      <c r="A85" s="59" t="s">
        <v>687</v>
      </c>
      <c r="B85" s="55"/>
      <c r="C85" s="43" t="s">
        <v>688</v>
      </c>
      <c r="D85" s="86">
        <f>SUM(D86:D95)</f>
        <v>183643</v>
      </c>
      <c r="E85" s="86">
        <f>SUM(E86:E95)</f>
        <v>0</v>
      </c>
      <c r="F85" s="86">
        <f>SUM(F86:F95)</f>
        <v>0</v>
      </c>
      <c r="G85" s="86">
        <f>SUM(G86:G95)</f>
        <v>183643</v>
      </c>
      <c r="H85" s="86">
        <f aca="true" t="shared" si="24" ref="H85:R85">SUM(H86:H95)</f>
        <v>183643</v>
      </c>
      <c r="I85" s="86">
        <f t="shared" si="24"/>
        <v>169570</v>
      </c>
      <c r="J85" s="86">
        <f t="shared" si="24"/>
        <v>14073</v>
      </c>
      <c r="K85" s="86">
        <f t="shared" si="24"/>
        <v>0</v>
      </c>
      <c r="L85" s="86">
        <f t="shared" si="24"/>
        <v>0</v>
      </c>
      <c r="M85" s="86">
        <f t="shared" si="24"/>
        <v>0</v>
      </c>
      <c r="N85" s="86">
        <f t="shared" si="24"/>
        <v>0</v>
      </c>
      <c r="O85" s="86"/>
      <c r="P85" s="86">
        <f t="shared" si="24"/>
        <v>0</v>
      </c>
      <c r="Q85" s="86">
        <f t="shared" si="24"/>
        <v>0</v>
      </c>
      <c r="R85" s="87">
        <f t="shared" si="24"/>
        <v>0</v>
      </c>
    </row>
    <row r="86" spans="1:18" s="17" customFormat="1" ht="14.25" customHeight="1">
      <c r="A86" s="61"/>
      <c r="B86" s="11" t="s">
        <v>625</v>
      </c>
      <c r="C86" s="7" t="s">
        <v>626</v>
      </c>
      <c r="D86" s="48">
        <v>92900</v>
      </c>
      <c r="E86" s="48"/>
      <c r="F86" s="48"/>
      <c r="G86" s="92">
        <f>D86+E86-F86</f>
        <v>92900</v>
      </c>
      <c r="H86" s="48">
        <f>G86</f>
        <v>92900</v>
      </c>
      <c r="I86" s="48">
        <f>H86</f>
        <v>92900</v>
      </c>
      <c r="J86" s="88"/>
      <c r="K86" s="89">
        <v>0</v>
      </c>
      <c r="L86" s="89"/>
      <c r="M86" s="89"/>
      <c r="N86" s="92"/>
      <c r="O86" s="92"/>
      <c r="P86" s="172"/>
      <c r="Q86" s="172"/>
      <c r="R86" s="138"/>
    </row>
    <row r="87" spans="1:18" s="17" customFormat="1" ht="15.75" customHeight="1">
      <c r="A87" s="61"/>
      <c r="B87" s="11" t="s">
        <v>629</v>
      </c>
      <c r="C87" s="7" t="s">
        <v>630</v>
      </c>
      <c r="D87" s="48">
        <v>8760</v>
      </c>
      <c r="E87" s="48"/>
      <c r="F87" s="48"/>
      <c r="G87" s="92">
        <f aca="true" t="shared" si="25" ref="G87:G95">D87+E87-F87</f>
        <v>8760</v>
      </c>
      <c r="H87" s="48">
        <f aca="true" t="shared" si="26" ref="H87:I95">G87</f>
        <v>8760</v>
      </c>
      <c r="I87" s="48">
        <f t="shared" si="26"/>
        <v>8760</v>
      </c>
      <c r="J87" s="88"/>
      <c r="K87" s="89">
        <v>0</v>
      </c>
      <c r="L87" s="89"/>
      <c r="M87" s="89"/>
      <c r="N87" s="92"/>
      <c r="O87" s="92"/>
      <c r="P87" s="172"/>
      <c r="Q87" s="172"/>
      <c r="R87" s="138"/>
    </row>
    <row r="88" spans="1:18" s="17" customFormat="1" ht="16.5" customHeight="1">
      <c r="A88" s="61"/>
      <c r="B88" s="65" t="s">
        <v>684</v>
      </c>
      <c r="C88" s="7" t="s">
        <v>380</v>
      </c>
      <c r="D88" s="48">
        <v>18935</v>
      </c>
      <c r="E88" s="48"/>
      <c r="F88" s="48"/>
      <c r="G88" s="92">
        <f t="shared" si="25"/>
        <v>18935</v>
      </c>
      <c r="H88" s="48">
        <f t="shared" si="26"/>
        <v>18935</v>
      </c>
      <c r="I88" s="48">
        <f t="shared" si="26"/>
        <v>18935</v>
      </c>
      <c r="J88" s="88"/>
      <c r="K88" s="89"/>
      <c r="L88" s="89"/>
      <c r="M88" s="89"/>
      <c r="N88" s="92"/>
      <c r="O88" s="92"/>
      <c r="P88" s="172"/>
      <c r="Q88" s="172"/>
      <c r="R88" s="138"/>
    </row>
    <row r="89" spans="1:18" s="17" customFormat="1" ht="15" customHeight="1">
      <c r="A89" s="61"/>
      <c r="B89" s="65" t="s">
        <v>631</v>
      </c>
      <c r="C89" s="7" t="s">
        <v>589</v>
      </c>
      <c r="D89" s="48">
        <v>3075</v>
      </c>
      <c r="E89" s="48"/>
      <c r="F89" s="48"/>
      <c r="G89" s="92">
        <f t="shared" si="25"/>
        <v>3075</v>
      </c>
      <c r="H89" s="48">
        <f t="shared" si="26"/>
        <v>3075</v>
      </c>
      <c r="I89" s="48">
        <f t="shared" si="26"/>
        <v>3075</v>
      </c>
      <c r="J89" s="88"/>
      <c r="K89" s="89"/>
      <c r="L89" s="89"/>
      <c r="M89" s="89"/>
      <c r="N89" s="92"/>
      <c r="O89" s="92"/>
      <c r="P89" s="172"/>
      <c r="Q89" s="172"/>
      <c r="R89" s="138"/>
    </row>
    <row r="90" spans="1:18" s="17" customFormat="1" ht="15" customHeight="1">
      <c r="A90" s="61"/>
      <c r="B90" s="65" t="s">
        <v>283</v>
      </c>
      <c r="C90" s="7" t="s">
        <v>284</v>
      </c>
      <c r="D90" s="48">
        <v>45900</v>
      </c>
      <c r="E90" s="48"/>
      <c r="F90" s="48"/>
      <c r="G90" s="92">
        <f t="shared" si="25"/>
        <v>45900</v>
      </c>
      <c r="H90" s="48">
        <f t="shared" si="26"/>
        <v>45900</v>
      </c>
      <c r="I90" s="48">
        <f t="shared" si="26"/>
        <v>45900</v>
      </c>
      <c r="J90" s="88"/>
      <c r="K90" s="89"/>
      <c r="L90" s="89"/>
      <c r="M90" s="89"/>
      <c r="N90" s="92"/>
      <c r="O90" s="92"/>
      <c r="P90" s="172"/>
      <c r="Q90" s="172"/>
      <c r="R90" s="138"/>
    </row>
    <row r="91" spans="1:18" s="17" customFormat="1" ht="15" customHeight="1">
      <c r="A91" s="61"/>
      <c r="B91" s="11" t="s">
        <v>633</v>
      </c>
      <c r="C91" s="7" t="s">
        <v>634</v>
      </c>
      <c r="D91" s="48">
        <v>1200</v>
      </c>
      <c r="E91" s="48"/>
      <c r="F91" s="48"/>
      <c r="G91" s="92">
        <f t="shared" si="25"/>
        <v>1200</v>
      </c>
      <c r="H91" s="48">
        <f t="shared" si="26"/>
        <v>1200</v>
      </c>
      <c r="I91" s="48"/>
      <c r="J91" s="88">
        <f>H91</f>
        <v>1200</v>
      </c>
      <c r="K91" s="89">
        <v>0</v>
      </c>
      <c r="L91" s="89"/>
      <c r="M91" s="89"/>
      <c r="N91" s="92"/>
      <c r="O91" s="92"/>
      <c r="P91" s="172"/>
      <c r="Q91" s="172"/>
      <c r="R91" s="138"/>
    </row>
    <row r="92" spans="1:18" s="17" customFormat="1" ht="14.25" customHeight="1">
      <c r="A92" s="61"/>
      <c r="B92" s="11" t="s">
        <v>638</v>
      </c>
      <c r="C92" s="7" t="s">
        <v>720</v>
      </c>
      <c r="D92" s="48">
        <v>6500</v>
      </c>
      <c r="E92" s="48"/>
      <c r="F92" s="48"/>
      <c r="G92" s="92">
        <f t="shared" si="25"/>
        <v>6500</v>
      </c>
      <c r="H92" s="48">
        <f t="shared" si="26"/>
        <v>6500</v>
      </c>
      <c r="I92" s="48"/>
      <c r="J92" s="88">
        <f>H92</f>
        <v>6500</v>
      </c>
      <c r="K92" s="89">
        <v>0</v>
      </c>
      <c r="L92" s="89"/>
      <c r="M92" s="89"/>
      <c r="N92" s="92"/>
      <c r="O92" s="92"/>
      <c r="P92" s="172"/>
      <c r="Q92" s="172"/>
      <c r="R92" s="138"/>
    </row>
    <row r="93" spans="1:18" s="17" customFormat="1" ht="15" customHeight="1">
      <c r="A93" s="61"/>
      <c r="B93" s="11" t="s">
        <v>644</v>
      </c>
      <c r="C93" s="7" t="s">
        <v>645</v>
      </c>
      <c r="D93" s="48">
        <v>3850</v>
      </c>
      <c r="E93" s="48"/>
      <c r="F93" s="48"/>
      <c r="G93" s="92">
        <f t="shared" si="25"/>
        <v>3850</v>
      </c>
      <c r="H93" s="48">
        <f t="shared" si="26"/>
        <v>3850</v>
      </c>
      <c r="I93" s="48"/>
      <c r="J93" s="88">
        <f>H93</f>
        <v>3850</v>
      </c>
      <c r="K93" s="89">
        <v>0</v>
      </c>
      <c r="L93" s="89"/>
      <c r="M93" s="89"/>
      <c r="N93" s="92"/>
      <c r="O93" s="92"/>
      <c r="P93" s="172"/>
      <c r="Q93" s="172"/>
      <c r="R93" s="138"/>
    </row>
    <row r="94" spans="1:18" s="17" customFormat="1" ht="15" customHeight="1">
      <c r="A94" s="61"/>
      <c r="B94" s="11" t="s">
        <v>51</v>
      </c>
      <c r="C94" s="7" t="s">
        <v>65</v>
      </c>
      <c r="D94" s="48">
        <v>700</v>
      </c>
      <c r="E94" s="48"/>
      <c r="F94" s="48"/>
      <c r="G94" s="92">
        <f t="shared" si="25"/>
        <v>700</v>
      </c>
      <c r="H94" s="48">
        <f t="shared" si="26"/>
        <v>700</v>
      </c>
      <c r="I94" s="48"/>
      <c r="J94" s="88">
        <f>H94</f>
        <v>700</v>
      </c>
      <c r="K94" s="89"/>
      <c r="L94" s="89"/>
      <c r="M94" s="89"/>
      <c r="N94" s="92"/>
      <c r="O94" s="92"/>
      <c r="P94" s="172"/>
      <c r="Q94" s="172"/>
      <c r="R94" s="138"/>
    </row>
    <row r="95" spans="1:18" s="17" customFormat="1" ht="15" customHeight="1">
      <c r="A95" s="61"/>
      <c r="B95" s="11" t="s">
        <v>52</v>
      </c>
      <c r="C95" s="166" t="s">
        <v>66</v>
      </c>
      <c r="D95" s="48">
        <v>1823</v>
      </c>
      <c r="E95" s="48"/>
      <c r="F95" s="48"/>
      <c r="G95" s="92">
        <f t="shared" si="25"/>
        <v>1823</v>
      </c>
      <c r="H95" s="48">
        <f t="shared" si="26"/>
        <v>1823</v>
      </c>
      <c r="I95" s="48"/>
      <c r="J95" s="88">
        <f>H95</f>
        <v>1823</v>
      </c>
      <c r="K95" s="89">
        <v>0</v>
      </c>
      <c r="L95" s="89"/>
      <c r="M95" s="89"/>
      <c r="N95" s="92"/>
      <c r="O95" s="92"/>
      <c r="P95" s="172"/>
      <c r="Q95" s="172"/>
      <c r="R95" s="138"/>
    </row>
    <row r="96" spans="1:18" s="16" customFormat="1" ht="17.25" customHeight="1">
      <c r="A96" s="59" t="s">
        <v>199</v>
      </c>
      <c r="B96" s="55"/>
      <c r="C96" s="43" t="s">
        <v>316</v>
      </c>
      <c r="D96" s="86">
        <f>D97</f>
        <v>3250</v>
      </c>
      <c r="E96" s="86">
        <f>E97</f>
        <v>0</v>
      </c>
      <c r="F96" s="86">
        <f>F97</f>
        <v>0</v>
      </c>
      <c r="G96" s="86">
        <f>G97</f>
        <v>3250</v>
      </c>
      <c r="H96" s="86">
        <f aca="true" t="shared" si="27" ref="H96:R96">H97</f>
        <v>3250</v>
      </c>
      <c r="I96" s="86">
        <f t="shared" si="27"/>
        <v>0</v>
      </c>
      <c r="J96" s="86">
        <f t="shared" si="27"/>
        <v>0</v>
      </c>
      <c r="K96" s="86">
        <f t="shared" si="27"/>
        <v>3250</v>
      </c>
      <c r="L96" s="86">
        <f t="shared" si="27"/>
        <v>0</v>
      </c>
      <c r="M96" s="86">
        <f t="shared" si="27"/>
        <v>0</v>
      </c>
      <c r="N96" s="86">
        <f t="shared" si="27"/>
        <v>0</v>
      </c>
      <c r="O96" s="86"/>
      <c r="P96" s="86">
        <f t="shared" si="27"/>
        <v>0</v>
      </c>
      <c r="Q96" s="86">
        <f t="shared" si="27"/>
        <v>0</v>
      </c>
      <c r="R96" s="87">
        <f t="shared" si="27"/>
        <v>0</v>
      </c>
    </row>
    <row r="97" spans="1:18" s="17" customFormat="1" ht="33.75" customHeight="1">
      <c r="A97" s="61"/>
      <c r="B97" s="11" t="s">
        <v>200</v>
      </c>
      <c r="C97" s="100" t="s">
        <v>18</v>
      </c>
      <c r="D97" s="48">
        <v>3250</v>
      </c>
      <c r="E97" s="48"/>
      <c r="F97" s="48"/>
      <c r="G97" s="92">
        <f>D97+E97-F97</f>
        <v>3250</v>
      </c>
      <c r="H97" s="48">
        <f>G97</f>
        <v>3250</v>
      </c>
      <c r="I97" s="48">
        <v>0</v>
      </c>
      <c r="J97" s="88">
        <v>0</v>
      </c>
      <c r="K97" s="89">
        <f>H97</f>
        <v>3250</v>
      </c>
      <c r="L97" s="89"/>
      <c r="M97" s="89"/>
      <c r="N97" s="92"/>
      <c r="O97" s="92"/>
      <c r="P97" s="172"/>
      <c r="Q97" s="172"/>
      <c r="R97" s="138"/>
    </row>
    <row r="98" spans="1:18" s="16" customFormat="1" ht="16.5" customHeight="1">
      <c r="A98" s="59" t="s">
        <v>690</v>
      </c>
      <c r="B98" s="55"/>
      <c r="C98" s="43" t="s">
        <v>691</v>
      </c>
      <c r="D98" s="86">
        <f aca="true" t="shared" si="28" ref="D98:R98">SUM(D99:D106)</f>
        <v>138000</v>
      </c>
      <c r="E98" s="86">
        <f t="shared" si="28"/>
        <v>0</v>
      </c>
      <c r="F98" s="86">
        <f t="shared" si="28"/>
        <v>0</v>
      </c>
      <c r="G98" s="86">
        <f t="shared" si="28"/>
        <v>138000</v>
      </c>
      <c r="H98" s="86">
        <f t="shared" si="28"/>
        <v>138000</v>
      </c>
      <c r="I98" s="86">
        <f t="shared" si="28"/>
        <v>0</v>
      </c>
      <c r="J98" s="86">
        <f t="shared" si="28"/>
        <v>31800</v>
      </c>
      <c r="K98" s="86">
        <f t="shared" si="28"/>
        <v>0</v>
      </c>
      <c r="L98" s="86">
        <f t="shared" si="28"/>
        <v>106200</v>
      </c>
      <c r="M98" s="86">
        <f t="shared" si="28"/>
        <v>0</v>
      </c>
      <c r="N98" s="86">
        <f t="shared" si="28"/>
        <v>0</v>
      </c>
      <c r="O98" s="86"/>
      <c r="P98" s="86">
        <f t="shared" si="28"/>
        <v>0</v>
      </c>
      <c r="Q98" s="86">
        <f t="shared" si="28"/>
        <v>0</v>
      </c>
      <c r="R98" s="87">
        <f t="shared" si="28"/>
        <v>0</v>
      </c>
    </row>
    <row r="99" spans="1:18" s="17" customFormat="1" ht="12.75" customHeight="1">
      <c r="A99" s="61"/>
      <c r="B99" s="11" t="s">
        <v>624</v>
      </c>
      <c r="C99" s="7" t="s">
        <v>456</v>
      </c>
      <c r="D99" s="48">
        <v>106200</v>
      </c>
      <c r="E99" s="48"/>
      <c r="F99" s="48"/>
      <c r="G99" s="92">
        <f>D99+E99-F99</f>
        <v>106200</v>
      </c>
      <c r="H99" s="48">
        <f>G99</f>
        <v>106200</v>
      </c>
      <c r="I99" s="48">
        <v>0</v>
      </c>
      <c r="J99" s="88"/>
      <c r="K99" s="89">
        <v>0</v>
      </c>
      <c r="L99" s="89">
        <f>H99</f>
        <v>106200</v>
      </c>
      <c r="M99" s="89"/>
      <c r="N99" s="92"/>
      <c r="O99" s="92"/>
      <c r="P99" s="172"/>
      <c r="Q99" s="172"/>
      <c r="R99" s="138"/>
    </row>
    <row r="100" spans="1:18" s="17" customFormat="1" ht="12.75" customHeight="1">
      <c r="A100" s="61"/>
      <c r="B100" s="11" t="s">
        <v>633</v>
      </c>
      <c r="C100" s="7" t="s">
        <v>634</v>
      </c>
      <c r="D100" s="48">
        <v>7500</v>
      </c>
      <c r="E100" s="48"/>
      <c r="F100" s="48"/>
      <c r="G100" s="92">
        <f aca="true" t="shared" si="29" ref="G100:G106">D100+E100-F100</f>
        <v>7500</v>
      </c>
      <c r="H100" s="48">
        <f aca="true" t="shared" si="30" ref="H100:H106">G100</f>
        <v>7500</v>
      </c>
      <c r="I100" s="48">
        <v>0</v>
      </c>
      <c r="J100" s="88">
        <f>H100</f>
        <v>7500</v>
      </c>
      <c r="K100" s="89">
        <v>0</v>
      </c>
      <c r="L100" s="89"/>
      <c r="M100" s="89"/>
      <c r="N100" s="92"/>
      <c r="O100" s="92"/>
      <c r="P100" s="172"/>
      <c r="Q100" s="172"/>
      <c r="R100" s="138"/>
    </row>
    <row r="101" spans="1:18" s="17" customFormat="1" ht="12.75" customHeight="1">
      <c r="A101" s="61"/>
      <c r="B101" s="11" t="s">
        <v>635</v>
      </c>
      <c r="C101" s="7" t="s">
        <v>718</v>
      </c>
      <c r="D101" s="48">
        <v>8700</v>
      </c>
      <c r="E101" s="48"/>
      <c r="F101" s="48"/>
      <c r="G101" s="92">
        <f t="shared" si="29"/>
        <v>8700</v>
      </c>
      <c r="H101" s="48">
        <f t="shared" si="30"/>
        <v>8700</v>
      </c>
      <c r="I101" s="48">
        <v>0</v>
      </c>
      <c r="J101" s="88">
        <f aca="true" t="shared" si="31" ref="J101:J106">H101</f>
        <v>8700</v>
      </c>
      <c r="K101" s="89">
        <v>0</v>
      </c>
      <c r="L101" s="89"/>
      <c r="M101" s="89"/>
      <c r="N101" s="92"/>
      <c r="O101" s="92"/>
      <c r="P101" s="172"/>
      <c r="Q101" s="172"/>
      <c r="R101" s="138"/>
    </row>
    <row r="102" spans="1:18" s="17" customFormat="1" ht="12.75" customHeight="1">
      <c r="A102" s="61"/>
      <c r="B102" s="11" t="s">
        <v>638</v>
      </c>
      <c r="C102" s="7" t="s">
        <v>720</v>
      </c>
      <c r="D102" s="48">
        <v>7900</v>
      </c>
      <c r="E102" s="48"/>
      <c r="F102" s="48"/>
      <c r="G102" s="92">
        <f t="shared" si="29"/>
        <v>7900</v>
      </c>
      <c r="H102" s="48">
        <f t="shared" si="30"/>
        <v>7900</v>
      </c>
      <c r="I102" s="48">
        <v>0</v>
      </c>
      <c r="J102" s="88">
        <f t="shared" si="31"/>
        <v>7900</v>
      </c>
      <c r="K102" s="89">
        <v>0</v>
      </c>
      <c r="L102" s="89"/>
      <c r="M102" s="89"/>
      <c r="N102" s="92"/>
      <c r="O102" s="92"/>
      <c r="P102" s="172"/>
      <c r="Q102" s="172"/>
      <c r="R102" s="138"/>
    </row>
    <row r="103" spans="1:18" s="17" customFormat="1" ht="12.75" customHeight="1">
      <c r="A103" s="61"/>
      <c r="B103" s="11" t="s">
        <v>49</v>
      </c>
      <c r="C103" s="7" t="s">
        <v>53</v>
      </c>
      <c r="D103" s="48">
        <v>400</v>
      </c>
      <c r="E103" s="48"/>
      <c r="F103" s="48"/>
      <c r="G103" s="92">
        <f t="shared" si="29"/>
        <v>400</v>
      </c>
      <c r="H103" s="48">
        <f t="shared" si="30"/>
        <v>400</v>
      </c>
      <c r="I103" s="48"/>
      <c r="J103" s="88">
        <f t="shared" si="31"/>
        <v>400</v>
      </c>
      <c r="K103" s="89"/>
      <c r="L103" s="89"/>
      <c r="M103" s="89"/>
      <c r="N103" s="92"/>
      <c r="O103" s="92"/>
      <c r="P103" s="172"/>
      <c r="Q103" s="172"/>
      <c r="R103" s="138"/>
    </row>
    <row r="104" spans="1:18" s="17" customFormat="1" ht="12.75" customHeight="1">
      <c r="A104" s="61"/>
      <c r="B104" s="11" t="s">
        <v>50</v>
      </c>
      <c r="C104" s="7" t="s">
        <v>64</v>
      </c>
      <c r="D104" s="48">
        <v>800</v>
      </c>
      <c r="E104" s="48"/>
      <c r="F104" s="48"/>
      <c r="G104" s="92">
        <f t="shared" si="29"/>
        <v>800</v>
      </c>
      <c r="H104" s="48">
        <f t="shared" si="30"/>
        <v>800</v>
      </c>
      <c r="I104" s="48"/>
      <c r="J104" s="88">
        <f t="shared" si="31"/>
        <v>800</v>
      </c>
      <c r="K104" s="89"/>
      <c r="L104" s="89"/>
      <c r="M104" s="89"/>
      <c r="N104" s="92"/>
      <c r="O104" s="92"/>
      <c r="P104" s="172"/>
      <c r="Q104" s="172"/>
      <c r="R104" s="138"/>
    </row>
    <row r="105" spans="1:18" s="17" customFormat="1" ht="12.75" customHeight="1">
      <c r="A105" s="61"/>
      <c r="B105" s="11" t="s">
        <v>51</v>
      </c>
      <c r="C105" s="7" t="s">
        <v>65</v>
      </c>
      <c r="D105" s="48">
        <v>1500</v>
      </c>
      <c r="E105" s="48"/>
      <c r="F105" s="48"/>
      <c r="G105" s="92">
        <f t="shared" si="29"/>
        <v>1500</v>
      </c>
      <c r="H105" s="48">
        <f t="shared" si="30"/>
        <v>1500</v>
      </c>
      <c r="I105" s="48"/>
      <c r="J105" s="88">
        <f t="shared" si="31"/>
        <v>1500</v>
      </c>
      <c r="K105" s="89"/>
      <c r="L105" s="89"/>
      <c r="M105" s="89"/>
      <c r="N105" s="92"/>
      <c r="O105" s="92"/>
      <c r="P105" s="172"/>
      <c r="Q105" s="172"/>
      <c r="R105" s="138"/>
    </row>
    <row r="106" spans="1:18" s="17" customFormat="1" ht="12.75" customHeight="1">
      <c r="A106" s="61"/>
      <c r="B106" s="11" t="s">
        <v>52</v>
      </c>
      <c r="C106" s="7" t="s">
        <v>66</v>
      </c>
      <c r="D106" s="48">
        <v>5000</v>
      </c>
      <c r="E106" s="48"/>
      <c r="F106" s="48"/>
      <c r="G106" s="92">
        <f t="shared" si="29"/>
        <v>5000</v>
      </c>
      <c r="H106" s="48">
        <f t="shared" si="30"/>
        <v>5000</v>
      </c>
      <c r="I106" s="48"/>
      <c r="J106" s="88">
        <f t="shared" si="31"/>
        <v>5000</v>
      </c>
      <c r="K106" s="89"/>
      <c r="L106" s="89"/>
      <c r="M106" s="89"/>
      <c r="N106" s="92"/>
      <c r="O106" s="92"/>
      <c r="P106" s="172"/>
      <c r="Q106" s="172"/>
      <c r="R106" s="138"/>
    </row>
    <row r="107" spans="1:18" s="16" customFormat="1" ht="15.75" customHeight="1">
      <c r="A107" s="59" t="s">
        <v>692</v>
      </c>
      <c r="B107" s="55"/>
      <c r="C107" s="43" t="s">
        <v>693</v>
      </c>
      <c r="D107" s="86">
        <f aca="true" t="shared" si="32" ref="D107:N107">SUM(D108:D132)</f>
        <v>3079308</v>
      </c>
      <c r="E107" s="86">
        <f t="shared" si="32"/>
        <v>0</v>
      </c>
      <c r="F107" s="86">
        <f t="shared" si="32"/>
        <v>0</v>
      </c>
      <c r="G107" s="86">
        <f t="shared" si="32"/>
        <v>3079308</v>
      </c>
      <c r="H107" s="86">
        <f t="shared" si="32"/>
        <v>3079308</v>
      </c>
      <c r="I107" s="86">
        <f t="shared" si="32"/>
        <v>2459264</v>
      </c>
      <c r="J107" s="86">
        <f t="shared" si="32"/>
        <v>616738</v>
      </c>
      <c r="K107" s="86">
        <f t="shared" si="32"/>
        <v>0</v>
      </c>
      <c r="L107" s="86">
        <f t="shared" si="32"/>
        <v>2000</v>
      </c>
      <c r="M107" s="86">
        <f t="shared" si="32"/>
        <v>1306</v>
      </c>
      <c r="N107" s="86">
        <f t="shared" si="32"/>
        <v>0</v>
      </c>
      <c r="O107" s="86"/>
      <c r="P107" s="86">
        <f>SUM(P108:P132)</f>
        <v>0</v>
      </c>
      <c r="Q107" s="86">
        <f>SUM(Q108:Q132)</f>
        <v>0</v>
      </c>
      <c r="R107" s="87">
        <f>SUM(R108:R132)</f>
        <v>0</v>
      </c>
    </row>
    <row r="108" spans="1:18" s="16" customFormat="1" ht="34.5" customHeight="1">
      <c r="A108" s="101"/>
      <c r="B108" s="98" t="s">
        <v>10</v>
      </c>
      <c r="C108" s="100" t="s">
        <v>18</v>
      </c>
      <c r="D108" s="97">
        <v>1306</v>
      </c>
      <c r="E108" s="97"/>
      <c r="F108" s="97"/>
      <c r="G108" s="97">
        <f aca="true" t="shared" si="33" ref="G108:G132">D108+E108-F108</f>
        <v>1306</v>
      </c>
      <c r="H108" s="97">
        <f aca="true" t="shared" si="34" ref="H108:H132">G108</f>
        <v>1306</v>
      </c>
      <c r="I108" s="97"/>
      <c r="J108" s="97"/>
      <c r="K108" s="97"/>
      <c r="L108" s="97"/>
      <c r="M108" s="97">
        <f>H108</f>
        <v>1306</v>
      </c>
      <c r="N108" s="97"/>
      <c r="O108" s="97"/>
      <c r="P108" s="97"/>
      <c r="Q108" s="97"/>
      <c r="R108" s="105"/>
    </row>
    <row r="109" spans="1:18" s="17" customFormat="1" ht="14.25" customHeight="1">
      <c r="A109" s="61"/>
      <c r="B109" s="11" t="s">
        <v>348</v>
      </c>
      <c r="C109" s="41" t="s">
        <v>458</v>
      </c>
      <c r="D109" s="48">
        <v>2000</v>
      </c>
      <c r="E109" s="48"/>
      <c r="F109" s="48"/>
      <c r="G109" s="97">
        <f t="shared" si="33"/>
        <v>2000</v>
      </c>
      <c r="H109" s="97">
        <f t="shared" si="34"/>
        <v>2000</v>
      </c>
      <c r="I109" s="48">
        <v>0</v>
      </c>
      <c r="J109" s="88"/>
      <c r="K109" s="89"/>
      <c r="L109" s="89">
        <f>H109</f>
        <v>2000</v>
      </c>
      <c r="M109" s="89"/>
      <c r="N109" s="92"/>
      <c r="O109" s="92"/>
      <c r="P109" s="172"/>
      <c r="Q109" s="172"/>
      <c r="R109" s="138"/>
    </row>
    <row r="110" spans="1:18" s="17" customFormat="1" ht="13.5" customHeight="1">
      <c r="A110" s="61"/>
      <c r="B110" s="11" t="s">
        <v>625</v>
      </c>
      <c r="C110" s="7" t="s">
        <v>626</v>
      </c>
      <c r="D110" s="48">
        <v>2037420</v>
      </c>
      <c r="E110" s="48"/>
      <c r="F110" s="48"/>
      <c r="G110" s="97">
        <f t="shared" si="33"/>
        <v>2037420</v>
      </c>
      <c r="H110" s="97">
        <f t="shared" si="34"/>
        <v>2037420</v>
      </c>
      <c r="I110" s="48">
        <f>H110</f>
        <v>2037420</v>
      </c>
      <c r="J110" s="88"/>
      <c r="K110" s="89"/>
      <c r="L110" s="89"/>
      <c r="M110" s="89"/>
      <c r="N110" s="92"/>
      <c r="O110" s="92"/>
      <c r="P110" s="172"/>
      <c r="Q110" s="172"/>
      <c r="R110" s="138"/>
    </row>
    <row r="111" spans="1:18" s="17" customFormat="1" ht="14.25" customHeight="1">
      <c r="A111" s="61"/>
      <c r="B111" s="11" t="s">
        <v>629</v>
      </c>
      <c r="C111" s="7" t="s">
        <v>630</v>
      </c>
      <c r="D111" s="48">
        <v>140438</v>
      </c>
      <c r="E111" s="48"/>
      <c r="F111" s="48"/>
      <c r="G111" s="97">
        <f t="shared" si="33"/>
        <v>140438</v>
      </c>
      <c r="H111" s="97">
        <f t="shared" si="34"/>
        <v>140438</v>
      </c>
      <c r="I111" s="48">
        <f>H111</f>
        <v>140438</v>
      </c>
      <c r="J111" s="88"/>
      <c r="K111" s="89"/>
      <c r="L111" s="89"/>
      <c r="M111" s="89"/>
      <c r="N111" s="92"/>
      <c r="O111" s="92"/>
      <c r="P111" s="172"/>
      <c r="Q111" s="172"/>
      <c r="R111" s="138"/>
    </row>
    <row r="112" spans="1:18" s="17" customFormat="1" ht="15" customHeight="1">
      <c r="A112" s="61"/>
      <c r="B112" s="65" t="s">
        <v>684</v>
      </c>
      <c r="C112" s="7" t="s">
        <v>380</v>
      </c>
      <c r="D112" s="48">
        <v>200468</v>
      </c>
      <c r="E112" s="48"/>
      <c r="F112" s="48"/>
      <c r="G112" s="97">
        <f t="shared" si="33"/>
        <v>200468</v>
      </c>
      <c r="H112" s="97">
        <f t="shared" si="34"/>
        <v>200468</v>
      </c>
      <c r="I112" s="48">
        <f>H112</f>
        <v>200468</v>
      </c>
      <c r="J112" s="88"/>
      <c r="K112" s="89"/>
      <c r="L112" s="89"/>
      <c r="M112" s="89"/>
      <c r="N112" s="92"/>
      <c r="O112" s="92"/>
      <c r="P112" s="172"/>
      <c r="Q112" s="172"/>
      <c r="R112" s="138"/>
    </row>
    <row r="113" spans="1:18" s="17" customFormat="1" ht="15" customHeight="1">
      <c r="A113" s="61"/>
      <c r="B113" s="65" t="s">
        <v>631</v>
      </c>
      <c r="C113" s="7" t="s">
        <v>589</v>
      </c>
      <c r="D113" s="48">
        <v>40545</v>
      </c>
      <c r="E113" s="48"/>
      <c r="F113" s="48"/>
      <c r="G113" s="97">
        <f t="shared" si="33"/>
        <v>40545</v>
      </c>
      <c r="H113" s="97">
        <f t="shared" si="34"/>
        <v>40545</v>
      </c>
      <c r="I113" s="48">
        <f>H113</f>
        <v>40545</v>
      </c>
      <c r="J113" s="88"/>
      <c r="K113" s="89"/>
      <c r="L113" s="89"/>
      <c r="M113" s="89"/>
      <c r="N113" s="92"/>
      <c r="O113" s="92"/>
      <c r="P113" s="172"/>
      <c r="Q113" s="172"/>
      <c r="R113" s="138"/>
    </row>
    <row r="114" spans="1:18" s="17" customFormat="1" ht="15.75" customHeight="1">
      <c r="A114" s="61"/>
      <c r="B114" s="65" t="s">
        <v>283</v>
      </c>
      <c r="C114" s="7" t="s">
        <v>284</v>
      </c>
      <c r="D114" s="48">
        <v>40393</v>
      </c>
      <c r="E114" s="48"/>
      <c r="F114" s="48"/>
      <c r="G114" s="97">
        <f t="shared" si="33"/>
        <v>40393</v>
      </c>
      <c r="H114" s="97">
        <f t="shared" si="34"/>
        <v>40393</v>
      </c>
      <c r="I114" s="48">
        <f>H114</f>
        <v>40393</v>
      </c>
      <c r="J114" s="88"/>
      <c r="K114" s="89"/>
      <c r="L114" s="89"/>
      <c r="M114" s="89"/>
      <c r="N114" s="92"/>
      <c r="O114" s="92"/>
      <c r="P114" s="172"/>
      <c r="Q114" s="172"/>
      <c r="R114" s="138"/>
    </row>
    <row r="115" spans="1:18" s="17" customFormat="1" ht="15.75" customHeight="1">
      <c r="A115" s="61"/>
      <c r="B115" s="11" t="s">
        <v>633</v>
      </c>
      <c r="C115" s="7" t="s">
        <v>634</v>
      </c>
      <c r="D115" s="48">
        <v>57000</v>
      </c>
      <c r="E115" s="48"/>
      <c r="F115" s="48"/>
      <c r="G115" s="97">
        <f t="shared" si="33"/>
        <v>57000</v>
      </c>
      <c r="H115" s="97">
        <f t="shared" si="34"/>
        <v>57000</v>
      </c>
      <c r="I115" s="48">
        <v>0</v>
      </c>
      <c r="J115" s="88">
        <f>H115</f>
        <v>57000</v>
      </c>
      <c r="K115" s="89"/>
      <c r="L115" s="89"/>
      <c r="M115" s="89"/>
      <c r="N115" s="92"/>
      <c r="O115" s="92"/>
      <c r="P115" s="172"/>
      <c r="Q115" s="172"/>
      <c r="R115" s="138"/>
    </row>
    <row r="116" spans="1:18" s="17" customFormat="1" ht="15.75" customHeight="1">
      <c r="A116" s="61"/>
      <c r="B116" s="11" t="s">
        <v>635</v>
      </c>
      <c r="C116" s="7" t="s">
        <v>718</v>
      </c>
      <c r="D116" s="48">
        <v>65000</v>
      </c>
      <c r="E116" s="48" t="s">
        <v>310</v>
      </c>
      <c r="F116" s="48"/>
      <c r="G116" s="97">
        <v>65000</v>
      </c>
      <c r="H116" s="97">
        <f t="shared" si="34"/>
        <v>65000</v>
      </c>
      <c r="I116" s="48">
        <v>0</v>
      </c>
      <c r="J116" s="88">
        <f aca="true" t="shared" si="35" ref="J116:J132">H116</f>
        <v>65000</v>
      </c>
      <c r="K116" s="89"/>
      <c r="L116" s="89"/>
      <c r="M116" s="89"/>
      <c r="N116" s="92"/>
      <c r="O116" s="92"/>
      <c r="P116" s="172"/>
      <c r="Q116" s="172"/>
      <c r="R116" s="138"/>
    </row>
    <row r="117" spans="1:18" s="17" customFormat="1" ht="15.75" customHeight="1">
      <c r="A117" s="61"/>
      <c r="B117" s="11" t="s">
        <v>637</v>
      </c>
      <c r="C117" s="7" t="s">
        <v>719</v>
      </c>
      <c r="D117" s="48">
        <v>4000</v>
      </c>
      <c r="E117" s="48"/>
      <c r="F117" s="48"/>
      <c r="G117" s="97">
        <f t="shared" si="33"/>
        <v>4000</v>
      </c>
      <c r="H117" s="97">
        <f t="shared" si="34"/>
        <v>4000</v>
      </c>
      <c r="I117" s="48"/>
      <c r="J117" s="88">
        <f t="shared" si="35"/>
        <v>4000</v>
      </c>
      <c r="K117" s="89"/>
      <c r="L117" s="89"/>
      <c r="M117" s="89"/>
      <c r="N117" s="92"/>
      <c r="O117" s="92"/>
      <c r="P117" s="172"/>
      <c r="Q117" s="172"/>
      <c r="R117" s="138"/>
    </row>
    <row r="118" spans="1:18" s="17" customFormat="1" ht="15.75" customHeight="1">
      <c r="A118" s="61"/>
      <c r="B118" s="11" t="s">
        <v>702</v>
      </c>
      <c r="C118" s="7" t="s">
        <v>707</v>
      </c>
      <c r="D118" s="48">
        <v>2250</v>
      </c>
      <c r="E118" s="48"/>
      <c r="F118" s="48"/>
      <c r="G118" s="97">
        <f t="shared" si="33"/>
        <v>2250</v>
      </c>
      <c r="H118" s="97">
        <f t="shared" si="34"/>
        <v>2250</v>
      </c>
      <c r="I118" s="48">
        <v>0</v>
      </c>
      <c r="J118" s="88">
        <f t="shared" si="35"/>
        <v>2250</v>
      </c>
      <c r="K118" s="89"/>
      <c r="L118" s="89"/>
      <c r="M118" s="89"/>
      <c r="N118" s="92"/>
      <c r="O118" s="92"/>
      <c r="P118" s="172"/>
      <c r="Q118" s="172"/>
      <c r="R118" s="138"/>
    </row>
    <row r="119" spans="1:18" s="17" customFormat="1" ht="13.5" customHeight="1">
      <c r="A119" s="61"/>
      <c r="B119" s="11" t="s">
        <v>638</v>
      </c>
      <c r="C119" s="7" t="s">
        <v>720</v>
      </c>
      <c r="D119" s="48">
        <v>370000</v>
      </c>
      <c r="E119" s="48"/>
      <c r="F119" s="48"/>
      <c r="G119" s="97">
        <f t="shared" si="33"/>
        <v>370000</v>
      </c>
      <c r="H119" s="97">
        <f t="shared" si="34"/>
        <v>370000</v>
      </c>
      <c r="I119" s="48">
        <v>0</v>
      </c>
      <c r="J119" s="88">
        <f t="shared" si="35"/>
        <v>370000</v>
      </c>
      <c r="K119" s="89"/>
      <c r="L119" s="89"/>
      <c r="M119" s="89"/>
      <c r="N119" s="92"/>
      <c r="O119" s="92"/>
      <c r="P119" s="172"/>
      <c r="Q119" s="172"/>
      <c r="R119" s="138"/>
    </row>
    <row r="120" spans="1:18" s="17" customFormat="1" ht="13.5" customHeight="1">
      <c r="A120" s="61"/>
      <c r="B120" s="11" t="s">
        <v>285</v>
      </c>
      <c r="C120" s="7" t="s">
        <v>194</v>
      </c>
      <c r="D120" s="48">
        <v>2928</v>
      </c>
      <c r="E120" s="48"/>
      <c r="F120" s="48"/>
      <c r="G120" s="97">
        <f t="shared" si="33"/>
        <v>2928</v>
      </c>
      <c r="H120" s="97">
        <f t="shared" si="34"/>
        <v>2928</v>
      </c>
      <c r="I120" s="48">
        <v>0</v>
      </c>
      <c r="J120" s="88">
        <f t="shared" si="35"/>
        <v>2928</v>
      </c>
      <c r="K120" s="89"/>
      <c r="L120" s="89"/>
      <c r="M120" s="89"/>
      <c r="N120" s="92"/>
      <c r="O120" s="92"/>
      <c r="P120" s="172"/>
      <c r="Q120" s="172"/>
      <c r="R120" s="138"/>
    </row>
    <row r="121" spans="1:18" s="17" customFormat="1" ht="13.5" customHeight="1">
      <c r="A121" s="61"/>
      <c r="B121" s="11" t="s">
        <v>67</v>
      </c>
      <c r="C121" s="7" t="s">
        <v>69</v>
      </c>
      <c r="D121" s="48">
        <v>10000</v>
      </c>
      <c r="E121" s="48"/>
      <c r="F121" s="48"/>
      <c r="G121" s="97">
        <f t="shared" si="33"/>
        <v>10000</v>
      </c>
      <c r="H121" s="97">
        <f t="shared" si="34"/>
        <v>10000</v>
      </c>
      <c r="I121" s="48"/>
      <c r="J121" s="88">
        <f t="shared" si="35"/>
        <v>10000</v>
      </c>
      <c r="K121" s="89"/>
      <c r="L121" s="89"/>
      <c r="M121" s="89"/>
      <c r="N121" s="92"/>
      <c r="O121" s="92"/>
      <c r="P121" s="172"/>
      <c r="Q121" s="172"/>
      <c r="R121" s="138"/>
    </row>
    <row r="122" spans="1:18" s="17" customFormat="1" ht="13.5" customHeight="1">
      <c r="A122" s="61"/>
      <c r="B122" s="11" t="s">
        <v>49</v>
      </c>
      <c r="C122" s="7" t="s">
        <v>53</v>
      </c>
      <c r="D122" s="48">
        <v>9000</v>
      </c>
      <c r="E122" s="48"/>
      <c r="F122" s="48"/>
      <c r="G122" s="97">
        <f t="shared" si="33"/>
        <v>9000</v>
      </c>
      <c r="H122" s="97">
        <f t="shared" si="34"/>
        <v>9000</v>
      </c>
      <c r="I122" s="48"/>
      <c r="J122" s="88">
        <f t="shared" si="35"/>
        <v>9000</v>
      </c>
      <c r="K122" s="89"/>
      <c r="L122" s="89"/>
      <c r="M122" s="89"/>
      <c r="N122" s="92"/>
      <c r="O122" s="92"/>
      <c r="P122" s="172"/>
      <c r="Q122" s="172"/>
      <c r="R122" s="138"/>
    </row>
    <row r="123" spans="1:18" s="17" customFormat="1" ht="13.5" customHeight="1">
      <c r="A123" s="61"/>
      <c r="B123" s="11" t="s">
        <v>68</v>
      </c>
      <c r="C123" s="7" t="s">
        <v>70</v>
      </c>
      <c r="D123" s="48">
        <v>600</v>
      </c>
      <c r="E123" s="48"/>
      <c r="F123" s="48"/>
      <c r="G123" s="97">
        <f t="shared" si="33"/>
        <v>600</v>
      </c>
      <c r="H123" s="97">
        <f t="shared" si="34"/>
        <v>600</v>
      </c>
      <c r="I123" s="48"/>
      <c r="J123" s="88">
        <f t="shared" si="35"/>
        <v>600</v>
      </c>
      <c r="K123" s="89"/>
      <c r="L123" s="89"/>
      <c r="M123" s="89"/>
      <c r="N123" s="92"/>
      <c r="O123" s="92"/>
      <c r="P123" s="172"/>
      <c r="Q123" s="172"/>
      <c r="R123" s="138"/>
    </row>
    <row r="124" spans="1:18" s="17" customFormat="1" ht="14.25" customHeight="1">
      <c r="A124" s="61"/>
      <c r="B124" s="11" t="s">
        <v>640</v>
      </c>
      <c r="C124" s="7" t="s">
        <v>641</v>
      </c>
      <c r="D124" s="48">
        <v>8500</v>
      </c>
      <c r="E124" s="48"/>
      <c r="F124" s="48"/>
      <c r="G124" s="97">
        <f t="shared" si="33"/>
        <v>8500</v>
      </c>
      <c r="H124" s="97">
        <f t="shared" si="34"/>
        <v>8500</v>
      </c>
      <c r="I124" s="48">
        <v>0</v>
      </c>
      <c r="J124" s="88">
        <f t="shared" si="35"/>
        <v>8500</v>
      </c>
      <c r="K124" s="89"/>
      <c r="L124" s="89"/>
      <c r="M124" s="89"/>
      <c r="N124" s="92"/>
      <c r="O124" s="92"/>
      <c r="P124" s="172"/>
      <c r="Q124" s="172"/>
      <c r="R124" s="138"/>
    </row>
    <row r="125" spans="1:18" s="17" customFormat="1" ht="14.25" customHeight="1">
      <c r="A125" s="61"/>
      <c r="B125" s="11" t="s">
        <v>335</v>
      </c>
      <c r="C125" s="7" t="s">
        <v>336</v>
      </c>
      <c r="D125" s="48">
        <v>4000</v>
      </c>
      <c r="E125" s="48"/>
      <c r="F125" s="48"/>
      <c r="G125" s="97">
        <f t="shared" si="33"/>
        <v>4000</v>
      </c>
      <c r="H125" s="97">
        <f t="shared" si="34"/>
        <v>4000</v>
      </c>
      <c r="I125" s="48">
        <v>0</v>
      </c>
      <c r="J125" s="88">
        <f t="shared" si="35"/>
        <v>4000</v>
      </c>
      <c r="K125" s="89"/>
      <c r="L125" s="89"/>
      <c r="M125" s="89"/>
      <c r="N125" s="92"/>
      <c r="O125" s="92"/>
      <c r="P125" s="172"/>
      <c r="Q125" s="172"/>
      <c r="R125" s="138"/>
    </row>
    <row r="126" spans="1:18" s="17" customFormat="1" ht="15.75" customHeight="1">
      <c r="A126" s="61"/>
      <c r="B126" s="11" t="s">
        <v>642</v>
      </c>
      <c r="C126" s="7" t="s">
        <v>643</v>
      </c>
      <c r="D126" s="48">
        <v>1680</v>
      </c>
      <c r="E126" s="48"/>
      <c r="F126" s="48"/>
      <c r="G126" s="97">
        <f t="shared" si="33"/>
        <v>1680</v>
      </c>
      <c r="H126" s="97">
        <f t="shared" si="34"/>
        <v>1680</v>
      </c>
      <c r="I126" s="48">
        <v>0</v>
      </c>
      <c r="J126" s="88">
        <f t="shared" si="35"/>
        <v>1680</v>
      </c>
      <c r="K126" s="89"/>
      <c r="L126" s="89"/>
      <c r="M126" s="89"/>
      <c r="N126" s="92"/>
      <c r="O126" s="92"/>
      <c r="P126" s="172"/>
      <c r="Q126" s="172"/>
      <c r="R126" s="138"/>
    </row>
    <row r="127" spans="1:18" s="17" customFormat="1" ht="15.75" customHeight="1">
      <c r="A127" s="61"/>
      <c r="B127" s="11" t="s">
        <v>644</v>
      </c>
      <c r="C127" s="7" t="s">
        <v>645</v>
      </c>
      <c r="D127" s="48">
        <v>47300</v>
      </c>
      <c r="E127" s="48"/>
      <c r="F127" s="48"/>
      <c r="G127" s="97">
        <f t="shared" si="33"/>
        <v>47300</v>
      </c>
      <c r="H127" s="97">
        <f t="shared" si="34"/>
        <v>47300</v>
      </c>
      <c r="I127" s="48">
        <v>0</v>
      </c>
      <c r="J127" s="88">
        <f t="shared" si="35"/>
        <v>47300</v>
      </c>
      <c r="K127" s="89"/>
      <c r="L127" s="89"/>
      <c r="M127" s="89"/>
      <c r="N127" s="92"/>
      <c r="O127" s="92"/>
      <c r="P127" s="172"/>
      <c r="Q127" s="172"/>
      <c r="R127" s="138"/>
    </row>
    <row r="128" spans="1:18" s="17" customFormat="1" ht="15.75" customHeight="1">
      <c r="A128" s="62"/>
      <c r="B128" s="65" t="s">
        <v>658</v>
      </c>
      <c r="C128" s="7" t="s">
        <v>659</v>
      </c>
      <c r="D128" s="48">
        <v>90</v>
      </c>
      <c r="E128" s="48"/>
      <c r="F128" s="48"/>
      <c r="G128" s="97">
        <f t="shared" si="33"/>
        <v>90</v>
      </c>
      <c r="H128" s="97">
        <f t="shared" si="34"/>
        <v>90</v>
      </c>
      <c r="I128" s="48">
        <v>0</v>
      </c>
      <c r="J128" s="88">
        <f t="shared" si="35"/>
        <v>90</v>
      </c>
      <c r="K128" s="89"/>
      <c r="L128" s="89"/>
      <c r="M128" s="89"/>
      <c r="N128" s="92"/>
      <c r="O128" s="92"/>
      <c r="P128" s="172"/>
      <c r="Q128" s="172"/>
      <c r="R128" s="138"/>
    </row>
    <row r="129" spans="1:18" s="17" customFormat="1" ht="16.5" customHeight="1">
      <c r="A129" s="62"/>
      <c r="B129" s="65" t="s">
        <v>290</v>
      </c>
      <c r="C129" s="7" t="s">
        <v>202</v>
      </c>
      <c r="D129" s="48">
        <v>700</v>
      </c>
      <c r="E129" s="48"/>
      <c r="F129" s="48"/>
      <c r="G129" s="97">
        <f t="shared" si="33"/>
        <v>700</v>
      </c>
      <c r="H129" s="97">
        <f t="shared" si="34"/>
        <v>700</v>
      </c>
      <c r="I129" s="48">
        <v>0</v>
      </c>
      <c r="J129" s="88">
        <f t="shared" si="35"/>
        <v>700</v>
      </c>
      <c r="K129" s="89"/>
      <c r="L129" s="89"/>
      <c r="M129" s="89"/>
      <c r="N129" s="92"/>
      <c r="O129" s="92"/>
      <c r="P129" s="172"/>
      <c r="Q129" s="172"/>
      <c r="R129" s="138"/>
    </row>
    <row r="130" spans="1:18" s="17" customFormat="1" ht="13.5" customHeight="1">
      <c r="A130" s="62"/>
      <c r="B130" s="65" t="s">
        <v>50</v>
      </c>
      <c r="C130" s="7" t="s">
        <v>64</v>
      </c>
      <c r="D130" s="48">
        <v>9500</v>
      </c>
      <c r="E130" s="48"/>
      <c r="F130" s="48"/>
      <c r="G130" s="97">
        <f t="shared" si="33"/>
        <v>9500</v>
      </c>
      <c r="H130" s="97">
        <f t="shared" si="34"/>
        <v>9500</v>
      </c>
      <c r="I130" s="48"/>
      <c r="J130" s="88">
        <f t="shared" si="35"/>
        <v>9500</v>
      </c>
      <c r="K130" s="89"/>
      <c r="L130" s="89"/>
      <c r="M130" s="89"/>
      <c r="N130" s="92"/>
      <c r="O130" s="92"/>
      <c r="P130" s="172"/>
      <c r="Q130" s="172"/>
      <c r="R130" s="138"/>
    </row>
    <row r="131" spans="1:18" s="17" customFormat="1" ht="13.5" customHeight="1">
      <c r="A131" s="62"/>
      <c r="B131" s="65" t="s">
        <v>51</v>
      </c>
      <c r="C131" s="7" t="s">
        <v>65</v>
      </c>
      <c r="D131" s="48">
        <v>4000</v>
      </c>
      <c r="E131" s="48"/>
      <c r="F131" s="48"/>
      <c r="G131" s="97">
        <f t="shared" si="33"/>
        <v>4000</v>
      </c>
      <c r="H131" s="97">
        <f t="shared" si="34"/>
        <v>4000</v>
      </c>
      <c r="I131" s="48"/>
      <c r="J131" s="88">
        <f t="shared" si="35"/>
        <v>4000</v>
      </c>
      <c r="K131" s="89"/>
      <c r="L131" s="89"/>
      <c r="M131" s="89"/>
      <c r="N131" s="92"/>
      <c r="O131" s="92"/>
      <c r="P131" s="172"/>
      <c r="Q131" s="172"/>
      <c r="R131" s="138"/>
    </row>
    <row r="132" spans="1:18" s="17" customFormat="1" ht="13.5" customHeight="1">
      <c r="A132" s="62"/>
      <c r="B132" s="65" t="s">
        <v>52</v>
      </c>
      <c r="C132" s="7" t="s">
        <v>66</v>
      </c>
      <c r="D132" s="48">
        <v>20190</v>
      </c>
      <c r="E132" s="48"/>
      <c r="F132" s="48"/>
      <c r="G132" s="97">
        <f t="shared" si="33"/>
        <v>20190</v>
      </c>
      <c r="H132" s="97">
        <f t="shared" si="34"/>
        <v>20190</v>
      </c>
      <c r="I132" s="48"/>
      <c r="J132" s="88">
        <f t="shared" si="35"/>
        <v>20190</v>
      </c>
      <c r="K132" s="89"/>
      <c r="L132" s="89"/>
      <c r="M132" s="89"/>
      <c r="N132" s="92"/>
      <c r="O132" s="92"/>
      <c r="P132" s="172"/>
      <c r="Q132" s="172"/>
      <c r="R132" s="138"/>
    </row>
    <row r="133" spans="1:18" s="17" customFormat="1" ht="15" customHeight="1">
      <c r="A133" s="59" t="s">
        <v>694</v>
      </c>
      <c r="B133" s="55"/>
      <c r="C133" s="43" t="s">
        <v>0</v>
      </c>
      <c r="D133" s="86">
        <f aca="true" t="shared" si="36" ref="D133:N133">SUM(D134:D136)</f>
        <v>10455</v>
      </c>
      <c r="E133" s="86">
        <f t="shared" si="36"/>
        <v>0</v>
      </c>
      <c r="F133" s="86">
        <f t="shared" si="36"/>
        <v>0</v>
      </c>
      <c r="G133" s="86">
        <f t="shared" si="36"/>
        <v>10455</v>
      </c>
      <c r="H133" s="86">
        <f t="shared" si="36"/>
        <v>10455</v>
      </c>
      <c r="I133" s="86">
        <f t="shared" si="36"/>
        <v>3315</v>
      </c>
      <c r="J133" s="86">
        <f t="shared" si="36"/>
        <v>0</v>
      </c>
      <c r="K133" s="86">
        <f t="shared" si="36"/>
        <v>0</v>
      </c>
      <c r="L133" s="86">
        <f t="shared" si="36"/>
        <v>7140</v>
      </c>
      <c r="M133" s="86">
        <f t="shared" si="36"/>
        <v>0</v>
      </c>
      <c r="N133" s="86">
        <f t="shared" si="36"/>
        <v>0</v>
      </c>
      <c r="O133" s="86"/>
      <c r="P133" s="86">
        <f>SUM(P134:P136)</f>
        <v>0</v>
      </c>
      <c r="Q133" s="86">
        <f>SUM(Q134:Q136)</f>
        <v>0</v>
      </c>
      <c r="R133" s="87">
        <f>SUM(R134:R136)</f>
        <v>0</v>
      </c>
    </row>
    <row r="134" spans="1:18" s="17" customFormat="1" ht="16.5" customHeight="1">
      <c r="A134" s="62"/>
      <c r="B134" s="11" t="s">
        <v>624</v>
      </c>
      <c r="C134" s="8" t="s">
        <v>463</v>
      </c>
      <c r="D134" s="48">
        <v>7140</v>
      </c>
      <c r="E134" s="48"/>
      <c r="F134" s="48"/>
      <c r="G134" s="92">
        <f>D134+E134-F134</f>
        <v>7140</v>
      </c>
      <c r="H134" s="48">
        <f>G134</f>
        <v>7140</v>
      </c>
      <c r="I134" s="48"/>
      <c r="J134" s="88">
        <v>0</v>
      </c>
      <c r="K134" s="89">
        <v>0</v>
      </c>
      <c r="L134" s="89">
        <f>H134</f>
        <v>7140</v>
      </c>
      <c r="M134" s="89"/>
      <c r="N134" s="92"/>
      <c r="O134" s="92"/>
      <c r="P134" s="172"/>
      <c r="Q134" s="172"/>
      <c r="R134" s="138"/>
    </row>
    <row r="135" spans="1:18" s="17" customFormat="1" ht="15.75" customHeight="1">
      <c r="A135" s="61"/>
      <c r="B135" s="11" t="s">
        <v>655</v>
      </c>
      <c r="C135" s="7" t="s">
        <v>380</v>
      </c>
      <c r="D135" s="48">
        <v>435</v>
      </c>
      <c r="E135" s="48"/>
      <c r="F135" s="48"/>
      <c r="G135" s="92">
        <f>D135+E135-F135</f>
        <v>435</v>
      </c>
      <c r="H135" s="48">
        <f>G135</f>
        <v>435</v>
      </c>
      <c r="I135" s="48">
        <f>H135</f>
        <v>435</v>
      </c>
      <c r="J135" s="88"/>
      <c r="K135" s="89">
        <v>0</v>
      </c>
      <c r="L135" s="89"/>
      <c r="M135" s="89"/>
      <c r="N135" s="92"/>
      <c r="O135" s="92"/>
      <c r="P135" s="172"/>
      <c r="Q135" s="172"/>
      <c r="R135" s="138"/>
    </row>
    <row r="136" spans="1:18" s="17" customFormat="1" ht="15.75" customHeight="1">
      <c r="A136" s="61"/>
      <c r="B136" s="11" t="s">
        <v>283</v>
      </c>
      <c r="C136" s="7" t="s">
        <v>284</v>
      </c>
      <c r="D136" s="48">
        <v>2880</v>
      </c>
      <c r="E136" s="48"/>
      <c r="F136" s="48"/>
      <c r="G136" s="92">
        <f>D136+E136-F136</f>
        <v>2880</v>
      </c>
      <c r="H136" s="48">
        <f>G136</f>
        <v>2880</v>
      </c>
      <c r="I136" s="48">
        <f>H136</f>
        <v>2880</v>
      </c>
      <c r="J136" s="88">
        <v>0</v>
      </c>
      <c r="K136" s="89">
        <v>0</v>
      </c>
      <c r="L136" s="89"/>
      <c r="M136" s="89"/>
      <c r="N136" s="92"/>
      <c r="O136" s="92"/>
      <c r="P136" s="172"/>
      <c r="Q136" s="172"/>
      <c r="R136" s="138"/>
    </row>
    <row r="137" spans="1:18" s="16" customFormat="1" ht="24.75" customHeight="1">
      <c r="A137" s="59" t="s">
        <v>101</v>
      </c>
      <c r="B137" s="55"/>
      <c r="C137" s="43" t="s">
        <v>102</v>
      </c>
      <c r="D137" s="86">
        <f aca="true" t="shared" si="37" ref="D137:R137">SUM(D138:D148)</f>
        <v>233612</v>
      </c>
      <c r="E137" s="86">
        <f t="shared" si="37"/>
        <v>500</v>
      </c>
      <c r="F137" s="86">
        <f t="shared" si="37"/>
        <v>500</v>
      </c>
      <c r="G137" s="86">
        <f t="shared" si="37"/>
        <v>233612</v>
      </c>
      <c r="H137" s="86">
        <f t="shared" si="37"/>
        <v>233612</v>
      </c>
      <c r="I137" s="86">
        <f t="shared" si="37"/>
        <v>4000</v>
      </c>
      <c r="J137" s="86">
        <f t="shared" si="37"/>
        <v>18800</v>
      </c>
      <c r="K137" s="86">
        <f t="shared" si="37"/>
        <v>5000</v>
      </c>
      <c r="L137" s="86">
        <f t="shared" si="37"/>
        <v>0</v>
      </c>
      <c r="M137" s="86">
        <f t="shared" si="37"/>
        <v>205812</v>
      </c>
      <c r="N137" s="86">
        <f t="shared" si="37"/>
        <v>0</v>
      </c>
      <c r="O137" s="86"/>
      <c r="P137" s="86">
        <f t="shared" si="37"/>
        <v>0</v>
      </c>
      <c r="Q137" s="86">
        <f t="shared" si="37"/>
        <v>0</v>
      </c>
      <c r="R137" s="87">
        <f t="shared" si="37"/>
        <v>0</v>
      </c>
    </row>
    <row r="138" spans="1:18" s="16" customFormat="1" ht="35.25" customHeight="1">
      <c r="A138" s="101"/>
      <c r="B138" s="98" t="s">
        <v>503</v>
      </c>
      <c r="C138" s="7" t="s">
        <v>504</v>
      </c>
      <c r="D138" s="97">
        <v>18812</v>
      </c>
      <c r="E138" s="97"/>
      <c r="F138" s="97"/>
      <c r="G138" s="97">
        <f>D138+E138-F138</f>
        <v>18812</v>
      </c>
      <c r="H138" s="97">
        <f>G138</f>
        <v>18812</v>
      </c>
      <c r="I138" s="97"/>
      <c r="J138" s="97"/>
      <c r="K138" s="97"/>
      <c r="L138" s="97"/>
      <c r="M138" s="97">
        <f>H138</f>
        <v>18812</v>
      </c>
      <c r="N138" s="97"/>
      <c r="O138" s="97"/>
      <c r="P138" s="97"/>
      <c r="Q138" s="97"/>
      <c r="R138" s="105"/>
    </row>
    <row r="139" spans="1:18" s="16" customFormat="1" ht="22.5" customHeight="1">
      <c r="A139" s="101"/>
      <c r="B139" s="98" t="s">
        <v>78</v>
      </c>
      <c r="C139" s="7" t="s">
        <v>363</v>
      </c>
      <c r="D139" s="97">
        <v>5000</v>
      </c>
      <c r="E139" s="97"/>
      <c r="F139" s="97"/>
      <c r="G139" s="97">
        <f aca="true" t="shared" si="38" ref="G139:G148">D139+E139-F139</f>
        <v>5000</v>
      </c>
      <c r="H139" s="97">
        <f aca="true" t="shared" si="39" ref="H139:H148">G139</f>
        <v>5000</v>
      </c>
      <c r="I139" s="97"/>
      <c r="J139" s="97"/>
      <c r="K139" s="97">
        <f>H139</f>
        <v>5000</v>
      </c>
      <c r="L139" s="97"/>
      <c r="M139" s="97"/>
      <c r="N139" s="97"/>
      <c r="O139" s="97"/>
      <c r="P139" s="97"/>
      <c r="Q139" s="97"/>
      <c r="R139" s="105"/>
    </row>
    <row r="140" spans="1:18" s="17" customFormat="1" ht="15.75" customHeight="1">
      <c r="A140" s="61"/>
      <c r="B140" s="11" t="s">
        <v>283</v>
      </c>
      <c r="C140" s="7" t="s">
        <v>453</v>
      </c>
      <c r="D140" s="48">
        <v>4000</v>
      </c>
      <c r="E140" s="48"/>
      <c r="F140" s="48"/>
      <c r="G140" s="97">
        <f t="shared" si="38"/>
        <v>4000</v>
      </c>
      <c r="H140" s="97">
        <f t="shared" si="39"/>
        <v>4000</v>
      </c>
      <c r="I140" s="97">
        <f>H140</f>
        <v>4000</v>
      </c>
      <c r="J140" s="88"/>
      <c r="K140" s="89"/>
      <c r="L140" s="89"/>
      <c r="M140" s="97"/>
      <c r="N140" s="92"/>
      <c r="O140" s="92"/>
      <c r="P140" s="172"/>
      <c r="Q140" s="172"/>
      <c r="R140" s="138"/>
    </row>
    <row r="141" spans="1:18" s="17" customFormat="1" ht="15.75" customHeight="1">
      <c r="A141" s="61"/>
      <c r="B141" s="11" t="s">
        <v>364</v>
      </c>
      <c r="C141" s="7" t="s">
        <v>453</v>
      </c>
      <c r="D141" s="48">
        <v>24225</v>
      </c>
      <c r="E141" s="48"/>
      <c r="F141" s="48"/>
      <c r="G141" s="97">
        <f t="shared" si="38"/>
        <v>24225</v>
      </c>
      <c r="H141" s="97">
        <f t="shared" si="39"/>
        <v>24225</v>
      </c>
      <c r="I141" s="97"/>
      <c r="J141" s="88"/>
      <c r="K141" s="89"/>
      <c r="L141" s="89"/>
      <c r="M141" s="97">
        <f>H141</f>
        <v>24225</v>
      </c>
      <c r="N141" s="92"/>
      <c r="O141" s="92"/>
      <c r="P141" s="172"/>
      <c r="Q141" s="172"/>
      <c r="R141" s="138"/>
    </row>
    <row r="142" spans="1:18" s="17" customFormat="1" ht="15.75" customHeight="1">
      <c r="A142" s="61"/>
      <c r="B142" s="11" t="s">
        <v>365</v>
      </c>
      <c r="C142" s="7" t="s">
        <v>453</v>
      </c>
      <c r="D142" s="48">
        <v>4275</v>
      </c>
      <c r="E142" s="48"/>
      <c r="F142" s="48"/>
      <c r="G142" s="97">
        <f t="shared" si="38"/>
        <v>4275</v>
      </c>
      <c r="H142" s="97">
        <f t="shared" si="39"/>
        <v>4275</v>
      </c>
      <c r="I142" s="97"/>
      <c r="J142" s="88"/>
      <c r="K142" s="89"/>
      <c r="L142" s="89"/>
      <c r="M142" s="97">
        <f>H142</f>
        <v>4275</v>
      </c>
      <c r="N142" s="92"/>
      <c r="O142" s="92"/>
      <c r="P142" s="172"/>
      <c r="Q142" s="172"/>
      <c r="R142" s="138"/>
    </row>
    <row r="143" spans="1:18" s="17" customFormat="1" ht="15.75" customHeight="1">
      <c r="A143" s="61"/>
      <c r="B143" s="11" t="s">
        <v>633</v>
      </c>
      <c r="C143" s="7" t="s">
        <v>634</v>
      </c>
      <c r="D143" s="48">
        <v>12250</v>
      </c>
      <c r="E143" s="48"/>
      <c r="F143" s="48"/>
      <c r="G143" s="97">
        <f t="shared" si="38"/>
        <v>12250</v>
      </c>
      <c r="H143" s="97">
        <f t="shared" si="39"/>
        <v>12250</v>
      </c>
      <c r="I143" s="48"/>
      <c r="J143" s="88">
        <f>H143</f>
        <v>12250</v>
      </c>
      <c r="K143" s="89"/>
      <c r="L143" s="89"/>
      <c r="M143" s="97"/>
      <c r="N143" s="92"/>
      <c r="O143" s="92"/>
      <c r="P143" s="172"/>
      <c r="Q143" s="172"/>
      <c r="R143" s="138"/>
    </row>
    <row r="144" spans="1:18" s="20" customFormat="1" ht="15.75" customHeight="1">
      <c r="A144" s="61"/>
      <c r="B144" s="11" t="s">
        <v>638</v>
      </c>
      <c r="C144" s="7" t="s">
        <v>720</v>
      </c>
      <c r="D144" s="48">
        <v>5750</v>
      </c>
      <c r="E144" s="48">
        <v>500</v>
      </c>
      <c r="F144" s="48"/>
      <c r="G144" s="97">
        <f t="shared" si="38"/>
        <v>6250</v>
      </c>
      <c r="H144" s="97">
        <f t="shared" si="39"/>
        <v>6250</v>
      </c>
      <c r="I144" s="48"/>
      <c r="J144" s="88">
        <f>H144</f>
        <v>6250</v>
      </c>
      <c r="K144" s="89"/>
      <c r="L144" s="89"/>
      <c r="M144" s="97"/>
      <c r="N144" s="92"/>
      <c r="O144" s="92"/>
      <c r="P144" s="172"/>
      <c r="Q144" s="172"/>
      <c r="R144" s="138"/>
    </row>
    <row r="145" spans="1:18" s="20" customFormat="1" ht="15.75" customHeight="1">
      <c r="A145" s="61"/>
      <c r="B145" s="11" t="s">
        <v>381</v>
      </c>
      <c r="C145" s="7" t="s">
        <v>720</v>
      </c>
      <c r="D145" s="48">
        <v>134725</v>
      </c>
      <c r="E145" s="48"/>
      <c r="F145" s="48"/>
      <c r="G145" s="97">
        <f t="shared" si="38"/>
        <v>134725</v>
      </c>
      <c r="H145" s="97">
        <f t="shared" si="39"/>
        <v>134725</v>
      </c>
      <c r="I145" s="48"/>
      <c r="J145" s="88"/>
      <c r="K145" s="89"/>
      <c r="L145" s="89"/>
      <c r="M145" s="97">
        <f>H145</f>
        <v>134725</v>
      </c>
      <c r="N145" s="92"/>
      <c r="O145" s="92"/>
      <c r="P145" s="172"/>
      <c r="Q145" s="172"/>
      <c r="R145" s="138"/>
    </row>
    <row r="146" spans="1:18" s="20" customFormat="1" ht="15.75" customHeight="1">
      <c r="A146" s="61"/>
      <c r="B146" s="11" t="s">
        <v>382</v>
      </c>
      <c r="C146" s="7" t="s">
        <v>720</v>
      </c>
      <c r="D146" s="48">
        <v>23775</v>
      </c>
      <c r="E146" s="48"/>
      <c r="F146" s="48"/>
      <c r="G146" s="97">
        <f t="shared" si="38"/>
        <v>23775</v>
      </c>
      <c r="H146" s="97">
        <f t="shared" si="39"/>
        <v>23775</v>
      </c>
      <c r="I146" s="48"/>
      <c r="J146" s="88"/>
      <c r="K146" s="89"/>
      <c r="L146" s="89"/>
      <c r="M146" s="97">
        <f>H146</f>
        <v>23775</v>
      </c>
      <c r="N146" s="92"/>
      <c r="O146" s="92"/>
      <c r="P146" s="172"/>
      <c r="Q146" s="172"/>
      <c r="R146" s="138"/>
    </row>
    <row r="147" spans="1:18" s="20" customFormat="1" ht="15.75" customHeight="1">
      <c r="A147" s="61"/>
      <c r="B147" s="11" t="s">
        <v>68</v>
      </c>
      <c r="C147" s="7" t="s">
        <v>594</v>
      </c>
      <c r="D147" s="48">
        <v>300</v>
      </c>
      <c r="E147" s="48"/>
      <c r="F147" s="48"/>
      <c r="G147" s="97">
        <f t="shared" si="38"/>
        <v>300</v>
      </c>
      <c r="H147" s="97">
        <f t="shared" si="39"/>
        <v>300</v>
      </c>
      <c r="I147" s="48"/>
      <c r="J147" s="88">
        <f>H147</f>
        <v>300</v>
      </c>
      <c r="K147" s="89"/>
      <c r="L147" s="89"/>
      <c r="M147" s="97"/>
      <c r="N147" s="92"/>
      <c r="O147" s="92"/>
      <c r="P147" s="172"/>
      <c r="Q147" s="172"/>
      <c r="R147" s="138"/>
    </row>
    <row r="148" spans="1:18" s="20" customFormat="1" ht="15.75" customHeight="1">
      <c r="A148" s="61"/>
      <c r="B148" s="11" t="s">
        <v>642</v>
      </c>
      <c r="C148" s="7" t="s">
        <v>590</v>
      </c>
      <c r="D148" s="48">
        <v>500</v>
      </c>
      <c r="E148" s="48"/>
      <c r="F148" s="48">
        <v>500</v>
      </c>
      <c r="G148" s="97">
        <f t="shared" si="38"/>
        <v>0</v>
      </c>
      <c r="H148" s="97">
        <f t="shared" si="39"/>
        <v>0</v>
      </c>
      <c r="I148" s="48"/>
      <c r="J148" s="88">
        <f>H148</f>
        <v>0</v>
      </c>
      <c r="K148" s="89"/>
      <c r="L148" s="89"/>
      <c r="M148" s="97"/>
      <c r="N148" s="92"/>
      <c r="O148" s="92"/>
      <c r="P148" s="172"/>
      <c r="Q148" s="172"/>
      <c r="R148" s="138"/>
    </row>
    <row r="149" spans="1:18" s="20" customFormat="1" ht="21" customHeight="1">
      <c r="A149" s="59" t="s">
        <v>697</v>
      </c>
      <c r="B149" s="55"/>
      <c r="C149" s="43" t="s">
        <v>698</v>
      </c>
      <c r="D149" s="86">
        <f>SUM(D150:D152)</f>
        <v>26835</v>
      </c>
      <c r="E149" s="86">
        <f>SUM(E150:E152)</f>
        <v>0</v>
      </c>
      <c r="F149" s="86">
        <f>SUM(F150:F152)</f>
        <v>0</v>
      </c>
      <c r="G149" s="86">
        <f>SUM(G150:G152)</f>
        <v>26835</v>
      </c>
      <c r="H149" s="86">
        <f aca="true" t="shared" si="40" ref="H149:R149">SUM(H150:H152)</f>
        <v>26835</v>
      </c>
      <c r="I149" s="86">
        <f t="shared" si="40"/>
        <v>0</v>
      </c>
      <c r="J149" s="86">
        <f t="shared" si="40"/>
        <v>26835</v>
      </c>
      <c r="K149" s="86">
        <f t="shared" si="40"/>
        <v>0</v>
      </c>
      <c r="L149" s="86">
        <f t="shared" si="40"/>
        <v>0</v>
      </c>
      <c r="M149" s="86">
        <f t="shared" si="40"/>
        <v>0</v>
      </c>
      <c r="N149" s="86">
        <f t="shared" si="40"/>
        <v>0</v>
      </c>
      <c r="O149" s="86"/>
      <c r="P149" s="86">
        <f t="shared" si="40"/>
        <v>0</v>
      </c>
      <c r="Q149" s="86">
        <f t="shared" si="40"/>
        <v>0</v>
      </c>
      <c r="R149" s="87">
        <f t="shared" si="40"/>
        <v>0</v>
      </c>
    </row>
    <row r="150" spans="1:18" s="17" customFormat="1" ht="15.75" customHeight="1">
      <c r="A150" s="61"/>
      <c r="B150" s="11" t="s">
        <v>633</v>
      </c>
      <c r="C150" s="7" t="s">
        <v>634</v>
      </c>
      <c r="D150" s="48">
        <v>400</v>
      </c>
      <c r="E150" s="48"/>
      <c r="F150" s="48"/>
      <c r="G150" s="92">
        <f>D150+E150-F150</f>
        <v>400</v>
      </c>
      <c r="H150" s="48">
        <f>G150</f>
        <v>400</v>
      </c>
      <c r="I150" s="48"/>
      <c r="J150" s="88">
        <f>H150</f>
        <v>400</v>
      </c>
      <c r="K150" s="89"/>
      <c r="L150" s="89"/>
      <c r="M150" s="89"/>
      <c r="N150" s="92"/>
      <c r="O150" s="92"/>
      <c r="P150" s="172"/>
      <c r="Q150" s="172"/>
      <c r="R150" s="138"/>
    </row>
    <row r="151" spans="1:18" s="17" customFormat="1" ht="15.75" customHeight="1">
      <c r="A151" s="61"/>
      <c r="B151" s="11" t="s">
        <v>638</v>
      </c>
      <c r="C151" s="7" t="s">
        <v>720</v>
      </c>
      <c r="D151" s="48">
        <v>1100</v>
      </c>
      <c r="E151" s="48"/>
      <c r="F151" s="48"/>
      <c r="G151" s="92">
        <f>D151+E151-F151</f>
        <v>1100</v>
      </c>
      <c r="H151" s="48">
        <f>G151</f>
        <v>1100</v>
      </c>
      <c r="I151" s="48">
        <v>0</v>
      </c>
      <c r="J151" s="88">
        <f>H151</f>
        <v>1100</v>
      </c>
      <c r="K151" s="89">
        <v>0</v>
      </c>
      <c r="L151" s="89"/>
      <c r="M151" s="89"/>
      <c r="N151" s="92"/>
      <c r="O151" s="92"/>
      <c r="P151" s="172"/>
      <c r="Q151" s="172"/>
      <c r="R151" s="138"/>
    </row>
    <row r="152" spans="1:18" s="17" customFormat="1" ht="18.75" customHeight="1">
      <c r="A152" s="61"/>
      <c r="B152" s="11" t="s">
        <v>642</v>
      </c>
      <c r="C152" s="7" t="s">
        <v>643</v>
      </c>
      <c r="D152" s="48">
        <v>25335</v>
      </c>
      <c r="E152" s="48"/>
      <c r="F152" s="48"/>
      <c r="G152" s="92">
        <f>D152+E152-F152</f>
        <v>25335</v>
      </c>
      <c r="H152" s="48">
        <f>G152</f>
        <v>25335</v>
      </c>
      <c r="I152" s="48">
        <v>0</v>
      </c>
      <c r="J152" s="88">
        <f>H152</f>
        <v>25335</v>
      </c>
      <c r="K152" s="89">
        <v>0</v>
      </c>
      <c r="L152" s="89"/>
      <c r="M152" s="89"/>
      <c r="N152" s="92"/>
      <c r="O152" s="92"/>
      <c r="P152" s="172"/>
      <c r="Q152" s="172"/>
      <c r="R152" s="138"/>
    </row>
    <row r="153" spans="1:18" s="17" customFormat="1" ht="27" customHeight="1">
      <c r="A153" s="57" t="s">
        <v>699</v>
      </c>
      <c r="B153" s="66"/>
      <c r="C153" s="24" t="s">
        <v>700</v>
      </c>
      <c r="D153" s="90">
        <f>D154+D157+D184+D196</f>
        <v>3070030</v>
      </c>
      <c r="E153" s="90">
        <f aca="true" t="shared" si="41" ref="E153:R153">E154+E157+E184+E196</f>
        <v>0</v>
      </c>
      <c r="F153" s="90">
        <f t="shared" si="41"/>
        <v>0</v>
      </c>
      <c r="G153" s="90">
        <f t="shared" si="41"/>
        <v>3070030</v>
      </c>
      <c r="H153" s="90">
        <f t="shared" si="41"/>
        <v>3057030</v>
      </c>
      <c r="I153" s="90">
        <f t="shared" si="41"/>
        <v>2405150</v>
      </c>
      <c r="J153" s="90">
        <f t="shared" si="41"/>
        <v>480211</v>
      </c>
      <c r="K153" s="90">
        <f t="shared" si="41"/>
        <v>11000</v>
      </c>
      <c r="L153" s="90">
        <f t="shared" si="41"/>
        <v>160669</v>
      </c>
      <c r="M153" s="90">
        <f t="shared" si="41"/>
        <v>0</v>
      </c>
      <c r="N153" s="90">
        <f t="shared" si="41"/>
        <v>0</v>
      </c>
      <c r="O153" s="90">
        <f t="shared" si="41"/>
        <v>0</v>
      </c>
      <c r="P153" s="90">
        <f t="shared" si="41"/>
        <v>13000</v>
      </c>
      <c r="Q153" s="90">
        <f t="shared" si="41"/>
        <v>13000</v>
      </c>
      <c r="R153" s="91">
        <f t="shared" si="41"/>
        <v>0</v>
      </c>
    </row>
    <row r="154" spans="1:18" s="17" customFormat="1" ht="20.25" customHeight="1">
      <c r="A154" s="104" t="s">
        <v>383</v>
      </c>
      <c r="B154" s="55"/>
      <c r="C154" s="43" t="s">
        <v>384</v>
      </c>
      <c r="D154" s="86">
        <f>D155+D156</f>
        <v>24000</v>
      </c>
      <c r="E154" s="86">
        <f>E155+E156</f>
        <v>0</v>
      </c>
      <c r="F154" s="86">
        <f>F155+F156</f>
        <v>0</v>
      </c>
      <c r="G154" s="86">
        <f>G155+G156</f>
        <v>24000</v>
      </c>
      <c r="H154" s="86">
        <f>H155+H156</f>
        <v>11000</v>
      </c>
      <c r="I154" s="86">
        <f aca="true" t="shared" si="42" ref="I154:R154">I155+I156</f>
        <v>0</v>
      </c>
      <c r="J154" s="86">
        <f t="shared" si="42"/>
        <v>0</v>
      </c>
      <c r="K154" s="86">
        <f t="shared" si="42"/>
        <v>11000</v>
      </c>
      <c r="L154" s="86">
        <f t="shared" si="42"/>
        <v>0</v>
      </c>
      <c r="M154" s="86">
        <f t="shared" si="42"/>
        <v>0</v>
      </c>
      <c r="N154" s="86">
        <f t="shared" si="42"/>
        <v>0</v>
      </c>
      <c r="O154" s="86"/>
      <c r="P154" s="86">
        <f t="shared" si="42"/>
        <v>13000</v>
      </c>
      <c r="Q154" s="86">
        <f t="shared" si="42"/>
        <v>13000</v>
      </c>
      <c r="R154" s="87">
        <f t="shared" si="42"/>
        <v>0</v>
      </c>
    </row>
    <row r="155" spans="1:18" s="17" customFormat="1" ht="18.75" customHeight="1">
      <c r="A155" s="143"/>
      <c r="B155" s="98" t="s">
        <v>595</v>
      </c>
      <c r="C155" s="100" t="s">
        <v>596</v>
      </c>
      <c r="D155" s="97">
        <v>11000</v>
      </c>
      <c r="E155" s="97"/>
      <c r="F155" s="97"/>
      <c r="G155" s="97">
        <f>D155+E155-F155</f>
        <v>11000</v>
      </c>
      <c r="H155" s="97">
        <f>G155</f>
        <v>11000</v>
      </c>
      <c r="I155" s="97"/>
      <c r="J155" s="97"/>
      <c r="K155" s="97">
        <f>H155</f>
        <v>11000</v>
      </c>
      <c r="L155" s="97"/>
      <c r="M155" s="97"/>
      <c r="N155" s="97"/>
      <c r="O155" s="97"/>
      <c r="P155" s="97"/>
      <c r="Q155" s="97"/>
      <c r="R155" s="105"/>
    </row>
    <row r="156" spans="1:18" s="17" customFormat="1" ht="23.25" customHeight="1">
      <c r="A156" s="101"/>
      <c r="B156" s="98" t="s">
        <v>385</v>
      </c>
      <c r="C156" s="100" t="s">
        <v>386</v>
      </c>
      <c r="D156" s="97">
        <v>13000</v>
      </c>
      <c r="E156" s="97"/>
      <c r="F156" s="97"/>
      <c r="G156" s="97">
        <f>D156+E156-F156</f>
        <v>13000</v>
      </c>
      <c r="H156" s="97"/>
      <c r="I156" s="97"/>
      <c r="J156" s="97"/>
      <c r="K156" s="97"/>
      <c r="L156" s="97"/>
      <c r="M156" s="97"/>
      <c r="N156" s="97"/>
      <c r="O156" s="97"/>
      <c r="P156" s="97">
        <f>G156</f>
        <v>13000</v>
      </c>
      <c r="Q156" s="97">
        <f>P156</f>
        <v>13000</v>
      </c>
      <c r="R156" s="105"/>
    </row>
    <row r="157" spans="1:18" s="17" customFormat="1" ht="26.25" customHeight="1">
      <c r="A157" s="59" t="s">
        <v>721</v>
      </c>
      <c r="B157" s="55"/>
      <c r="C157" s="43" t="s">
        <v>722</v>
      </c>
      <c r="D157" s="86">
        <f>SUM(D158:D183)</f>
        <v>2908000</v>
      </c>
      <c r="E157" s="86">
        <f>SUM(E158:E183)</f>
        <v>0</v>
      </c>
      <c r="F157" s="86">
        <f>SUM(F158:F183)</f>
        <v>0</v>
      </c>
      <c r="G157" s="86">
        <f>SUM(G158:G183)</f>
        <v>2908000</v>
      </c>
      <c r="H157" s="86">
        <f aca="true" t="shared" si="43" ref="H157:R157">SUM(H158:H183)</f>
        <v>2908000</v>
      </c>
      <c r="I157" s="86">
        <f t="shared" si="43"/>
        <v>2315000</v>
      </c>
      <c r="J157" s="86">
        <f t="shared" si="43"/>
        <v>432331</v>
      </c>
      <c r="K157" s="86">
        <f t="shared" si="43"/>
        <v>0</v>
      </c>
      <c r="L157" s="86">
        <f t="shared" si="43"/>
        <v>160669</v>
      </c>
      <c r="M157" s="86">
        <f t="shared" si="43"/>
        <v>0</v>
      </c>
      <c r="N157" s="86">
        <f t="shared" si="43"/>
        <v>0</v>
      </c>
      <c r="O157" s="86"/>
      <c r="P157" s="86">
        <f t="shared" si="43"/>
        <v>0</v>
      </c>
      <c r="Q157" s="86">
        <f t="shared" si="43"/>
        <v>0</v>
      </c>
      <c r="R157" s="87">
        <f t="shared" si="43"/>
        <v>0</v>
      </c>
    </row>
    <row r="158" spans="1:18" s="17" customFormat="1" ht="15.75" customHeight="1">
      <c r="A158" s="61"/>
      <c r="B158" s="11" t="s">
        <v>195</v>
      </c>
      <c r="C158" s="7" t="s">
        <v>467</v>
      </c>
      <c r="D158" s="48">
        <v>160669</v>
      </c>
      <c r="E158" s="48"/>
      <c r="F158" s="48"/>
      <c r="G158" s="92">
        <f>D158+E158-F158</f>
        <v>160669</v>
      </c>
      <c r="H158" s="48">
        <f>G158</f>
        <v>160669</v>
      </c>
      <c r="I158" s="48"/>
      <c r="J158" s="88">
        <v>0</v>
      </c>
      <c r="K158" s="88"/>
      <c r="L158" s="88">
        <f>H158</f>
        <v>160669</v>
      </c>
      <c r="M158" s="88"/>
      <c r="N158" s="92"/>
      <c r="O158" s="92"/>
      <c r="P158" s="172"/>
      <c r="Q158" s="172"/>
      <c r="R158" s="138"/>
    </row>
    <row r="159" spans="1:18" s="17" customFormat="1" ht="21.75" customHeight="1">
      <c r="A159" s="61"/>
      <c r="B159" s="11" t="s">
        <v>627</v>
      </c>
      <c r="C159" s="7" t="s">
        <v>466</v>
      </c>
      <c r="D159" s="48">
        <v>61000</v>
      </c>
      <c r="E159" s="48"/>
      <c r="F159" s="48"/>
      <c r="G159" s="92">
        <f aca="true" t="shared" si="44" ref="G159:G183">D159+E159-F159</f>
        <v>61000</v>
      </c>
      <c r="H159" s="48">
        <f aca="true" t="shared" si="45" ref="H159:H183">G159</f>
        <v>61000</v>
      </c>
      <c r="I159" s="48">
        <f>H159</f>
        <v>61000</v>
      </c>
      <c r="J159" s="88">
        <v>0</v>
      </c>
      <c r="K159" s="88"/>
      <c r="L159" s="88"/>
      <c r="M159" s="88"/>
      <c r="N159" s="92"/>
      <c r="O159" s="92"/>
      <c r="P159" s="172"/>
      <c r="Q159" s="172"/>
      <c r="R159" s="138"/>
    </row>
    <row r="160" spans="1:18" s="17" customFormat="1" ht="15.75" customHeight="1">
      <c r="A160" s="61"/>
      <c r="B160" s="11" t="s">
        <v>629</v>
      </c>
      <c r="C160" s="7" t="s">
        <v>134</v>
      </c>
      <c r="D160" s="48">
        <v>5189</v>
      </c>
      <c r="E160" s="48"/>
      <c r="F160" s="48"/>
      <c r="G160" s="92">
        <f t="shared" si="44"/>
        <v>5189</v>
      </c>
      <c r="H160" s="48">
        <f t="shared" si="45"/>
        <v>5189</v>
      </c>
      <c r="I160" s="48">
        <f aca="true" t="shared" si="46" ref="I160:I166">H160</f>
        <v>5189</v>
      </c>
      <c r="J160" s="88">
        <v>0</v>
      </c>
      <c r="K160" s="88"/>
      <c r="L160" s="88"/>
      <c r="M160" s="88"/>
      <c r="N160" s="92"/>
      <c r="O160" s="92"/>
      <c r="P160" s="172"/>
      <c r="Q160" s="172"/>
      <c r="R160" s="138"/>
    </row>
    <row r="161" spans="1:18" s="17" customFormat="1" ht="21.75" customHeight="1">
      <c r="A161" s="61"/>
      <c r="B161" s="11" t="s">
        <v>710</v>
      </c>
      <c r="C161" s="7" t="s">
        <v>521</v>
      </c>
      <c r="D161" s="48">
        <v>1943000</v>
      </c>
      <c r="E161" s="48"/>
      <c r="F161" s="48"/>
      <c r="G161" s="92">
        <f t="shared" si="44"/>
        <v>1943000</v>
      </c>
      <c r="H161" s="48">
        <f t="shared" si="45"/>
        <v>1943000</v>
      </c>
      <c r="I161" s="48">
        <f t="shared" si="46"/>
        <v>1943000</v>
      </c>
      <c r="J161" s="88">
        <v>0</v>
      </c>
      <c r="K161" s="88"/>
      <c r="L161" s="88"/>
      <c r="M161" s="88"/>
      <c r="N161" s="92"/>
      <c r="O161" s="92"/>
      <c r="P161" s="172"/>
      <c r="Q161" s="172"/>
      <c r="R161" s="138"/>
    </row>
    <row r="162" spans="1:18" s="17" customFormat="1" ht="15" customHeight="1">
      <c r="A162" s="61"/>
      <c r="B162" s="11" t="s">
        <v>711</v>
      </c>
      <c r="C162" s="7" t="s">
        <v>712</v>
      </c>
      <c r="D162" s="48">
        <v>123000</v>
      </c>
      <c r="E162" s="48"/>
      <c r="F162" s="48"/>
      <c r="G162" s="92">
        <f t="shared" si="44"/>
        <v>123000</v>
      </c>
      <c r="H162" s="48">
        <f t="shared" si="45"/>
        <v>123000</v>
      </c>
      <c r="I162" s="48">
        <f t="shared" si="46"/>
        <v>123000</v>
      </c>
      <c r="J162" s="88">
        <v>0</v>
      </c>
      <c r="K162" s="88"/>
      <c r="L162" s="88"/>
      <c r="M162" s="88"/>
      <c r="N162" s="92"/>
      <c r="O162" s="92"/>
      <c r="P162" s="172"/>
      <c r="Q162" s="172"/>
      <c r="R162" s="138"/>
    </row>
    <row r="163" spans="1:18" s="17" customFormat="1" ht="15.75" customHeight="1">
      <c r="A163" s="61"/>
      <c r="B163" s="11" t="s">
        <v>713</v>
      </c>
      <c r="C163" s="7" t="s">
        <v>714</v>
      </c>
      <c r="D163" s="48">
        <v>161811</v>
      </c>
      <c r="E163" s="48"/>
      <c r="F163" s="48"/>
      <c r="G163" s="92">
        <f t="shared" si="44"/>
        <v>161811</v>
      </c>
      <c r="H163" s="48">
        <f t="shared" si="45"/>
        <v>161811</v>
      </c>
      <c r="I163" s="48">
        <f t="shared" si="46"/>
        <v>161811</v>
      </c>
      <c r="J163" s="88">
        <v>0</v>
      </c>
      <c r="K163" s="88"/>
      <c r="L163" s="88"/>
      <c r="M163" s="88"/>
      <c r="N163" s="92"/>
      <c r="O163" s="92"/>
      <c r="P163" s="172"/>
      <c r="Q163" s="172"/>
      <c r="R163" s="138"/>
    </row>
    <row r="164" spans="1:18" s="17" customFormat="1" ht="24" customHeight="1">
      <c r="A164" s="61"/>
      <c r="B164" s="11" t="s">
        <v>544</v>
      </c>
      <c r="C164" s="7" t="s">
        <v>522</v>
      </c>
      <c r="D164" s="48">
        <v>10000</v>
      </c>
      <c r="E164" s="48"/>
      <c r="F164" s="48"/>
      <c r="G164" s="92">
        <f t="shared" si="44"/>
        <v>10000</v>
      </c>
      <c r="H164" s="48">
        <f t="shared" si="45"/>
        <v>10000</v>
      </c>
      <c r="I164" s="48">
        <f t="shared" si="46"/>
        <v>10000</v>
      </c>
      <c r="J164" s="88"/>
      <c r="K164" s="88"/>
      <c r="L164" s="88"/>
      <c r="M164" s="88"/>
      <c r="N164" s="92"/>
      <c r="O164" s="92"/>
      <c r="P164" s="172"/>
      <c r="Q164" s="172"/>
      <c r="R164" s="138"/>
    </row>
    <row r="165" spans="1:18" s="17" customFormat="1" ht="18" customHeight="1">
      <c r="A165" s="61"/>
      <c r="B165" s="65" t="s">
        <v>684</v>
      </c>
      <c r="C165" s="7" t="s">
        <v>380</v>
      </c>
      <c r="D165" s="48">
        <v>9300</v>
      </c>
      <c r="E165" s="48"/>
      <c r="F165" s="48"/>
      <c r="G165" s="92">
        <f t="shared" si="44"/>
        <v>9300</v>
      </c>
      <c r="H165" s="48">
        <f t="shared" si="45"/>
        <v>9300</v>
      </c>
      <c r="I165" s="48">
        <f t="shared" si="46"/>
        <v>9300</v>
      </c>
      <c r="J165" s="88"/>
      <c r="K165" s="88"/>
      <c r="L165" s="88"/>
      <c r="M165" s="88"/>
      <c r="N165" s="92"/>
      <c r="O165" s="92"/>
      <c r="P165" s="172"/>
      <c r="Q165" s="172"/>
      <c r="R165" s="138"/>
    </row>
    <row r="166" spans="1:18" s="17" customFormat="1" ht="15.75" customHeight="1">
      <c r="A166" s="61"/>
      <c r="B166" s="11" t="s">
        <v>631</v>
      </c>
      <c r="C166" s="7" t="s">
        <v>589</v>
      </c>
      <c r="D166" s="48">
        <v>1700</v>
      </c>
      <c r="E166" s="48"/>
      <c r="F166" s="48"/>
      <c r="G166" s="92">
        <f t="shared" si="44"/>
        <v>1700</v>
      </c>
      <c r="H166" s="48">
        <f t="shared" si="45"/>
        <v>1700</v>
      </c>
      <c r="I166" s="48">
        <f t="shared" si="46"/>
        <v>1700</v>
      </c>
      <c r="J166" s="88"/>
      <c r="K166" s="88"/>
      <c r="L166" s="88"/>
      <c r="M166" s="88"/>
      <c r="N166" s="92"/>
      <c r="O166" s="92"/>
      <c r="P166" s="172"/>
      <c r="Q166" s="172"/>
      <c r="R166" s="138"/>
    </row>
    <row r="167" spans="1:18" s="17" customFormat="1" ht="15.75" customHeight="1">
      <c r="A167" s="61"/>
      <c r="B167" s="11" t="s">
        <v>196</v>
      </c>
      <c r="C167" s="7" t="s">
        <v>197</v>
      </c>
      <c r="D167" s="48">
        <v>91235</v>
      </c>
      <c r="E167" s="48"/>
      <c r="F167" s="48"/>
      <c r="G167" s="92">
        <f t="shared" si="44"/>
        <v>91235</v>
      </c>
      <c r="H167" s="48">
        <f t="shared" si="45"/>
        <v>91235</v>
      </c>
      <c r="I167" s="48"/>
      <c r="J167" s="88">
        <f>H167</f>
        <v>91235</v>
      </c>
      <c r="K167" s="88"/>
      <c r="L167" s="88"/>
      <c r="M167" s="88"/>
      <c r="N167" s="92"/>
      <c r="O167" s="92"/>
      <c r="P167" s="172"/>
      <c r="Q167" s="172"/>
      <c r="R167" s="138"/>
    </row>
    <row r="168" spans="1:18" s="17" customFormat="1" ht="15.75" customHeight="1">
      <c r="A168" s="61"/>
      <c r="B168" s="11" t="s">
        <v>633</v>
      </c>
      <c r="C168" s="7" t="s">
        <v>634</v>
      </c>
      <c r="D168" s="48">
        <v>170000</v>
      </c>
      <c r="E168" s="48"/>
      <c r="F168" s="48"/>
      <c r="G168" s="92">
        <f t="shared" si="44"/>
        <v>170000</v>
      </c>
      <c r="H168" s="48">
        <f t="shared" si="45"/>
        <v>170000</v>
      </c>
      <c r="I168" s="48"/>
      <c r="J168" s="88">
        <f aca="true" t="shared" si="47" ref="J168:J183">H168</f>
        <v>170000</v>
      </c>
      <c r="K168" s="88"/>
      <c r="L168" s="88"/>
      <c r="M168" s="88"/>
      <c r="N168" s="92"/>
      <c r="O168" s="92"/>
      <c r="P168" s="172"/>
      <c r="Q168" s="172"/>
      <c r="R168" s="138"/>
    </row>
    <row r="169" spans="1:18" s="17" customFormat="1" ht="16.5" customHeight="1">
      <c r="A169" s="61"/>
      <c r="B169" s="11" t="s">
        <v>716</v>
      </c>
      <c r="C169" s="7" t="s">
        <v>717</v>
      </c>
      <c r="D169" s="48">
        <v>19000</v>
      </c>
      <c r="E169" s="48"/>
      <c r="F169" s="48"/>
      <c r="G169" s="92">
        <f t="shared" si="44"/>
        <v>19000</v>
      </c>
      <c r="H169" s="48">
        <f t="shared" si="45"/>
        <v>19000</v>
      </c>
      <c r="I169" s="48"/>
      <c r="J169" s="88">
        <f t="shared" si="47"/>
        <v>19000</v>
      </c>
      <c r="K169" s="88"/>
      <c r="L169" s="88"/>
      <c r="M169" s="88"/>
      <c r="N169" s="92"/>
      <c r="O169" s="92"/>
      <c r="P169" s="172"/>
      <c r="Q169" s="172"/>
      <c r="R169" s="138"/>
    </row>
    <row r="170" spans="1:18" s="17" customFormat="1" ht="15.75" customHeight="1">
      <c r="A170" s="61"/>
      <c r="B170" s="11" t="s">
        <v>635</v>
      </c>
      <c r="C170" s="7" t="s">
        <v>718</v>
      </c>
      <c r="D170" s="48">
        <v>29000</v>
      </c>
      <c r="E170" s="48"/>
      <c r="F170" s="48"/>
      <c r="G170" s="92">
        <f t="shared" si="44"/>
        <v>29000</v>
      </c>
      <c r="H170" s="48">
        <f t="shared" si="45"/>
        <v>29000</v>
      </c>
      <c r="I170" s="48"/>
      <c r="J170" s="88">
        <f t="shared" si="47"/>
        <v>29000</v>
      </c>
      <c r="K170" s="88"/>
      <c r="L170" s="88"/>
      <c r="M170" s="88"/>
      <c r="N170" s="92"/>
      <c r="O170" s="92"/>
      <c r="P170" s="172"/>
      <c r="Q170" s="172"/>
      <c r="R170" s="138"/>
    </row>
    <row r="171" spans="1:18" s="17" customFormat="1" ht="17.25" customHeight="1">
      <c r="A171" s="61"/>
      <c r="B171" s="11" t="s">
        <v>637</v>
      </c>
      <c r="C171" s="7" t="s">
        <v>719</v>
      </c>
      <c r="D171" s="48">
        <v>20000</v>
      </c>
      <c r="E171" s="48"/>
      <c r="F171" s="48"/>
      <c r="G171" s="92">
        <f t="shared" si="44"/>
        <v>20000</v>
      </c>
      <c r="H171" s="48">
        <f t="shared" si="45"/>
        <v>20000</v>
      </c>
      <c r="I171" s="48"/>
      <c r="J171" s="88">
        <f t="shared" si="47"/>
        <v>20000</v>
      </c>
      <c r="K171" s="88"/>
      <c r="L171" s="88"/>
      <c r="M171" s="88"/>
      <c r="N171" s="92"/>
      <c r="O171" s="92"/>
      <c r="P171" s="172"/>
      <c r="Q171" s="172"/>
      <c r="R171" s="138"/>
    </row>
    <row r="172" spans="1:18" s="17" customFormat="1" ht="17.25" customHeight="1">
      <c r="A172" s="61"/>
      <c r="B172" s="11" t="s">
        <v>702</v>
      </c>
      <c r="C172" s="7" t="s">
        <v>707</v>
      </c>
      <c r="D172" s="48">
        <v>15000</v>
      </c>
      <c r="E172" s="48"/>
      <c r="F172" s="48"/>
      <c r="G172" s="92">
        <f t="shared" si="44"/>
        <v>15000</v>
      </c>
      <c r="H172" s="48">
        <f t="shared" si="45"/>
        <v>15000</v>
      </c>
      <c r="I172" s="48"/>
      <c r="J172" s="88">
        <f t="shared" si="47"/>
        <v>15000</v>
      </c>
      <c r="K172" s="88"/>
      <c r="L172" s="88"/>
      <c r="M172" s="88"/>
      <c r="N172" s="92"/>
      <c r="O172" s="92"/>
      <c r="P172" s="172"/>
      <c r="Q172" s="172"/>
      <c r="R172" s="138"/>
    </row>
    <row r="173" spans="1:18" s="17" customFormat="1" ht="17.25" customHeight="1">
      <c r="A173" s="61"/>
      <c r="B173" s="11" t="s">
        <v>638</v>
      </c>
      <c r="C173" s="7" t="s">
        <v>720</v>
      </c>
      <c r="D173" s="48">
        <v>40000</v>
      </c>
      <c r="E173" s="48"/>
      <c r="F173" s="48"/>
      <c r="G173" s="92">
        <f t="shared" si="44"/>
        <v>40000</v>
      </c>
      <c r="H173" s="48">
        <f t="shared" si="45"/>
        <v>40000</v>
      </c>
      <c r="I173" s="48"/>
      <c r="J173" s="88">
        <f t="shared" si="47"/>
        <v>40000</v>
      </c>
      <c r="K173" s="88"/>
      <c r="L173" s="88"/>
      <c r="M173" s="88"/>
      <c r="N173" s="92"/>
      <c r="O173" s="92"/>
      <c r="P173" s="172"/>
      <c r="Q173" s="172"/>
      <c r="R173" s="138"/>
    </row>
    <row r="174" spans="1:18" s="17" customFormat="1" ht="17.25" customHeight="1">
      <c r="A174" s="61"/>
      <c r="B174" s="11" t="s">
        <v>285</v>
      </c>
      <c r="C174" s="8" t="s">
        <v>286</v>
      </c>
      <c r="D174" s="48">
        <v>2000</v>
      </c>
      <c r="E174" s="48"/>
      <c r="F174" s="48"/>
      <c r="G174" s="92">
        <f t="shared" si="44"/>
        <v>2000</v>
      </c>
      <c r="H174" s="48">
        <f t="shared" si="45"/>
        <v>2000</v>
      </c>
      <c r="I174" s="48"/>
      <c r="J174" s="88">
        <f t="shared" si="47"/>
        <v>2000</v>
      </c>
      <c r="K174" s="88"/>
      <c r="L174" s="88"/>
      <c r="M174" s="88"/>
      <c r="N174" s="92"/>
      <c r="O174" s="92"/>
      <c r="P174" s="172"/>
      <c r="Q174" s="172"/>
      <c r="R174" s="138"/>
    </row>
    <row r="175" spans="1:18" s="17" customFormat="1" ht="17.25" customHeight="1">
      <c r="A175" s="61"/>
      <c r="B175" s="11" t="s">
        <v>67</v>
      </c>
      <c r="C175" s="7" t="s">
        <v>69</v>
      </c>
      <c r="D175" s="48">
        <v>5000</v>
      </c>
      <c r="E175" s="48"/>
      <c r="F175" s="48"/>
      <c r="G175" s="92">
        <f t="shared" si="44"/>
        <v>5000</v>
      </c>
      <c r="H175" s="48">
        <f t="shared" si="45"/>
        <v>5000</v>
      </c>
      <c r="I175" s="48"/>
      <c r="J175" s="88">
        <f t="shared" si="47"/>
        <v>5000</v>
      </c>
      <c r="K175" s="88"/>
      <c r="L175" s="88"/>
      <c r="M175" s="88"/>
      <c r="N175" s="92"/>
      <c r="O175" s="92"/>
      <c r="P175" s="172"/>
      <c r="Q175" s="172"/>
      <c r="R175" s="138"/>
    </row>
    <row r="176" spans="1:18" s="17" customFormat="1" ht="17.25" customHeight="1">
      <c r="A176" s="61"/>
      <c r="B176" s="11" t="s">
        <v>49</v>
      </c>
      <c r="C176" s="7" t="s">
        <v>53</v>
      </c>
      <c r="D176" s="48">
        <v>5000</v>
      </c>
      <c r="E176" s="48"/>
      <c r="F176" s="48"/>
      <c r="G176" s="92">
        <f t="shared" si="44"/>
        <v>5000</v>
      </c>
      <c r="H176" s="48">
        <f t="shared" si="45"/>
        <v>5000</v>
      </c>
      <c r="I176" s="48"/>
      <c r="J176" s="88">
        <f t="shared" si="47"/>
        <v>5000</v>
      </c>
      <c r="K176" s="88"/>
      <c r="L176" s="88"/>
      <c r="M176" s="88"/>
      <c r="N176" s="92"/>
      <c r="O176" s="92"/>
      <c r="P176" s="172"/>
      <c r="Q176" s="172"/>
      <c r="R176" s="138"/>
    </row>
    <row r="177" spans="1:18" s="17" customFormat="1" ht="14.25" customHeight="1">
      <c r="A177" s="61"/>
      <c r="B177" s="11" t="s">
        <v>640</v>
      </c>
      <c r="C177" s="7" t="s">
        <v>641</v>
      </c>
      <c r="D177" s="48">
        <v>7000</v>
      </c>
      <c r="E177" s="48"/>
      <c r="F177" s="48"/>
      <c r="G177" s="92">
        <f t="shared" si="44"/>
        <v>7000</v>
      </c>
      <c r="H177" s="48">
        <f t="shared" si="45"/>
        <v>7000</v>
      </c>
      <c r="I177" s="48"/>
      <c r="J177" s="88">
        <f t="shared" si="47"/>
        <v>7000</v>
      </c>
      <c r="K177" s="88"/>
      <c r="L177" s="88"/>
      <c r="M177" s="88"/>
      <c r="N177" s="92"/>
      <c r="O177" s="92"/>
      <c r="P177" s="172"/>
      <c r="Q177" s="172"/>
      <c r="R177" s="138"/>
    </row>
    <row r="178" spans="1:18" s="17" customFormat="1" ht="15.75" customHeight="1">
      <c r="A178" s="61"/>
      <c r="B178" s="11" t="s">
        <v>642</v>
      </c>
      <c r="C178" s="7" t="s">
        <v>643</v>
      </c>
      <c r="D178" s="48">
        <v>4096</v>
      </c>
      <c r="E178" s="48"/>
      <c r="F178" s="48"/>
      <c r="G178" s="92">
        <f t="shared" si="44"/>
        <v>4096</v>
      </c>
      <c r="H178" s="48">
        <f t="shared" si="45"/>
        <v>4096</v>
      </c>
      <c r="I178" s="48"/>
      <c r="J178" s="88">
        <f t="shared" si="47"/>
        <v>4096</v>
      </c>
      <c r="K178" s="88"/>
      <c r="L178" s="88"/>
      <c r="M178" s="88"/>
      <c r="N178" s="92"/>
      <c r="O178" s="92"/>
      <c r="P178" s="172"/>
      <c r="Q178" s="172"/>
      <c r="R178" s="138"/>
    </row>
    <row r="179" spans="1:18" s="17" customFormat="1" ht="18" customHeight="1">
      <c r="A179" s="61"/>
      <c r="B179" s="11" t="s">
        <v>644</v>
      </c>
      <c r="C179" s="7" t="s">
        <v>645</v>
      </c>
      <c r="D179" s="48">
        <v>2000</v>
      </c>
      <c r="E179" s="48"/>
      <c r="F179" s="48"/>
      <c r="G179" s="92">
        <f t="shared" si="44"/>
        <v>2000</v>
      </c>
      <c r="H179" s="48">
        <f t="shared" si="45"/>
        <v>2000</v>
      </c>
      <c r="I179" s="48"/>
      <c r="J179" s="88">
        <f t="shared" si="47"/>
        <v>2000</v>
      </c>
      <c r="K179" s="88"/>
      <c r="L179" s="88"/>
      <c r="M179" s="88"/>
      <c r="N179" s="92"/>
      <c r="O179" s="92"/>
      <c r="P179" s="172"/>
      <c r="Q179" s="172"/>
      <c r="R179" s="138"/>
    </row>
    <row r="180" spans="1:18" s="17" customFormat="1" ht="20.25" customHeight="1">
      <c r="A180" s="61"/>
      <c r="B180" s="11" t="s">
        <v>701</v>
      </c>
      <c r="C180" s="7" t="s">
        <v>505</v>
      </c>
      <c r="D180" s="48">
        <v>14040</v>
      </c>
      <c r="E180" s="48"/>
      <c r="F180" s="48"/>
      <c r="G180" s="92">
        <f t="shared" si="44"/>
        <v>14040</v>
      </c>
      <c r="H180" s="48">
        <f t="shared" si="45"/>
        <v>14040</v>
      </c>
      <c r="I180" s="48"/>
      <c r="J180" s="88">
        <f t="shared" si="47"/>
        <v>14040</v>
      </c>
      <c r="K180" s="88"/>
      <c r="L180" s="88"/>
      <c r="M180" s="88"/>
      <c r="N180" s="92"/>
      <c r="O180" s="92"/>
      <c r="P180" s="172"/>
      <c r="Q180" s="172"/>
      <c r="R180" s="138"/>
    </row>
    <row r="181" spans="1:18" s="17" customFormat="1" ht="18.75" customHeight="1">
      <c r="A181" s="61"/>
      <c r="B181" s="11" t="s">
        <v>723</v>
      </c>
      <c r="C181" s="7" t="s">
        <v>75</v>
      </c>
      <c r="D181" s="48">
        <v>160</v>
      </c>
      <c r="E181" s="48"/>
      <c r="F181" s="48"/>
      <c r="G181" s="92">
        <f t="shared" si="44"/>
        <v>160</v>
      </c>
      <c r="H181" s="48">
        <f t="shared" si="45"/>
        <v>160</v>
      </c>
      <c r="I181" s="48"/>
      <c r="J181" s="88">
        <f t="shared" si="47"/>
        <v>160</v>
      </c>
      <c r="K181" s="88"/>
      <c r="L181" s="88"/>
      <c r="M181" s="88"/>
      <c r="N181" s="92"/>
      <c r="O181" s="92"/>
      <c r="P181" s="172"/>
      <c r="Q181" s="172"/>
      <c r="R181" s="138"/>
    </row>
    <row r="182" spans="1:18" s="17" customFormat="1" ht="18.75" customHeight="1">
      <c r="A182" s="61"/>
      <c r="B182" s="11" t="s">
        <v>51</v>
      </c>
      <c r="C182" s="7" t="s">
        <v>65</v>
      </c>
      <c r="D182" s="48">
        <v>5800</v>
      </c>
      <c r="E182" s="48"/>
      <c r="F182" s="48"/>
      <c r="G182" s="92">
        <f t="shared" si="44"/>
        <v>5800</v>
      </c>
      <c r="H182" s="48">
        <f t="shared" si="45"/>
        <v>5800</v>
      </c>
      <c r="I182" s="48"/>
      <c r="J182" s="88">
        <f t="shared" si="47"/>
        <v>5800</v>
      </c>
      <c r="K182" s="88"/>
      <c r="L182" s="88"/>
      <c r="M182" s="88"/>
      <c r="N182" s="92"/>
      <c r="O182" s="92"/>
      <c r="P182" s="172"/>
      <c r="Q182" s="172"/>
      <c r="R182" s="138"/>
    </row>
    <row r="183" spans="1:18" s="17" customFormat="1" ht="18.75" customHeight="1">
      <c r="A183" s="61"/>
      <c r="B183" s="11" t="s">
        <v>52</v>
      </c>
      <c r="C183" s="7" t="s">
        <v>66</v>
      </c>
      <c r="D183" s="48">
        <v>3000</v>
      </c>
      <c r="E183" s="48"/>
      <c r="F183" s="48"/>
      <c r="G183" s="92">
        <f t="shared" si="44"/>
        <v>3000</v>
      </c>
      <c r="H183" s="48">
        <f t="shared" si="45"/>
        <v>3000</v>
      </c>
      <c r="I183" s="48"/>
      <c r="J183" s="88">
        <f t="shared" si="47"/>
        <v>3000</v>
      </c>
      <c r="K183" s="88"/>
      <c r="L183" s="88"/>
      <c r="M183" s="88"/>
      <c r="N183" s="92"/>
      <c r="O183" s="92"/>
      <c r="P183" s="172"/>
      <c r="Q183" s="172"/>
      <c r="R183" s="138"/>
    </row>
    <row r="184" spans="1:18" s="17" customFormat="1" ht="19.5" customHeight="1">
      <c r="A184" s="135" t="s">
        <v>622</v>
      </c>
      <c r="B184" s="136"/>
      <c r="C184" s="189" t="s">
        <v>623</v>
      </c>
      <c r="D184" s="137">
        <f>SUM(D185:D195)</f>
        <v>63770</v>
      </c>
      <c r="E184" s="137">
        <f>SUM(E185:E195)</f>
        <v>0</v>
      </c>
      <c r="F184" s="137">
        <f>SUM(F185:F195)</f>
        <v>0</v>
      </c>
      <c r="G184" s="137">
        <f>SUM(G185:G195)</f>
        <v>63770</v>
      </c>
      <c r="H184" s="137">
        <f>SUM(H185:H195)</f>
        <v>63770</v>
      </c>
      <c r="I184" s="137">
        <f aca="true" t="shared" si="48" ref="I184:R184">SUM(I185:I195)</f>
        <v>52870</v>
      </c>
      <c r="J184" s="137">
        <f t="shared" si="48"/>
        <v>10900</v>
      </c>
      <c r="K184" s="137">
        <f t="shared" si="48"/>
        <v>0</v>
      </c>
      <c r="L184" s="137">
        <f t="shared" si="48"/>
        <v>0</v>
      </c>
      <c r="M184" s="137">
        <f t="shared" si="48"/>
        <v>0</v>
      </c>
      <c r="N184" s="137">
        <f t="shared" si="48"/>
        <v>0</v>
      </c>
      <c r="O184" s="137"/>
      <c r="P184" s="137">
        <f t="shared" si="48"/>
        <v>0</v>
      </c>
      <c r="Q184" s="137">
        <f t="shared" si="48"/>
        <v>0</v>
      </c>
      <c r="R184" s="165">
        <f t="shared" si="48"/>
        <v>0</v>
      </c>
    </row>
    <row r="185" spans="1:18" s="17" customFormat="1" ht="15" customHeight="1">
      <c r="A185" s="61"/>
      <c r="B185" s="11" t="s">
        <v>625</v>
      </c>
      <c r="C185" s="7" t="s">
        <v>626</v>
      </c>
      <c r="D185" s="48">
        <v>40565</v>
      </c>
      <c r="E185" s="48"/>
      <c r="F185" s="48"/>
      <c r="G185" s="97">
        <f>D185+E185-F185</f>
        <v>40565</v>
      </c>
      <c r="H185" s="48">
        <f>G185</f>
        <v>40565</v>
      </c>
      <c r="I185" s="48">
        <f>H185</f>
        <v>40565</v>
      </c>
      <c r="J185" s="88"/>
      <c r="K185" s="88"/>
      <c r="L185" s="88"/>
      <c r="M185" s="88"/>
      <c r="N185" s="92"/>
      <c r="O185" s="92"/>
      <c r="P185" s="172"/>
      <c r="Q185" s="172"/>
      <c r="R185" s="138"/>
    </row>
    <row r="186" spans="1:18" s="17" customFormat="1" ht="15" customHeight="1">
      <c r="A186" s="61"/>
      <c r="B186" s="11" t="s">
        <v>629</v>
      </c>
      <c r="C186" s="7" t="s">
        <v>134</v>
      </c>
      <c r="D186" s="48">
        <v>3100</v>
      </c>
      <c r="E186" s="48"/>
      <c r="F186" s="48"/>
      <c r="G186" s="97">
        <f aca="true" t="shared" si="49" ref="G186:G195">D186+E186-F186</f>
        <v>3100</v>
      </c>
      <c r="H186" s="48">
        <f aca="true" t="shared" si="50" ref="H186:H195">G186</f>
        <v>3100</v>
      </c>
      <c r="I186" s="48">
        <f>H186</f>
        <v>3100</v>
      </c>
      <c r="J186" s="88"/>
      <c r="K186" s="88"/>
      <c r="L186" s="88"/>
      <c r="M186" s="88"/>
      <c r="N186" s="92"/>
      <c r="O186" s="92"/>
      <c r="P186" s="172"/>
      <c r="Q186" s="172"/>
      <c r="R186" s="138"/>
    </row>
    <row r="187" spans="1:18" s="17" customFormat="1" ht="15" customHeight="1">
      <c r="A187" s="61"/>
      <c r="B187" s="11" t="s">
        <v>655</v>
      </c>
      <c r="C187" s="7" t="s">
        <v>380</v>
      </c>
      <c r="D187" s="48">
        <v>7920</v>
      </c>
      <c r="E187" s="48"/>
      <c r="F187" s="48"/>
      <c r="G187" s="97">
        <f t="shared" si="49"/>
        <v>7920</v>
      </c>
      <c r="H187" s="48">
        <f t="shared" si="50"/>
        <v>7920</v>
      </c>
      <c r="I187" s="48">
        <f>H187</f>
        <v>7920</v>
      </c>
      <c r="J187" s="88"/>
      <c r="K187" s="88"/>
      <c r="L187" s="88"/>
      <c r="M187" s="88"/>
      <c r="N187" s="92"/>
      <c r="O187" s="92"/>
      <c r="P187" s="172"/>
      <c r="Q187" s="172"/>
      <c r="R187" s="138"/>
    </row>
    <row r="188" spans="1:18" s="17" customFormat="1" ht="15" customHeight="1">
      <c r="A188" s="61"/>
      <c r="B188" s="11" t="s">
        <v>631</v>
      </c>
      <c r="C188" s="7" t="s">
        <v>589</v>
      </c>
      <c r="D188" s="48">
        <v>1285</v>
      </c>
      <c r="E188" s="48"/>
      <c r="F188" s="48"/>
      <c r="G188" s="97">
        <f t="shared" si="49"/>
        <v>1285</v>
      </c>
      <c r="H188" s="48">
        <f t="shared" si="50"/>
        <v>1285</v>
      </c>
      <c r="I188" s="48">
        <f>H188</f>
        <v>1285</v>
      </c>
      <c r="J188" s="88"/>
      <c r="K188" s="88"/>
      <c r="L188" s="88"/>
      <c r="M188" s="88"/>
      <c r="N188" s="92"/>
      <c r="O188" s="92"/>
      <c r="P188" s="172"/>
      <c r="Q188" s="172"/>
      <c r="R188" s="138"/>
    </row>
    <row r="189" spans="1:18" s="17" customFormat="1" ht="15" customHeight="1">
      <c r="A189" s="61"/>
      <c r="B189" s="11" t="s">
        <v>633</v>
      </c>
      <c r="C189" s="7" t="s">
        <v>634</v>
      </c>
      <c r="D189" s="48">
        <v>3200</v>
      </c>
      <c r="E189" s="48"/>
      <c r="F189" s="48"/>
      <c r="G189" s="97">
        <f t="shared" si="49"/>
        <v>3200</v>
      </c>
      <c r="H189" s="48">
        <f t="shared" si="50"/>
        <v>3200</v>
      </c>
      <c r="I189" s="48"/>
      <c r="J189" s="88">
        <f>H189</f>
        <v>3200</v>
      </c>
      <c r="K189" s="88"/>
      <c r="L189" s="88"/>
      <c r="M189" s="88"/>
      <c r="N189" s="92"/>
      <c r="O189" s="92"/>
      <c r="P189" s="172"/>
      <c r="Q189" s="172"/>
      <c r="R189" s="138"/>
    </row>
    <row r="190" spans="1:18" s="17" customFormat="1" ht="15" customHeight="1">
      <c r="A190" s="61"/>
      <c r="B190" s="11" t="s">
        <v>638</v>
      </c>
      <c r="C190" s="7" t="s">
        <v>720</v>
      </c>
      <c r="D190" s="48">
        <v>3100</v>
      </c>
      <c r="E190" s="48"/>
      <c r="F190" s="48"/>
      <c r="G190" s="97">
        <f t="shared" si="49"/>
        <v>3100</v>
      </c>
      <c r="H190" s="48">
        <f t="shared" si="50"/>
        <v>3100</v>
      </c>
      <c r="I190" s="48"/>
      <c r="J190" s="88">
        <f aca="true" t="shared" si="51" ref="J190:J195">H190</f>
        <v>3100</v>
      </c>
      <c r="K190" s="88"/>
      <c r="L190" s="88"/>
      <c r="M190" s="88"/>
      <c r="N190" s="92"/>
      <c r="O190" s="92"/>
      <c r="P190" s="172"/>
      <c r="Q190" s="172"/>
      <c r="R190" s="138"/>
    </row>
    <row r="191" spans="1:18" s="17" customFormat="1" ht="15" customHeight="1">
      <c r="A191" s="61"/>
      <c r="B191" s="11" t="s">
        <v>640</v>
      </c>
      <c r="C191" s="7" t="s">
        <v>641</v>
      </c>
      <c r="D191" s="48">
        <v>1000</v>
      </c>
      <c r="E191" s="48"/>
      <c r="F191" s="48"/>
      <c r="G191" s="97">
        <f t="shared" si="49"/>
        <v>1000</v>
      </c>
      <c r="H191" s="48">
        <f t="shared" si="50"/>
        <v>1000</v>
      </c>
      <c r="I191" s="48"/>
      <c r="J191" s="88">
        <f t="shared" si="51"/>
        <v>1000</v>
      </c>
      <c r="K191" s="88"/>
      <c r="L191" s="88"/>
      <c r="M191" s="88"/>
      <c r="N191" s="92"/>
      <c r="O191" s="92"/>
      <c r="P191" s="172"/>
      <c r="Q191" s="172"/>
      <c r="R191" s="138"/>
    </row>
    <row r="192" spans="1:18" s="17" customFormat="1" ht="15" customHeight="1">
      <c r="A192" s="61"/>
      <c r="B192" s="11" t="s">
        <v>644</v>
      </c>
      <c r="C192" s="7" t="s">
        <v>645</v>
      </c>
      <c r="D192" s="48">
        <v>1100</v>
      </c>
      <c r="E192" s="48"/>
      <c r="F192" s="48"/>
      <c r="G192" s="97">
        <f t="shared" si="49"/>
        <v>1100</v>
      </c>
      <c r="H192" s="48">
        <f t="shared" si="50"/>
        <v>1100</v>
      </c>
      <c r="I192" s="48"/>
      <c r="J192" s="88">
        <f t="shared" si="51"/>
        <v>1100</v>
      </c>
      <c r="K192" s="88"/>
      <c r="L192" s="88"/>
      <c r="M192" s="88"/>
      <c r="N192" s="92"/>
      <c r="O192" s="92"/>
      <c r="P192" s="172"/>
      <c r="Q192" s="172"/>
      <c r="R192" s="138"/>
    </row>
    <row r="193" spans="1:18" s="17" customFormat="1" ht="14.25" customHeight="1">
      <c r="A193" s="61"/>
      <c r="B193" s="11" t="s">
        <v>50</v>
      </c>
      <c r="C193" s="7" t="s">
        <v>359</v>
      </c>
      <c r="D193" s="48">
        <v>1000</v>
      </c>
      <c r="E193" s="48"/>
      <c r="F193" s="48"/>
      <c r="G193" s="97">
        <f t="shared" si="49"/>
        <v>1000</v>
      </c>
      <c r="H193" s="48">
        <f t="shared" si="50"/>
        <v>1000</v>
      </c>
      <c r="I193" s="48"/>
      <c r="J193" s="88">
        <f t="shared" si="51"/>
        <v>1000</v>
      </c>
      <c r="K193" s="88"/>
      <c r="L193" s="88"/>
      <c r="M193" s="88"/>
      <c r="N193" s="92"/>
      <c r="O193" s="92"/>
      <c r="P193" s="172"/>
      <c r="Q193" s="172"/>
      <c r="R193" s="138"/>
    </row>
    <row r="194" spans="1:18" s="17" customFormat="1" ht="14.25" customHeight="1">
      <c r="A194" s="61"/>
      <c r="B194" s="11" t="s">
        <v>51</v>
      </c>
      <c r="C194" s="7" t="s">
        <v>65</v>
      </c>
      <c r="D194" s="48">
        <v>500</v>
      </c>
      <c r="E194" s="48"/>
      <c r="F194" s="48"/>
      <c r="G194" s="97">
        <f t="shared" si="49"/>
        <v>500</v>
      </c>
      <c r="H194" s="48">
        <f t="shared" si="50"/>
        <v>500</v>
      </c>
      <c r="I194" s="48"/>
      <c r="J194" s="88">
        <f t="shared" si="51"/>
        <v>500</v>
      </c>
      <c r="K194" s="88"/>
      <c r="L194" s="88"/>
      <c r="M194" s="88"/>
      <c r="N194" s="92"/>
      <c r="O194" s="92"/>
      <c r="P194" s="172"/>
      <c r="Q194" s="172"/>
      <c r="R194" s="138"/>
    </row>
    <row r="195" spans="1:18" s="17" customFormat="1" ht="14.25" customHeight="1">
      <c r="A195" s="61"/>
      <c r="B195" s="11" t="s">
        <v>52</v>
      </c>
      <c r="C195" s="7" t="s">
        <v>66</v>
      </c>
      <c r="D195" s="48">
        <v>1000</v>
      </c>
      <c r="E195" s="48"/>
      <c r="F195" s="48"/>
      <c r="G195" s="97">
        <f t="shared" si="49"/>
        <v>1000</v>
      </c>
      <c r="H195" s="48">
        <f t="shared" si="50"/>
        <v>1000</v>
      </c>
      <c r="I195" s="48"/>
      <c r="J195" s="88">
        <f t="shared" si="51"/>
        <v>1000</v>
      </c>
      <c r="K195" s="88"/>
      <c r="L195" s="88"/>
      <c r="M195" s="88"/>
      <c r="N195" s="92"/>
      <c r="O195" s="92"/>
      <c r="P195" s="172"/>
      <c r="Q195" s="172"/>
      <c r="R195" s="138"/>
    </row>
    <row r="196" spans="1:18" s="17" customFormat="1" ht="14.25" customHeight="1">
      <c r="A196" s="135" t="s">
        <v>54</v>
      </c>
      <c r="B196" s="136"/>
      <c r="C196" s="189" t="s">
        <v>698</v>
      </c>
      <c r="D196" s="137">
        <f>SUM(D197:D204)</f>
        <v>74260</v>
      </c>
      <c r="E196" s="137">
        <f aca="true" t="shared" si="52" ref="E196:R196">SUM(E197:E204)</f>
        <v>0</v>
      </c>
      <c r="F196" s="137">
        <f t="shared" si="52"/>
        <v>0</v>
      </c>
      <c r="G196" s="137">
        <f t="shared" si="52"/>
        <v>74260</v>
      </c>
      <c r="H196" s="137">
        <f t="shared" si="52"/>
        <v>74260</v>
      </c>
      <c r="I196" s="137">
        <f t="shared" si="52"/>
        <v>37280</v>
      </c>
      <c r="J196" s="137">
        <f t="shared" si="52"/>
        <v>36980</v>
      </c>
      <c r="K196" s="137">
        <f t="shared" si="52"/>
        <v>0</v>
      </c>
      <c r="L196" s="137">
        <f t="shared" si="52"/>
        <v>0</v>
      </c>
      <c r="M196" s="137">
        <f t="shared" si="52"/>
        <v>0</v>
      </c>
      <c r="N196" s="137">
        <f t="shared" si="52"/>
        <v>0</v>
      </c>
      <c r="O196" s="137">
        <f t="shared" si="52"/>
        <v>0</v>
      </c>
      <c r="P196" s="137">
        <f t="shared" si="52"/>
        <v>0</v>
      </c>
      <c r="Q196" s="137">
        <f t="shared" si="52"/>
        <v>0</v>
      </c>
      <c r="R196" s="165">
        <f t="shared" si="52"/>
        <v>0</v>
      </c>
    </row>
    <row r="197" spans="1:18" s="17" customFormat="1" ht="14.25" customHeight="1">
      <c r="A197" s="61"/>
      <c r="B197" s="11" t="s">
        <v>625</v>
      </c>
      <c r="C197" s="7" t="s">
        <v>626</v>
      </c>
      <c r="D197" s="48">
        <v>11717</v>
      </c>
      <c r="E197" s="48"/>
      <c r="F197" s="48"/>
      <c r="G197" s="97">
        <f>D197+E197-F197</f>
        <v>11717</v>
      </c>
      <c r="H197" s="48">
        <f>G197</f>
        <v>11717</v>
      </c>
      <c r="I197" s="48">
        <f>H197</f>
        <v>11717</v>
      </c>
      <c r="J197" s="88"/>
      <c r="K197" s="88"/>
      <c r="L197" s="88"/>
      <c r="M197" s="88"/>
      <c r="N197" s="92"/>
      <c r="O197" s="92"/>
      <c r="P197" s="172"/>
      <c r="Q197" s="172"/>
      <c r="R197" s="138"/>
    </row>
    <row r="198" spans="1:18" s="17" customFormat="1" ht="14.25" customHeight="1">
      <c r="A198" s="61"/>
      <c r="B198" s="11" t="s">
        <v>655</v>
      </c>
      <c r="C198" s="7" t="s">
        <v>380</v>
      </c>
      <c r="D198" s="48">
        <v>1192</v>
      </c>
      <c r="E198" s="48"/>
      <c r="F198" s="48"/>
      <c r="G198" s="97">
        <f aca="true" t="shared" si="53" ref="G198:G204">D198+E198-F198</f>
        <v>1192</v>
      </c>
      <c r="H198" s="48">
        <f aca="true" t="shared" si="54" ref="H198:I204">G198</f>
        <v>1192</v>
      </c>
      <c r="I198" s="48">
        <f t="shared" si="54"/>
        <v>1192</v>
      </c>
      <c r="J198" s="88"/>
      <c r="K198" s="88"/>
      <c r="L198" s="88"/>
      <c r="M198" s="88"/>
      <c r="N198" s="92"/>
      <c r="O198" s="92"/>
      <c r="P198" s="172"/>
      <c r="Q198" s="172"/>
      <c r="R198" s="138"/>
    </row>
    <row r="199" spans="1:18" s="17" customFormat="1" ht="14.25" customHeight="1">
      <c r="A199" s="61"/>
      <c r="B199" s="11" t="s">
        <v>631</v>
      </c>
      <c r="C199" s="7" t="s">
        <v>589</v>
      </c>
      <c r="D199" s="48">
        <v>191</v>
      </c>
      <c r="E199" s="48"/>
      <c r="F199" s="48"/>
      <c r="G199" s="97">
        <f t="shared" si="53"/>
        <v>191</v>
      </c>
      <c r="H199" s="48">
        <f t="shared" si="54"/>
        <v>191</v>
      </c>
      <c r="I199" s="48">
        <f t="shared" si="54"/>
        <v>191</v>
      </c>
      <c r="J199" s="88"/>
      <c r="K199" s="88"/>
      <c r="L199" s="88"/>
      <c r="M199" s="88"/>
      <c r="N199" s="92"/>
      <c r="O199" s="92"/>
      <c r="P199" s="172"/>
      <c r="Q199" s="172"/>
      <c r="R199" s="138"/>
    </row>
    <row r="200" spans="1:18" s="17" customFormat="1" ht="14.25" customHeight="1">
      <c r="A200" s="61"/>
      <c r="B200" s="11" t="s">
        <v>283</v>
      </c>
      <c r="C200" s="7" t="s">
        <v>284</v>
      </c>
      <c r="D200" s="48">
        <v>24180</v>
      </c>
      <c r="E200" s="48"/>
      <c r="F200" s="48"/>
      <c r="G200" s="97">
        <f t="shared" si="53"/>
        <v>24180</v>
      </c>
      <c r="H200" s="48">
        <f t="shared" si="54"/>
        <v>24180</v>
      </c>
      <c r="I200" s="48">
        <f t="shared" si="54"/>
        <v>24180</v>
      </c>
      <c r="J200" s="88"/>
      <c r="K200" s="88"/>
      <c r="L200" s="88"/>
      <c r="M200" s="88"/>
      <c r="N200" s="92"/>
      <c r="O200" s="92"/>
      <c r="P200" s="172"/>
      <c r="Q200" s="172"/>
      <c r="R200" s="138"/>
    </row>
    <row r="201" spans="1:18" s="17" customFormat="1" ht="14.25" customHeight="1">
      <c r="A201" s="61"/>
      <c r="B201" s="11" t="s">
        <v>633</v>
      </c>
      <c r="C201" s="7" t="s">
        <v>634</v>
      </c>
      <c r="D201" s="48">
        <v>1050</v>
      </c>
      <c r="E201" s="48"/>
      <c r="F201" s="48"/>
      <c r="G201" s="97">
        <f t="shared" si="53"/>
        <v>1050</v>
      </c>
      <c r="H201" s="48">
        <f t="shared" si="54"/>
        <v>1050</v>
      </c>
      <c r="I201" s="48"/>
      <c r="J201" s="88">
        <f>H201</f>
        <v>1050</v>
      </c>
      <c r="K201" s="88"/>
      <c r="L201" s="88"/>
      <c r="M201" s="88"/>
      <c r="N201" s="92"/>
      <c r="O201" s="92"/>
      <c r="P201" s="172"/>
      <c r="Q201" s="172"/>
      <c r="R201" s="138"/>
    </row>
    <row r="202" spans="1:18" s="17" customFormat="1" ht="14.25" customHeight="1">
      <c r="A202" s="61"/>
      <c r="B202" s="11" t="s">
        <v>635</v>
      </c>
      <c r="C202" s="7" t="s">
        <v>718</v>
      </c>
      <c r="D202" s="48">
        <v>3580</v>
      </c>
      <c r="E202" s="48"/>
      <c r="F202" s="48"/>
      <c r="G202" s="97">
        <f t="shared" si="53"/>
        <v>3580</v>
      </c>
      <c r="H202" s="48">
        <f t="shared" si="54"/>
        <v>3580</v>
      </c>
      <c r="I202" s="48"/>
      <c r="J202" s="88">
        <f>H202</f>
        <v>3580</v>
      </c>
      <c r="K202" s="88"/>
      <c r="L202" s="88"/>
      <c r="M202" s="88"/>
      <c r="N202" s="92"/>
      <c r="O202" s="92"/>
      <c r="P202" s="172"/>
      <c r="Q202" s="172"/>
      <c r="R202" s="138"/>
    </row>
    <row r="203" spans="1:18" s="17" customFormat="1" ht="14.25" customHeight="1">
      <c r="A203" s="61"/>
      <c r="B203" s="11" t="s">
        <v>638</v>
      </c>
      <c r="C203" s="7" t="s">
        <v>720</v>
      </c>
      <c r="D203" s="48">
        <v>32150</v>
      </c>
      <c r="E203" s="48"/>
      <c r="F203" s="48"/>
      <c r="G203" s="97">
        <f t="shared" si="53"/>
        <v>32150</v>
      </c>
      <c r="H203" s="48">
        <f t="shared" si="54"/>
        <v>32150</v>
      </c>
      <c r="I203" s="48"/>
      <c r="J203" s="88">
        <f>H203</f>
        <v>32150</v>
      </c>
      <c r="K203" s="88"/>
      <c r="L203" s="88"/>
      <c r="M203" s="88"/>
      <c r="N203" s="92"/>
      <c r="O203" s="92"/>
      <c r="P203" s="172"/>
      <c r="Q203" s="172"/>
      <c r="R203" s="138"/>
    </row>
    <row r="204" spans="1:18" s="17" customFormat="1" ht="14.25" customHeight="1">
      <c r="A204" s="61"/>
      <c r="B204" s="11" t="s">
        <v>49</v>
      </c>
      <c r="C204" s="7" t="s">
        <v>53</v>
      </c>
      <c r="D204" s="48">
        <v>200</v>
      </c>
      <c r="E204" s="48"/>
      <c r="F204" s="48"/>
      <c r="G204" s="97">
        <f t="shared" si="53"/>
        <v>200</v>
      </c>
      <c r="H204" s="48">
        <f t="shared" si="54"/>
        <v>200</v>
      </c>
      <c r="I204" s="48"/>
      <c r="J204" s="88">
        <f>H204</f>
        <v>200</v>
      </c>
      <c r="K204" s="88"/>
      <c r="L204" s="88"/>
      <c r="M204" s="88"/>
      <c r="N204" s="92"/>
      <c r="O204" s="92"/>
      <c r="P204" s="172"/>
      <c r="Q204" s="172"/>
      <c r="R204" s="138"/>
    </row>
    <row r="205" spans="1:18" s="17" customFormat="1" ht="15.75" customHeight="1">
      <c r="A205" s="57" t="s">
        <v>734</v>
      </c>
      <c r="B205" s="66"/>
      <c r="C205" s="24" t="s">
        <v>239</v>
      </c>
      <c r="D205" s="90">
        <f>D206+D209</f>
        <v>1037933</v>
      </c>
      <c r="E205" s="90">
        <f aca="true" t="shared" si="55" ref="E205:R205">E206+E209</f>
        <v>0</v>
      </c>
      <c r="F205" s="90">
        <f t="shared" si="55"/>
        <v>0</v>
      </c>
      <c r="G205" s="90">
        <f t="shared" si="55"/>
        <v>1037933</v>
      </c>
      <c r="H205" s="90">
        <f t="shared" si="55"/>
        <v>1037933</v>
      </c>
      <c r="I205" s="90">
        <f t="shared" si="55"/>
        <v>0</v>
      </c>
      <c r="J205" s="90">
        <f t="shared" si="55"/>
        <v>0</v>
      </c>
      <c r="K205" s="90">
        <f t="shared" si="55"/>
        <v>0</v>
      </c>
      <c r="L205" s="90">
        <f t="shared" si="55"/>
        <v>0</v>
      </c>
      <c r="M205" s="90">
        <f t="shared" si="55"/>
        <v>0</v>
      </c>
      <c r="N205" s="90">
        <f t="shared" si="55"/>
        <v>1030100</v>
      </c>
      <c r="O205" s="90">
        <f t="shared" si="55"/>
        <v>7833</v>
      </c>
      <c r="P205" s="90">
        <f t="shared" si="55"/>
        <v>0</v>
      </c>
      <c r="Q205" s="90">
        <f t="shared" si="55"/>
        <v>0</v>
      </c>
      <c r="R205" s="91">
        <f t="shared" si="55"/>
        <v>0</v>
      </c>
    </row>
    <row r="206" spans="1:18" s="17" customFormat="1" ht="27" customHeight="1">
      <c r="A206" s="59" t="s">
        <v>735</v>
      </c>
      <c r="B206" s="55"/>
      <c r="C206" s="43" t="s">
        <v>736</v>
      </c>
      <c r="D206" s="86">
        <f aca="true" t="shared" si="56" ref="D206:K206">D207+D208</f>
        <v>1030100</v>
      </c>
      <c r="E206" s="86">
        <f t="shared" si="56"/>
        <v>0</v>
      </c>
      <c r="F206" s="86">
        <f t="shared" si="56"/>
        <v>0</v>
      </c>
      <c r="G206" s="86">
        <f t="shared" si="56"/>
        <v>1030100</v>
      </c>
      <c r="H206" s="86">
        <f t="shared" si="56"/>
        <v>1030100</v>
      </c>
      <c r="I206" s="86">
        <f t="shared" si="56"/>
        <v>0</v>
      </c>
      <c r="J206" s="86">
        <f t="shared" si="56"/>
        <v>0</v>
      </c>
      <c r="K206" s="86">
        <f t="shared" si="56"/>
        <v>0</v>
      </c>
      <c r="L206" s="86">
        <f aca="true" t="shared" si="57" ref="L206:R206">L207+L208</f>
        <v>0</v>
      </c>
      <c r="M206" s="86">
        <f t="shared" si="57"/>
        <v>0</v>
      </c>
      <c r="N206" s="86">
        <f t="shared" si="57"/>
        <v>1030100</v>
      </c>
      <c r="O206" s="86"/>
      <c r="P206" s="86">
        <f t="shared" si="57"/>
        <v>0</v>
      </c>
      <c r="Q206" s="86">
        <f t="shared" si="57"/>
        <v>0</v>
      </c>
      <c r="R206" s="87">
        <f t="shared" si="57"/>
        <v>0</v>
      </c>
    </row>
    <row r="207" spans="1:18" s="17" customFormat="1" ht="24" customHeight="1">
      <c r="A207" s="67"/>
      <c r="B207" s="64" t="s">
        <v>597</v>
      </c>
      <c r="C207" s="7" t="s">
        <v>598</v>
      </c>
      <c r="D207" s="92">
        <v>15000</v>
      </c>
      <c r="E207" s="92"/>
      <c r="F207" s="92"/>
      <c r="G207" s="92">
        <f>D207+E207-F207</f>
        <v>15000</v>
      </c>
      <c r="H207" s="92">
        <f>G207</f>
        <v>15000</v>
      </c>
      <c r="I207" s="92"/>
      <c r="J207" s="92"/>
      <c r="K207" s="92"/>
      <c r="L207" s="92"/>
      <c r="M207" s="92"/>
      <c r="N207" s="92">
        <f>H207</f>
        <v>15000</v>
      </c>
      <c r="O207" s="92"/>
      <c r="P207" s="172"/>
      <c r="Q207" s="172"/>
      <c r="R207" s="138"/>
    </row>
    <row r="208" spans="1:18" s="17" customFormat="1" ht="17.25" customHeight="1">
      <c r="A208" s="61"/>
      <c r="B208" s="11" t="s">
        <v>737</v>
      </c>
      <c r="C208" s="7" t="s">
        <v>704</v>
      </c>
      <c r="D208" s="48">
        <v>1015100</v>
      </c>
      <c r="E208" s="48"/>
      <c r="F208" s="48"/>
      <c r="G208" s="92">
        <f>D208+E208-F208</f>
        <v>1015100</v>
      </c>
      <c r="H208" s="92">
        <f>G208</f>
        <v>1015100</v>
      </c>
      <c r="I208" s="48">
        <v>0</v>
      </c>
      <c r="J208" s="88"/>
      <c r="K208" s="89">
        <v>0</v>
      </c>
      <c r="L208" s="89"/>
      <c r="M208" s="89"/>
      <c r="N208" s="92">
        <f>H208</f>
        <v>1015100</v>
      </c>
      <c r="O208" s="92"/>
      <c r="P208" s="172"/>
      <c r="Q208" s="172"/>
      <c r="R208" s="138"/>
    </row>
    <row r="209" spans="1:18" s="17" customFormat="1" ht="39" customHeight="1">
      <c r="A209" s="135" t="s">
        <v>342</v>
      </c>
      <c r="B209" s="136"/>
      <c r="C209" s="189" t="s">
        <v>343</v>
      </c>
      <c r="D209" s="137">
        <f>D210</f>
        <v>7833</v>
      </c>
      <c r="E209" s="137">
        <f aca="true" t="shared" si="58" ref="E209:R209">E210</f>
        <v>0</v>
      </c>
      <c r="F209" s="137">
        <f t="shared" si="58"/>
        <v>0</v>
      </c>
      <c r="G209" s="137">
        <f t="shared" si="58"/>
        <v>7833</v>
      </c>
      <c r="H209" s="137">
        <f t="shared" si="58"/>
        <v>7833</v>
      </c>
      <c r="I209" s="137">
        <f t="shared" si="58"/>
        <v>0</v>
      </c>
      <c r="J209" s="137">
        <f t="shared" si="58"/>
        <v>0</v>
      </c>
      <c r="K209" s="137">
        <f t="shared" si="58"/>
        <v>0</v>
      </c>
      <c r="L209" s="137">
        <f t="shared" si="58"/>
        <v>0</v>
      </c>
      <c r="M209" s="137">
        <f t="shared" si="58"/>
        <v>0</v>
      </c>
      <c r="N209" s="137">
        <f t="shared" si="58"/>
        <v>0</v>
      </c>
      <c r="O209" s="137">
        <f t="shared" si="58"/>
        <v>7833</v>
      </c>
      <c r="P209" s="137">
        <f t="shared" si="58"/>
        <v>0</v>
      </c>
      <c r="Q209" s="137">
        <f t="shared" si="58"/>
        <v>0</v>
      </c>
      <c r="R209" s="165">
        <f t="shared" si="58"/>
        <v>0</v>
      </c>
    </row>
    <row r="210" spans="1:18" s="17" customFormat="1" ht="17.25" customHeight="1">
      <c r="A210" s="61"/>
      <c r="B210" s="11" t="s">
        <v>344</v>
      </c>
      <c r="C210" s="7" t="s">
        <v>345</v>
      </c>
      <c r="D210" s="48">
        <v>7833</v>
      </c>
      <c r="E210" s="48"/>
      <c r="F210" s="48"/>
      <c r="G210" s="92">
        <f>D210+E210-F210</f>
        <v>7833</v>
      </c>
      <c r="H210" s="92">
        <f>G210</f>
        <v>7833</v>
      </c>
      <c r="I210" s="48"/>
      <c r="J210" s="88"/>
      <c r="K210" s="89"/>
      <c r="L210" s="89"/>
      <c r="M210" s="89"/>
      <c r="N210" s="92"/>
      <c r="O210" s="92">
        <f>H210</f>
        <v>7833</v>
      </c>
      <c r="P210" s="172"/>
      <c r="Q210" s="172"/>
      <c r="R210" s="138"/>
    </row>
    <row r="211" spans="1:18" s="17" customFormat="1" ht="16.5" customHeight="1">
      <c r="A211" s="57" t="s">
        <v>738</v>
      </c>
      <c r="B211" s="66"/>
      <c r="C211" s="24" t="s">
        <v>739</v>
      </c>
      <c r="D211" s="90">
        <f>D212</f>
        <v>745648</v>
      </c>
      <c r="E211" s="90">
        <f>E212</f>
        <v>0</v>
      </c>
      <c r="F211" s="90">
        <f>F212</f>
        <v>0</v>
      </c>
      <c r="G211" s="90">
        <f>G212</f>
        <v>745648</v>
      </c>
      <c r="H211" s="90">
        <f aca="true" t="shared" si="59" ref="H211:R211">H212</f>
        <v>745648</v>
      </c>
      <c r="I211" s="90">
        <f t="shared" si="59"/>
        <v>0</v>
      </c>
      <c r="J211" s="90">
        <f t="shared" si="59"/>
        <v>745648</v>
      </c>
      <c r="K211" s="90">
        <f t="shared" si="59"/>
        <v>0</v>
      </c>
      <c r="L211" s="90">
        <f t="shared" si="59"/>
        <v>0</v>
      </c>
      <c r="M211" s="90">
        <f t="shared" si="59"/>
        <v>0</v>
      </c>
      <c r="N211" s="90">
        <f t="shared" si="59"/>
        <v>0</v>
      </c>
      <c r="O211" s="90"/>
      <c r="P211" s="90">
        <f t="shared" si="59"/>
        <v>0</v>
      </c>
      <c r="Q211" s="90">
        <f t="shared" si="59"/>
        <v>0</v>
      </c>
      <c r="R211" s="91">
        <f t="shared" si="59"/>
        <v>0</v>
      </c>
    </row>
    <row r="212" spans="1:18" s="17" customFormat="1" ht="15" customHeight="1">
      <c r="A212" s="59" t="s">
        <v>740</v>
      </c>
      <c r="B212" s="55"/>
      <c r="C212" s="43" t="s">
        <v>741</v>
      </c>
      <c r="D212" s="86">
        <f>D213+D214+D215</f>
        <v>745648</v>
      </c>
      <c r="E212" s="86">
        <f>E213+E214+E215</f>
        <v>0</v>
      </c>
      <c r="F212" s="86">
        <f>F213+F214+F215</f>
        <v>0</v>
      </c>
      <c r="G212" s="86">
        <f>G213+G214+G215</f>
        <v>745648</v>
      </c>
      <c r="H212" s="86">
        <f>H213+H214+H215</f>
        <v>745648</v>
      </c>
      <c r="I212" s="86">
        <f aca="true" t="shared" si="60" ref="I212:R212">I213+I214+I215</f>
        <v>0</v>
      </c>
      <c r="J212" s="86">
        <f t="shared" si="60"/>
        <v>745648</v>
      </c>
      <c r="K212" s="86">
        <f t="shared" si="60"/>
        <v>0</v>
      </c>
      <c r="L212" s="86">
        <f t="shared" si="60"/>
        <v>0</v>
      </c>
      <c r="M212" s="86">
        <f t="shared" si="60"/>
        <v>0</v>
      </c>
      <c r="N212" s="86">
        <f t="shared" si="60"/>
        <v>0</v>
      </c>
      <c r="O212" s="86"/>
      <c r="P212" s="86">
        <f t="shared" si="60"/>
        <v>0</v>
      </c>
      <c r="Q212" s="86">
        <f t="shared" si="60"/>
        <v>0</v>
      </c>
      <c r="R212" s="87">
        <f t="shared" si="60"/>
        <v>0</v>
      </c>
    </row>
    <row r="213" spans="1:18" s="17" customFormat="1" ht="15" customHeight="1">
      <c r="A213" s="101"/>
      <c r="B213" s="98" t="s">
        <v>742</v>
      </c>
      <c r="C213" s="100" t="s">
        <v>392</v>
      </c>
      <c r="D213" s="97">
        <v>70000</v>
      </c>
      <c r="E213" s="97"/>
      <c r="F213" s="97"/>
      <c r="G213" s="97">
        <f>D213+E213-F213</f>
        <v>70000</v>
      </c>
      <c r="H213" s="97">
        <f>G213</f>
        <v>70000</v>
      </c>
      <c r="I213" s="97"/>
      <c r="J213" s="88">
        <f>H213</f>
        <v>70000</v>
      </c>
      <c r="K213" s="97"/>
      <c r="L213" s="97"/>
      <c r="M213" s="97"/>
      <c r="N213" s="97"/>
      <c r="O213" s="97"/>
      <c r="P213" s="97"/>
      <c r="Q213" s="97"/>
      <c r="R213" s="105"/>
    </row>
    <row r="214" spans="1:18" s="17" customFormat="1" ht="17.25" customHeight="1">
      <c r="A214" s="61"/>
      <c r="B214" s="11" t="s">
        <v>742</v>
      </c>
      <c r="C214" s="7" t="s">
        <v>506</v>
      </c>
      <c r="D214" s="48">
        <v>1000</v>
      </c>
      <c r="E214" s="48"/>
      <c r="F214" s="48"/>
      <c r="G214" s="97">
        <f>D214+E214-F214</f>
        <v>1000</v>
      </c>
      <c r="H214" s="97">
        <f>G214</f>
        <v>1000</v>
      </c>
      <c r="I214" s="48">
        <v>0</v>
      </c>
      <c r="J214" s="88">
        <f>H214</f>
        <v>1000</v>
      </c>
      <c r="K214" s="89">
        <v>0</v>
      </c>
      <c r="L214" s="89"/>
      <c r="M214" s="89"/>
      <c r="N214" s="92"/>
      <c r="O214" s="92"/>
      <c r="P214" s="172"/>
      <c r="Q214" s="172"/>
      <c r="R214" s="138"/>
    </row>
    <row r="215" spans="1:18" s="17" customFormat="1" ht="17.25" customHeight="1">
      <c r="A215" s="61"/>
      <c r="B215" s="11" t="s">
        <v>742</v>
      </c>
      <c r="C215" s="7" t="s">
        <v>743</v>
      </c>
      <c r="D215" s="48">
        <v>674648</v>
      </c>
      <c r="E215" s="48"/>
      <c r="F215" s="48"/>
      <c r="G215" s="97">
        <f>D215+E215-F215</f>
        <v>674648</v>
      </c>
      <c r="H215" s="97">
        <f>G215</f>
        <v>674648</v>
      </c>
      <c r="I215" s="48">
        <v>0</v>
      </c>
      <c r="J215" s="88">
        <f>H215</f>
        <v>674648</v>
      </c>
      <c r="K215" s="89">
        <v>0</v>
      </c>
      <c r="L215" s="89"/>
      <c r="M215" s="89"/>
      <c r="N215" s="92"/>
      <c r="O215" s="92"/>
      <c r="P215" s="172"/>
      <c r="Q215" s="172"/>
      <c r="R215" s="138"/>
    </row>
    <row r="216" spans="1:18" s="17" customFormat="1" ht="20.25" customHeight="1">
      <c r="A216" s="57" t="s">
        <v>744</v>
      </c>
      <c r="B216" s="66"/>
      <c r="C216" s="24" t="s">
        <v>745</v>
      </c>
      <c r="D216" s="90">
        <f aca="true" t="shared" si="61" ref="D216:R216">D217+D235+D237+D251+D274+D280+D309+D323+D338+D340+D354+D387</f>
        <v>19673211</v>
      </c>
      <c r="E216" s="90">
        <f t="shared" si="61"/>
        <v>150</v>
      </c>
      <c r="F216" s="90">
        <f t="shared" si="61"/>
        <v>150</v>
      </c>
      <c r="G216" s="90">
        <f t="shared" si="61"/>
        <v>19673211</v>
      </c>
      <c r="H216" s="90">
        <f t="shared" si="61"/>
        <v>15634207</v>
      </c>
      <c r="I216" s="90">
        <f t="shared" si="61"/>
        <v>9785527</v>
      </c>
      <c r="J216" s="90">
        <f t="shared" si="61"/>
        <v>2542388</v>
      </c>
      <c r="K216" s="90">
        <f t="shared" si="61"/>
        <v>2484927</v>
      </c>
      <c r="L216" s="90">
        <f t="shared" si="61"/>
        <v>13455</v>
      </c>
      <c r="M216" s="90">
        <f t="shared" si="61"/>
        <v>807910</v>
      </c>
      <c r="N216" s="90">
        <f t="shared" si="61"/>
        <v>0</v>
      </c>
      <c r="O216" s="90">
        <f t="shared" si="61"/>
        <v>0</v>
      </c>
      <c r="P216" s="90">
        <f t="shared" si="61"/>
        <v>4039004</v>
      </c>
      <c r="Q216" s="90">
        <f t="shared" si="61"/>
        <v>203324</v>
      </c>
      <c r="R216" s="91">
        <f t="shared" si="61"/>
        <v>3835680</v>
      </c>
    </row>
    <row r="217" spans="1:18" s="17" customFormat="1" ht="19.5" customHeight="1">
      <c r="A217" s="59" t="s">
        <v>746</v>
      </c>
      <c r="B217" s="55"/>
      <c r="C217" s="43" t="s">
        <v>747</v>
      </c>
      <c r="D217" s="86">
        <f aca="true" t="shared" si="62" ref="D217:K217">SUM(D218:D234)</f>
        <v>1448518</v>
      </c>
      <c r="E217" s="86">
        <f t="shared" si="62"/>
        <v>0</v>
      </c>
      <c r="F217" s="86">
        <f t="shared" si="62"/>
        <v>0</v>
      </c>
      <c r="G217" s="86">
        <f t="shared" si="62"/>
        <v>1448518</v>
      </c>
      <c r="H217" s="86">
        <f t="shared" si="62"/>
        <v>1448518</v>
      </c>
      <c r="I217" s="86">
        <f t="shared" si="62"/>
        <v>536297</v>
      </c>
      <c r="J217" s="86">
        <f t="shared" si="62"/>
        <v>127328</v>
      </c>
      <c r="K217" s="86">
        <f t="shared" si="62"/>
        <v>784893</v>
      </c>
      <c r="L217" s="86">
        <f aca="true" t="shared" si="63" ref="L217:R217">SUM(L218:L234)</f>
        <v>0</v>
      </c>
      <c r="M217" s="86">
        <f t="shared" si="63"/>
        <v>0</v>
      </c>
      <c r="N217" s="86">
        <f t="shared" si="63"/>
        <v>0</v>
      </c>
      <c r="O217" s="86"/>
      <c r="P217" s="86">
        <f t="shared" si="63"/>
        <v>0</v>
      </c>
      <c r="Q217" s="86">
        <f t="shared" si="63"/>
        <v>0</v>
      </c>
      <c r="R217" s="87">
        <f t="shared" si="63"/>
        <v>0</v>
      </c>
    </row>
    <row r="218" spans="1:18" s="17" customFormat="1" ht="17.25" customHeight="1">
      <c r="A218" s="101"/>
      <c r="B218" s="98" t="s">
        <v>751</v>
      </c>
      <c r="C218" s="7" t="s">
        <v>599</v>
      </c>
      <c r="D218" s="97">
        <v>784893</v>
      </c>
      <c r="E218" s="97"/>
      <c r="F218" s="97"/>
      <c r="G218" s="97">
        <f>D218+E218-F218</f>
        <v>784893</v>
      </c>
      <c r="H218" s="97">
        <f>G218</f>
        <v>784893</v>
      </c>
      <c r="I218" s="97"/>
      <c r="J218" s="97"/>
      <c r="K218" s="97">
        <f>H218</f>
        <v>784893</v>
      </c>
      <c r="L218" s="97"/>
      <c r="M218" s="97"/>
      <c r="N218" s="97"/>
      <c r="O218" s="97"/>
      <c r="P218" s="97"/>
      <c r="Q218" s="97"/>
      <c r="R218" s="105"/>
    </row>
    <row r="219" spans="1:18" s="17" customFormat="1" ht="16.5" customHeight="1">
      <c r="A219" s="62"/>
      <c r="B219" s="11" t="s">
        <v>625</v>
      </c>
      <c r="C219" s="7" t="s">
        <v>626</v>
      </c>
      <c r="D219" s="48">
        <v>412861</v>
      </c>
      <c r="E219" s="48"/>
      <c r="F219" s="48"/>
      <c r="G219" s="97">
        <f aca="true" t="shared" si="64" ref="G219:G234">D219+E219-F219</f>
        <v>412861</v>
      </c>
      <c r="H219" s="97">
        <f aca="true" t="shared" si="65" ref="H219:H234">G219</f>
        <v>412861</v>
      </c>
      <c r="I219" s="48">
        <f>H219</f>
        <v>412861</v>
      </c>
      <c r="J219" s="88"/>
      <c r="K219" s="89">
        <v>0</v>
      </c>
      <c r="L219" s="89"/>
      <c r="M219" s="89"/>
      <c r="N219" s="92"/>
      <c r="O219" s="92"/>
      <c r="P219" s="172"/>
      <c r="Q219" s="172"/>
      <c r="R219" s="138"/>
    </row>
    <row r="220" spans="1:18" s="17" customFormat="1" ht="15.75" customHeight="1">
      <c r="A220" s="62"/>
      <c r="B220" s="11" t="s">
        <v>629</v>
      </c>
      <c r="C220" s="7" t="s">
        <v>134</v>
      </c>
      <c r="D220" s="48">
        <v>33136</v>
      </c>
      <c r="E220" s="48"/>
      <c r="F220" s="48"/>
      <c r="G220" s="97">
        <f t="shared" si="64"/>
        <v>33136</v>
      </c>
      <c r="H220" s="97">
        <f t="shared" si="65"/>
        <v>33136</v>
      </c>
      <c r="I220" s="48">
        <f>H220</f>
        <v>33136</v>
      </c>
      <c r="J220" s="88"/>
      <c r="K220" s="89">
        <v>0</v>
      </c>
      <c r="L220" s="89"/>
      <c r="M220" s="89"/>
      <c r="N220" s="92"/>
      <c r="O220" s="92"/>
      <c r="P220" s="172"/>
      <c r="Q220" s="172"/>
      <c r="R220" s="138"/>
    </row>
    <row r="221" spans="1:18" s="17" customFormat="1" ht="15" customHeight="1">
      <c r="A221" s="62"/>
      <c r="B221" s="65" t="s">
        <v>684</v>
      </c>
      <c r="C221" s="7" t="s">
        <v>380</v>
      </c>
      <c r="D221" s="48">
        <v>74697</v>
      </c>
      <c r="E221" s="48"/>
      <c r="F221" s="48"/>
      <c r="G221" s="97">
        <f t="shared" si="64"/>
        <v>74697</v>
      </c>
      <c r="H221" s="97">
        <f t="shared" si="65"/>
        <v>74697</v>
      </c>
      <c r="I221" s="48">
        <f>H221</f>
        <v>74697</v>
      </c>
      <c r="J221" s="88"/>
      <c r="K221" s="89">
        <v>0</v>
      </c>
      <c r="L221" s="89"/>
      <c r="M221" s="89"/>
      <c r="N221" s="92"/>
      <c r="O221" s="92"/>
      <c r="P221" s="172"/>
      <c r="Q221" s="172"/>
      <c r="R221" s="138"/>
    </row>
    <row r="222" spans="1:18" s="17" customFormat="1" ht="15" customHeight="1">
      <c r="A222" s="62"/>
      <c r="B222" s="65" t="s">
        <v>631</v>
      </c>
      <c r="C222" s="7" t="s">
        <v>589</v>
      </c>
      <c r="D222" s="48">
        <v>11603</v>
      </c>
      <c r="E222" s="48"/>
      <c r="F222" s="48"/>
      <c r="G222" s="97">
        <f t="shared" si="64"/>
        <v>11603</v>
      </c>
      <c r="H222" s="97">
        <f t="shared" si="65"/>
        <v>11603</v>
      </c>
      <c r="I222" s="48">
        <f>H222</f>
        <v>11603</v>
      </c>
      <c r="J222" s="88"/>
      <c r="K222" s="89">
        <v>0</v>
      </c>
      <c r="L222" s="89"/>
      <c r="M222" s="89"/>
      <c r="N222" s="92"/>
      <c r="O222" s="92"/>
      <c r="P222" s="172"/>
      <c r="Q222" s="172"/>
      <c r="R222" s="138"/>
    </row>
    <row r="223" spans="1:18" s="17" customFormat="1" ht="15" customHeight="1">
      <c r="A223" s="62"/>
      <c r="B223" s="65" t="s">
        <v>283</v>
      </c>
      <c r="C223" s="7" t="s">
        <v>284</v>
      </c>
      <c r="D223" s="48">
        <v>4000</v>
      </c>
      <c r="E223" s="48"/>
      <c r="F223" s="48"/>
      <c r="G223" s="97">
        <f t="shared" si="64"/>
        <v>4000</v>
      </c>
      <c r="H223" s="97">
        <f t="shared" si="65"/>
        <v>4000</v>
      </c>
      <c r="I223" s="48">
        <f>H223</f>
        <v>4000</v>
      </c>
      <c r="J223" s="88"/>
      <c r="K223" s="89"/>
      <c r="L223" s="89"/>
      <c r="M223" s="89"/>
      <c r="N223" s="92"/>
      <c r="O223" s="92"/>
      <c r="P223" s="172"/>
      <c r="Q223" s="172"/>
      <c r="R223" s="138"/>
    </row>
    <row r="224" spans="1:18" s="17" customFormat="1" ht="16.5" customHeight="1">
      <c r="A224" s="62"/>
      <c r="B224" s="65" t="s">
        <v>633</v>
      </c>
      <c r="C224" s="7" t="s">
        <v>748</v>
      </c>
      <c r="D224" s="48">
        <v>62474</v>
      </c>
      <c r="E224" s="48"/>
      <c r="F224" s="48"/>
      <c r="G224" s="97">
        <f t="shared" si="64"/>
        <v>62474</v>
      </c>
      <c r="H224" s="97">
        <f t="shared" si="65"/>
        <v>62474</v>
      </c>
      <c r="I224" s="48">
        <v>0</v>
      </c>
      <c r="J224" s="88">
        <f>H224</f>
        <v>62474</v>
      </c>
      <c r="K224" s="89">
        <v>0</v>
      </c>
      <c r="L224" s="89"/>
      <c r="M224" s="89"/>
      <c r="N224" s="92"/>
      <c r="O224" s="92"/>
      <c r="P224" s="172"/>
      <c r="Q224" s="172"/>
      <c r="R224" s="138"/>
    </row>
    <row r="225" spans="1:18" s="17" customFormat="1" ht="16.5" customHeight="1">
      <c r="A225" s="62"/>
      <c r="B225" s="65" t="s">
        <v>635</v>
      </c>
      <c r="C225" s="7" t="s">
        <v>718</v>
      </c>
      <c r="D225" s="48">
        <v>11999</v>
      </c>
      <c r="E225" s="48"/>
      <c r="F225" s="48"/>
      <c r="G225" s="97">
        <f t="shared" si="64"/>
        <v>11999</v>
      </c>
      <c r="H225" s="97">
        <f t="shared" si="65"/>
        <v>11999</v>
      </c>
      <c r="I225" s="48">
        <v>0</v>
      </c>
      <c r="J225" s="88">
        <f aca="true" t="shared" si="66" ref="J225:J234">H225</f>
        <v>11999</v>
      </c>
      <c r="K225" s="89">
        <v>0</v>
      </c>
      <c r="L225" s="89"/>
      <c r="M225" s="89"/>
      <c r="N225" s="92"/>
      <c r="O225" s="92"/>
      <c r="P225" s="172"/>
      <c r="Q225" s="172"/>
      <c r="R225" s="138"/>
    </row>
    <row r="226" spans="1:18" s="17" customFormat="1" ht="16.5" customHeight="1">
      <c r="A226" s="62"/>
      <c r="B226" s="65" t="s">
        <v>702</v>
      </c>
      <c r="C226" s="7" t="s">
        <v>707</v>
      </c>
      <c r="D226" s="48">
        <v>2020</v>
      </c>
      <c r="E226" s="48"/>
      <c r="F226" s="48"/>
      <c r="G226" s="97">
        <f t="shared" si="64"/>
        <v>2020</v>
      </c>
      <c r="H226" s="97">
        <f t="shared" si="65"/>
        <v>2020</v>
      </c>
      <c r="I226" s="48">
        <v>0</v>
      </c>
      <c r="J226" s="88">
        <f t="shared" si="66"/>
        <v>2020</v>
      </c>
      <c r="K226" s="89">
        <v>0</v>
      </c>
      <c r="L226" s="89"/>
      <c r="M226" s="89"/>
      <c r="N226" s="92"/>
      <c r="O226" s="92"/>
      <c r="P226" s="172"/>
      <c r="Q226" s="172"/>
      <c r="R226" s="138"/>
    </row>
    <row r="227" spans="1:18" s="17" customFormat="1" ht="16.5" customHeight="1">
      <c r="A227" s="62"/>
      <c r="B227" s="65" t="s">
        <v>638</v>
      </c>
      <c r="C227" s="7" t="s">
        <v>720</v>
      </c>
      <c r="D227" s="48">
        <v>12799</v>
      </c>
      <c r="E227" s="48"/>
      <c r="F227" s="48"/>
      <c r="G227" s="97">
        <f t="shared" si="64"/>
        <v>12799</v>
      </c>
      <c r="H227" s="97">
        <f t="shared" si="65"/>
        <v>12799</v>
      </c>
      <c r="I227" s="48">
        <v>0</v>
      </c>
      <c r="J227" s="88">
        <f t="shared" si="66"/>
        <v>12799</v>
      </c>
      <c r="K227" s="89">
        <v>0</v>
      </c>
      <c r="L227" s="89"/>
      <c r="M227" s="89"/>
      <c r="N227" s="92"/>
      <c r="O227" s="92"/>
      <c r="P227" s="172"/>
      <c r="Q227" s="172"/>
      <c r="R227" s="138"/>
    </row>
    <row r="228" spans="1:18" s="17" customFormat="1" ht="16.5" customHeight="1">
      <c r="A228" s="62"/>
      <c r="B228" s="65" t="s">
        <v>285</v>
      </c>
      <c r="C228" s="8" t="s">
        <v>286</v>
      </c>
      <c r="D228" s="48">
        <v>520</v>
      </c>
      <c r="E228" s="48"/>
      <c r="F228" s="48"/>
      <c r="G228" s="97">
        <f t="shared" si="64"/>
        <v>520</v>
      </c>
      <c r="H228" s="97">
        <f t="shared" si="65"/>
        <v>520</v>
      </c>
      <c r="I228" s="48"/>
      <c r="J228" s="88">
        <f t="shared" si="66"/>
        <v>520</v>
      </c>
      <c r="K228" s="89"/>
      <c r="L228" s="89"/>
      <c r="M228" s="89"/>
      <c r="N228" s="92"/>
      <c r="O228" s="92"/>
      <c r="P228" s="172"/>
      <c r="Q228" s="172"/>
      <c r="R228" s="138"/>
    </row>
    <row r="229" spans="1:18" s="17" customFormat="1" ht="16.5" customHeight="1">
      <c r="A229" s="62"/>
      <c r="B229" s="65" t="s">
        <v>49</v>
      </c>
      <c r="C229" s="7" t="s">
        <v>53</v>
      </c>
      <c r="D229" s="48">
        <v>3000</v>
      </c>
      <c r="E229" s="48"/>
      <c r="F229" s="48"/>
      <c r="G229" s="97">
        <f t="shared" si="64"/>
        <v>3000</v>
      </c>
      <c r="H229" s="97">
        <f t="shared" si="65"/>
        <v>3000</v>
      </c>
      <c r="I229" s="48"/>
      <c r="J229" s="88">
        <f t="shared" si="66"/>
        <v>3000</v>
      </c>
      <c r="K229" s="89"/>
      <c r="L229" s="89"/>
      <c r="M229" s="89"/>
      <c r="N229" s="92"/>
      <c r="O229" s="92"/>
      <c r="P229" s="172"/>
      <c r="Q229" s="172"/>
      <c r="R229" s="138"/>
    </row>
    <row r="230" spans="1:18" s="17" customFormat="1" ht="15" customHeight="1">
      <c r="A230" s="62"/>
      <c r="B230" s="65" t="s">
        <v>640</v>
      </c>
      <c r="C230" s="7" t="s">
        <v>641</v>
      </c>
      <c r="D230" s="48">
        <v>1351</v>
      </c>
      <c r="E230" s="48"/>
      <c r="F230" s="48"/>
      <c r="G230" s="97">
        <f t="shared" si="64"/>
        <v>1351</v>
      </c>
      <c r="H230" s="97">
        <f t="shared" si="65"/>
        <v>1351</v>
      </c>
      <c r="I230" s="48">
        <v>0</v>
      </c>
      <c r="J230" s="88">
        <f t="shared" si="66"/>
        <v>1351</v>
      </c>
      <c r="K230" s="89">
        <v>0</v>
      </c>
      <c r="L230" s="89"/>
      <c r="M230" s="89"/>
      <c r="N230" s="92"/>
      <c r="O230" s="92"/>
      <c r="P230" s="172"/>
      <c r="Q230" s="172"/>
      <c r="R230" s="138"/>
    </row>
    <row r="231" spans="1:18" s="17" customFormat="1" ht="17.25" customHeight="1">
      <c r="A231" s="62"/>
      <c r="B231" s="65" t="s">
        <v>644</v>
      </c>
      <c r="C231" s="7" t="s">
        <v>645</v>
      </c>
      <c r="D231" s="48">
        <v>24289</v>
      </c>
      <c r="E231" s="48"/>
      <c r="F231" s="48"/>
      <c r="G231" s="97">
        <f t="shared" si="64"/>
        <v>24289</v>
      </c>
      <c r="H231" s="97">
        <f t="shared" si="65"/>
        <v>24289</v>
      </c>
      <c r="I231" s="48">
        <v>0</v>
      </c>
      <c r="J231" s="88">
        <f t="shared" si="66"/>
        <v>24289</v>
      </c>
      <c r="K231" s="89">
        <v>0</v>
      </c>
      <c r="L231" s="89"/>
      <c r="M231" s="89"/>
      <c r="N231" s="92"/>
      <c r="O231" s="92"/>
      <c r="P231" s="172"/>
      <c r="Q231" s="172"/>
      <c r="R231" s="138"/>
    </row>
    <row r="232" spans="1:18" s="17" customFormat="1" ht="17.25" customHeight="1">
      <c r="A232" s="62"/>
      <c r="B232" s="65" t="s">
        <v>50</v>
      </c>
      <c r="C232" s="7" t="s">
        <v>359</v>
      </c>
      <c r="D232" s="48">
        <v>2000</v>
      </c>
      <c r="E232" s="48"/>
      <c r="F232" s="48"/>
      <c r="G232" s="97">
        <f t="shared" si="64"/>
        <v>2000</v>
      </c>
      <c r="H232" s="97">
        <f t="shared" si="65"/>
        <v>2000</v>
      </c>
      <c r="I232" s="48"/>
      <c r="J232" s="88">
        <f t="shared" si="66"/>
        <v>2000</v>
      </c>
      <c r="K232" s="89"/>
      <c r="L232" s="89"/>
      <c r="M232" s="89"/>
      <c r="N232" s="92"/>
      <c r="O232" s="92"/>
      <c r="P232" s="172"/>
      <c r="Q232" s="172"/>
      <c r="R232" s="138"/>
    </row>
    <row r="233" spans="1:18" s="17" customFormat="1" ht="17.25" customHeight="1">
      <c r="A233" s="62"/>
      <c r="B233" s="65" t="s">
        <v>51</v>
      </c>
      <c r="C233" s="7" t="s">
        <v>65</v>
      </c>
      <c r="D233" s="48">
        <v>1000</v>
      </c>
      <c r="E233" s="48"/>
      <c r="F233" s="48"/>
      <c r="G233" s="97">
        <f t="shared" si="64"/>
        <v>1000</v>
      </c>
      <c r="H233" s="97">
        <f t="shared" si="65"/>
        <v>1000</v>
      </c>
      <c r="I233" s="48"/>
      <c r="J233" s="88">
        <f t="shared" si="66"/>
        <v>1000</v>
      </c>
      <c r="K233" s="89"/>
      <c r="L233" s="89"/>
      <c r="M233" s="89"/>
      <c r="N233" s="92"/>
      <c r="O233" s="92"/>
      <c r="P233" s="172"/>
      <c r="Q233" s="172"/>
      <c r="R233" s="138"/>
    </row>
    <row r="234" spans="1:18" s="17" customFormat="1" ht="17.25" customHeight="1">
      <c r="A234" s="62"/>
      <c r="B234" s="65" t="s">
        <v>52</v>
      </c>
      <c r="C234" s="7" t="s">
        <v>66</v>
      </c>
      <c r="D234" s="48">
        <v>5876</v>
      </c>
      <c r="E234" s="48"/>
      <c r="F234" s="48"/>
      <c r="G234" s="97">
        <f t="shared" si="64"/>
        <v>5876</v>
      </c>
      <c r="H234" s="97">
        <f t="shared" si="65"/>
        <v>5876</v>
      </c>
      <c r="I234" s="48"/>
      <c r="J234" s="88">
        <f t="shared" si="66"/>
        <v>5876</v>
      </c>
      <c r="K234" s="89"/>
      <c r="L234" s="89"/>
      <c r="M234" s="89"/>
      <c r="N234" s="92"/>
      <c r="O234" s="92"/>
      <c r="P234" s="172"/>
      <c r="Q234" s="172"/>
      <c r="R234" s="138"/>
    </row>
    <row r="235" spans="1:18" s="17" customFormat="1" ht="18.75" customHeight="1">
      <c r="A235" s="59" t="s">
        <v>128</v>
      </c>
      <c r="B235" s="55"/>
      <c r="C235" s="43" t="s">
        <v>127</v>
      </c>
      <c r="D235" s="86">
        <f>D236</f>
        <v>468388</v>
      </c>
      <c r="E235" s="86">
        <f>E236</f>
        <v>0</v>
      </c>
      <c r="F235" s="86">
        <f>F236</f>
        <v>0</v>
      </c>
      <c r="G235" s="86">
        <f>G236</f>
        <v>468388</v>
      </c>
      <c r="H235" s="86">
        <f aca="true" t="shared" si="67" ref="H235:R235">H236</f>
        <v>468388</v>
      </c>
      <c r="I235" s="86">
        <f t="shared" si="67"/>
        <v>0</v>
      </c>
      <c r="J235" s="86">
        <f t="shared" si="67"/>
        <v>0</v>
      </c>
      <c r="K235" s="86">
        <f t="shared" si="67"/>
        <v>468388</v>
      </c>
      <c r="L235" s="86">
        <f t="shared" si="67"/>
        <v>0</v>
      </c>
      <c r="M235" s="86">
        <f t="shared" si="67"/>
        <v>0</v>
      </c>
      <c r="N235" s="86">
        <f t="shared" si="67"/>
        <v>0</v>
      </c>
      <c r="O235" s="86"/>
      <c r="P235" s="86">
        <f t="shared" si="67"/>
        <v>0</v>
      </c>
      <c r="Q235" s="86">
        <f t="shared" si="67"/>
        <v>0</v>
      </c>
      <c r="R235" s="87">
        <f t="shared" si="67"/>
        <v>0</v>
      </c>
    </row>
    <row r="236" spans="1:18" s="17" customFormat="1" ht="17.25" customHeight="1">
      <c r="A236" s="62"/>
      <c r="B236" s="11" t="s">
        <v>751</v>
      </c>
      <c r="C236" s="7" t="s">
        <v>599</v>
      </c>
      <c r="D236" s="48">
        <v>468388</v>
      </c>
      <c r="E236" s="48"/>
      <c r="F236" s="48"/>
      <c r="G236" s="92">
        <f>D236+E236-F236</f>
        <v>468388</v>
      </c>
      <c r="H236" s="48">
        <f>G236</f>
        <v>468388</v>
      </c>
      <c r="I236" s="48">
        <v>0</v>
      </c>
      <c r="J236" s="88"/>
      <c r="K236" s="88">
        <f>H236</f>
        <v>468388</v>
      </c>
      <c r="L236" s="88"/>
      <c r="M236" s="88"/>
      <c r="N236" s="92"/>
      <c r="O236" s="92"/>
      <c r="P236" s="172"/>
      <c r="Q236" s="172"/>
      <c r="R236" s="138"/>
    </row>
    <row r="237" spans="1:18" s="17" customFormat="1" ht="18.75" customHeight="1">
      <c r="A237" s="59" t="s">
        <v>752</v>
      </c>
      <c r="B237" s="55"/>
      <c r="C237" s="43" t="s">
        <v>753</v>
      </c>
      <c r="D237" s="86">
        <f>SUM(D238:D250)</f>
        <v>766235</v>
      </c>
      <c r="E237" s="86">
        <f>SUM(E238:E250)</f>
        <v>0</v>
      </c>
      <c r="F237" s="86">
        <f>SUM(F238:F250)</f>
        <v>0</v>
      </c>
      <c r="G237" s="86">
        <f>SUM(G238:G250)</f>
        <v>766235</v>
      </c>
      <c r="H237" s="86">
        <f>SUM(H238:H250)</f>
        <v>766235</v>
      </c>
      <c r="I237" s="86">
        <f aca="true" t="shared" si="68" ref="I237:R237">SUM(I238:I250)</f>
        <v>519905</v>
      </c>
      <c r="J237" s="86">
        <f t="shared" si="68"/>
        <v>44402</v>
      </c>
      <c r="K237" s="86">
        <f t="shared" si="68"/>
        <v>201928</v>
      </c>
      <c r="L237" s="86">
        <f t="shared" si="68"/>
        <v>0</v>
      </c>
      <c r="M237" s="86">
        <f t="shared" si="68"/>
        <v>0</v>
      </c>
      <c r="N237" s="86">
        <f t="shared" si="68"/>
        <v>0</v>
      </c>
      <c r="O237" s="86"/>
      <c r="P237" s="86">
        <f t="shared" si="68"/>
        <v>0</v>
      </c>
      <c r="Q237" s="86">
        <f t="shared" si="68"/>
        <v>0</v>
      </c>
      <c r="R237" s="87">
        <f t="shared" si="68"/>
        <v>0</v>
      </c>
    </row>
    <row r="238" spans="1:18" s="17" customFormat="1" ht="17.25" customHeight="1">
      <c r="A238" s="101"/>
      <c r="B238" s="98" t="s">
        <v>751</v>
      </c>
      <c r="C238" s="7" t="s">
        <v>599</v>
      </c>
      <c r="D238" s="97">
        <v>201928</v>
      </c>
      <c r="E238" s="97"/>
      <c r="F238" s="97"/>
      <c r="G238" s="97">
        <f>D238+E238-F238</f>
        <v>201928</v>
      </c>
      <c r="H238" s="97">
        <f>G238</f>
        <v>201928</v>
      </c>
      <c r="I238" s="97"/>
      <c r="J238" s="97"/>
      <c r="K238" s="97">
        <f>H238</f>
        <v>201928</v>
      </c>
      <c r="L238" s="97"/>
      <c r="M238" s="97"/>
      <c r="N238" s="97"/>
      <c r="O238" s="97"/>
      <c r="P238" s="97"/>
      <c r="Q238" s="97"/>
      <c r="R238" s="105"/>
    </row>
    <row r="239" spans="1:18" s="17" customFormat="1" ht="14.25" customHeight="1">
      <c r="A239" s="62"/>
      <c r="B239" s="11" t="s">
        <v>625</v>
      </c>
      <c r="C239" s="7" t="s">
        <v>626</v>
      </c>
      <c r="D239" s="48">
        <v>403352</v>
      </c>
      <c r="E239" s="48"/>
      <c r="F239" s="48"/>
      <c r="G239" s="97">
        <f aca="true" t="shared" si="69" ref="G239:G250">D239+E239-F239</f>
        <v>403352</v>
      </c>
      <c r="H239" s="97">
        <f aca="true" t="shared" si="70" ref="H239:H250">G239</f>
        <v>403352</v>
      </c>
      <c r="I239" s="48">
        <f>H239</f>
        <v>403352</v>
      </c>
      <c r="J239" s="88"/>
      <c r="K239" s="89">
        <v>0</v>
      </c>
      <c r="L239" s="89"/>
      <c r="M239" s="89"/>
      <c r="N239" s="92"/>
      <c r="O239" s="92"/>
      <c r="P239" s="172"/>
      <c r="Q239" s="172"/>
      <c r="R239" s="138"/>
    </row>
    <row r="240" spans="1:18" s="17" customFormat="1" ht="17.25" customHeight="1">
      <c r="A240" s="62"/>
      <c r="B240" s="11" t="s">
        <v>629</v>
      </c>
      <c r="C240" s="7" t="s">
        <v>134</v>
      </c>
      <c r="D240" s="48">
        <v>30657</v>
      </c>
      <c r="E240" s="48"/>
      <c r="F240" s="48"/>
      <c r="G240" s="97">
        <f t="shared" si="69"/>
        <v>30657</v>
      </c>
      <c r="H240" s="97">
        <f t="shared" si="70"/>
        <v>30657</v>
      </c>
      <c r="I240" s="48">
        <f>H240</f>
        <v>30657</v>
      </c>
      <c r="J240" s="88"/>
      <c r="K240" s="89">
        <v>0</v>
      </c>
      <c r="L240" s="89"/>
      <c r="M240" s="89"/>
      <c r="N240" s="92"/>
      <c r="O240" s="92"/>
      <c r="P240" s="172"/>
      <c r="Q240" s="172"/>
      <c r="R240" s="138"/>
    </row>
    <row r="241" spans="1:18" s="17" customFormat="1" ht="15.75" customHeight="1">
      <c r="A241" s="62"/>
      <c r="B241" s="65" t="s">
        <v>684</v>
      </c>
      <c r="C241" s="7" t="s">
        <v>380</v>
      </c>
      <c r="D241" s="48">
        <v>74146</v>
      </c>
      <c r="E241" s="48"/>
      <c r="F241" s="48"/>
      <c r="G241" s="97">
        <f t="shared" si="69"/>
        <v>74146</v>
      </c>
      <c r="H241" s="97">
        <f t="shared" si="70"/>
        <v>74146</v>
      </c>
      <c r="I241" s="48">
        <f>H241</f>
        <v>74146</v>
      </c>
      <c r="J241" s="88"/>
      <c r="K241" s="89">
        <v>0</v>
      </c>
      <c r="L241" s="89"/>
      <c r="M241" s="89"/>
      <c r="N241" s="92"/>
      <c r="O241" s="92"/>
      <c r="P241" s="172"/>
      <c r="Q241" s="172"/>
      <c r="R241" s="138"/>
    </row>
    <row r="242" spans="1:18" s="17" customFormat="1" ht="14.25" customHeight="1">
      <c r="A242" s="62"/>
      <c r="B242" s="65" t="s">
        <v>631</v>
      </c>
      <c r="C242" s="7" t="s">
        <v>589</v>
      </c>
      <c r="D242" s="48">
        <v>11750</v>
      </c>
      <c r="E242" s="48"/>
      <c r="F242" s="48"/>
      <c r="G242" s="97">
        <f t="shared" si="69"/>
        <v>11750</v>
      </c>
      <c r="H242" s="97">
        <f t="shared" si="70"/>
        <v>11750</v>
      </c>
      <c r="I242" s="48">
        <f>H242</f>
        <v>11750</v>
      </c>
      <c r="J242" s="88"/>
      <c r="K242" s="89">
        <v>0</v>
      </c>
      <c r="L242" s="89"/>
      <c r="M242" s="89"/>
      <c r="N242" s="92"/>
      <c r="O242" s="92"/>
      <c r="P242" s="172"/>
      <c r="Q242" s="172"/>
      <c r="R242" s="138"/>
    </row>
    <row r="243" spans="1:18" s="17" customFormat="1" ht="14.25" customHeight="1">
      <c r="A243" s="62"/>
      <c r="B243" s="11" t="s">
        <v>633</v>
      </c>
      <c r="C243" s="8" t="s">
        <v>46</v>
      </c>
      <c r="D243" s="48">
        <v>9353</v>
      </c>
      <c r="E243" s="48"/>
      <c r="F243" s="48"/>
      <c r="G243" s="97">
        <f t="shared" si="69"/>
        <v>9353</v>
      </c>
      <c r="H243" s="97">
        <f t="shared" si="70"/>
        <v>9353</v>
      </c>
      <c r="I243" s="48">
        <v>0</v>
      </c>
      <c r="J243" s="88">
        <f>H243</f>
        <v>9353</v>
      </c>
      <c r="K243" s="89">
        <v>0</v>
      </c>
      <c r="L243" s="89"/>
      <c r="M243" s="89"/>
      <c r="N243" s="92"/>
      <c r="O243" s="92"/>
      <c r="P243" s="172"/>
      <c r="Q243" s="172"/>
      <c r="R243" s="138"/>
    </row>
    <row r="244" spans="1:18" s="17" customFormat="1" ht="14.25" customHeight="1">
      <c r="A244" s="62"/>
      <c r="B244" s="11" t="s">
        <v>635</v>
      </c>
      <c r="C244" s="8" t="s">
        <v>718</v>
      </c>
      <c r="D244" s="48">
        <v>2788</v>
      </c>
      <c r="E244" s="48"/>
      <c r="F244" s="48"/>
      <c r="G244" s="97">
        <f t="shared" si="69"/>
        <v>2788</v>
      </c>
      <c r="H244" s="97">
        <f t="shared" si="70"/>
        <v>2788</v>
      </c>
      <c r="I244" s="48">
        <v>0</v>
      </c>
      <c r="J244" s="88">
        <f aca="true" t="shared" si="71" ref="J244:J250">H244</f>
        <v>2788</v>
      </c>
      <c r="K244" s="89">
        <v>0</v>
      </c>
      <c r="L244" s="89"/>
      <c r="M244" s="89"/>
      <c r="N244" s="92"/>
      <c r="O244" s="92"/>
      <c r="P244" s="172"/>
      <c r="Q244" s="172"/>
      <c r="R244" s="138"/>
    </row>
    <row r="245" spans="1:18" s="17" customFormat="1" ht="14.25" customHeight="1">
      <c r="A245" s="62"/>
      <c r="B245" s="11" t="s">
        <v>702</v>
      </c>
      <c r="C245" s="7" t="s">
        <v>707</v>
      </c>
      <c r="D245" s="48">
        <v>1515</v>
      </c>
      <c r="E245" s="48"/>
      <c r="F245" s="48"/>
      <c r="G245" s="97">
        <f t="shared" si="69"/>
        <v>1515</v>
      </c>
      <c r="H245" s="97">
        <f t="shared" si="70"/>
        <v>1515</v>
      </c>
      <c r="I245" s="48"/>
      <c r="J245" s="88">
        <f t="shared" si="71"/>
        <v>1515</v>
      </c>
      <c r="K245" s="89"/>
      <c r="L245" s="89"/>
      <c r="M245" s="89"/>
      <c r="N245" s="92"/>
      <c r="O245" s="92"/>
      <c r="P245" s="172"/>
      <c r="Q245" s="172"/>
      <c r="R245" s="138"/>
    </row>
    <row r="246" spans="1:18" s="17" customFormat="1" ht="15" customHeight="1">
      <c r="A246" s="62"/>
      <c r="B246" s="11" t="s">
        <v>638</v>
      </c>
      <c r="C246" s="8" t="s">
        <v>720</v>
      </c>
      <c r="D246" s="48">
        <v>2390</v>
      </c>
      <c r="E246" s="48"/>
      <c r="F246" s="48"/>
      <c r="G246" s="97">
        <f t="shared" si="69"/>
        <v>2390</v>
      </c>
      <c r="H246" s="97">
        <f t="shared" si="70"/>
        <v>2390</v>
      </c>
      <c r="I246" s="48">
        <v>0</v>
      </c>
      <c r="J246" s="88">
        <f t="shared" si="71"/>
        <v>2390</v>
      </c>
      <c r="K246" s="89">
        <v>0</v>
      </c>
      <c r="L246" s="89"/>
      <c r="M246" s="89"/>
      <c r="N246" s="92"/>
      <c r="O246" s="92"/>
      <c r="P246" s="172"/>
      <c r="Q246" s="172"/>
      <c r="R246" s="138"/>
    </row>
    <row r="247" spans="1:18" s="17" customFormat="1" ht="15" customHeight="1">
      <c r="A247" s="62"/>
      <c r="B247" s="11" t="s">
        <v>285</v>
      </c>
      <c r="C247" s="8" t="s">
        <v>286</v>
      </c>
      <c r="D247" s="48">
        <v>520</v>
      </c>
      <c r="E247" s="48"/>
      <c r="F247" s="48"/>
      <c r="G247" s="97">
        <f t="shared" si="69"/>
        <v>520</v>
      </c>
      <c r="H247" s="97">
        <f t="shared" si="70"/>
        <v>520</v>
      </c>
      <c r="I247" s="48"/>
      <c r="J247" s="88">
        <f t="shared" si="71"/>
        <v>520</v>
      </c>
      <c r="K247" s="89"/>
      <c r="L247" s="89"/>
      <c r="M247" s="89"/>
      <c r="N247" s="92"/>
      <c r="O247" s="92"/>
      <c r="P247" s="172"/>
      <c r="Q247" s="172"/>
      <c r="R247" s="138"/>
    </row>
    <row r="248" spans="1:18" s="17" customFormat="1" ht="15" customHeight="1">
      <c r="A248" s="62"/>
      <c r="B248" s="11" t="s">
        <v>49</v>
      </c>
      <c r="C248" s="7" t="s">
        <v>53</v>
      </c>
      <c r="D248" s="48">
        <v>676</v>
      </c>
      <c r="E248" s="48"/>
      <c r="F248" s="48"/>
      <c r="G248" s="97">
        <f t="shared" si="69"/>
        <v>676</v>
      </c>
      <c r="H248" s="97">
        <f t="shared" si="70"/>
        <v>676</v>
      </c>
      <c r="I248" s="48"/>
      <c r="J248" s="88">
        <f t="shared" si="71"/>
        <v>676</v>
      </c>
      <c r="K248" s="89"/>
      <c r="L248" s="89"/>
      <c r="M248" s="89"/>
      <c r="N248" s="92"/>
      <c r="O248" s="92"/>
      <c r="P248" s="172"/>
      <c r="Q248" s="172"/>
      <c r="R248" s="138"/>
    </row>
    <row r="249" spans="1:18" s="17" customFormat="1" ht="15" customHeight="1">
      <c r="A249" s="62"/>
      <c r="B249" s="11" t="s">
        <v>644</v>
      </c>
      <c r="C249" s="8" t="s">
        <v>645</v>
      </c>
      <c r="D249" s="48">
        <v>25160</v>
      </c>
      <c r="E249" s="48"/>
      <c r="F249" s="48"/>
      <c r="G249" s="97">
        <f t="shared" si="69"/>
        <v>25160</v>
      </c>
      <c r="H249" s="97">
        <f t="shared" si="70"/>
        <v>25160</v>
      </c>
      <c r="I249" s="48">
        <v>0</v>
      </c>
      <c r="J249" s="88">
        <f t="shared" si="71"/>
        <v>25160</v>
      </c>
      <c r="K249" s="89">
        <v>0</v>
      </c>
      <c r="L249" s="89"/>
      <c r="M249" s="89"/>
      <c r="N249" s="92"/>
      <c r="O249" s="92"/>
      <c r="P249" s="172"/>
      <c r="Q249" s="172"/>
      <c r="R249" s="138"/>
    </row>
    <row r="250" spans="1:18" s="17" customFormat="1" ht="14.25" customHeight="1">
      <c r="A250" s="62"/>
      <c r="B250" s="11" t="s">
        <v>51</v>
      </c>
      <c r="C250" s="7" t="s">
        <v>65</v>
      </c>
      <c r="D250" s="48">
        <v>2000</v>
      </c>
      <c r="E250" s="48"/>
      <c r="F250" s="48"/>
      <c r="G250" s="97">
        <f t="shared" si="69"/>
        <v>2000</v>
      </c>
      <c r="H250" s="97">
        <f t="shared" si="70"/>
        <v>2000</v>
      </c>
      <c r="I250" s="48"/>
      <c r="J250" s="88">
        <f t="shared" si="71"/>
        <v>2000</v>
      </c>
      <c r="K250" s="89"/>
      <c r="L250" s="89"/>
      <c r="M250" s="89"/>
      <c r="N250" s="92"/>
      <c r="O250" s="92"/>
      <c r="P250" s="172"/>
      <c r="Q250" s="172"/>
      <c r="R250" s="138"/>
    </row>
    <row r="251" spans="1:18" s="17" customFormat="1" ht="18" customHeight="1">
      <c r="A251" s="59" t="s">
        <v>755</v>
      </c>
      <c r="B251" s="60"/>
      <c r="C251" s="178" t="s">
        <v>756</v>
      </c>
      <c r="D251" s="86">
        <f>SUM(D252:D273)</f>
        <v>2664900</v>
      </c>
      <c r="E251" s="86">
        <f>SUM(E252:E273)</f>
        <v>0</v>
      </c>
      <c r="F251" s="86">
        <f>SUM(F252:F273)</f>
        <v>0</v>
      </c>
      <c r="G251" s="86">
        <f>SUM(G252:G273)</f>
        <v>2664900</v>
      </c>
      <c r="H251" s="86">
        <f>SUM(H252:H273)</f>
        <v>2664900</v>
      </c>
      <c r="I251" s="86">
        <f aca="true" t="shared" si="72" ref="I251:R251">SUM(I252:I273)</f>
        <v>1948353</v>
      </c>
      <c r="J251" s="86">
        <f t="shared" si="72"/>
        <v>450587</v>
      </c>
      <c r="K251" s="86">
        <f t="shared" si="72"/>
        <v>263435</v>
      </c>
      <c r="L251" s="86">
        <f t="shared" si="72"/>
        <v>2525</v>
      </c>
      <c r="M251" s="86">
        <f t="shared" si="72"/>
        <v>0</v>
      </c>
      <c r="N251" s="86">
        <f t="shared" si="72"/>
        <v>0</v>
      </c>
      <c r="O251" s="86"/>
      <c r="P251" s="86">
        <f t="shared" si="72"/>
        <v>0</v>
      </c>
      <c r="Q251" s="86">
        <f t="shared" si="72"/>
        <v>0</v>
      </c>
      <c r="R251" s="87">
        <f t="shared" si="72"/>
        <v>0</v>
      </c>
    </row>
    <row r="252" spans="1:18" s="17" customFormat="1" ht="16.5" customHeight="1">
      <c r="A252" s="101"/>
      <c r="B252" s="98" t="s">
        <v>751</v>
      </c>
      <c r="C252" s="7" t="s">
        <v>599</v>
      </c>
      <c r="D252" s="97">
        <v>263435</v>
      </c>
      <c r="E252" s="97"/>
      <c r="F252" s="97"/>
      <c r="G252" s="97">
        <f>D252+E252-F252</f>
        <v>263435</v>
      </c>
      <c r="H252" s="97">
        <f>G252</f>
        <v>263435</v>
      </c>
      <c r="I252" s="97"/>
      <c r="J252" s="97"/>
      <c r="K252" s="97">
        <f>H252</f>
        <v>263435</v>
      </c>
      <c r="L252" s="97"/>
      <c r="M252" s="97"/>
      <c r="N252" s="97"/>
      <c r="O252" s="97"/>
      <c r="P252" s="97"/>
      <c r="Q252" s="97"/>
      <c r="R252" s="105"/>
    </row>
    <row r="253" spans="1:18" s="45" customFormat="1" ht="17.25" customHeight="1">
      <c r="A253" s="56"/>
      <c r="B253" s="11" t="s">
        <v>348</v>
      </c>
      <c r="C253" s="41" t="s">
        <v>458</v>
      </c>
      <c r="D253" s="93">
        <v>2525</v>
      </c>
      <c r="E253" s="93"/>
      <c r="F253" s="93"/>
      <c r="G253" s="97">
        <f aca="true" t="shared" si="73" ref="G253:G273">D253+E253-F253</f>
        <v>2525</v>
      </c>
      <c r="H253" s="97">
        <f aca="true" t="shared" si="74" ref="H253:H273">G253</f>
        <v>2525</v>
      </c>
      <c r="I253" s="93"/>
      <c r="J253" s="88"/>
      <c r="K253" s="89"/>
      <c r="L253" s="89">
        <f>H253</f>
        <v>2525</v>
      </c>
      <c r="M253" s="89"/>
      <c r="N253" s="92"/>
      <c r="O253" s="92"/>
      <c r="P253" s="172"/>
      <c r="Q253" s="172"/>
      <c r="R253" s="138"/>
    </row>
    <row r="254" spans="1:18" s="17" customFormat="1" ht="15" customHeight="1">
      <c r="A254" s="56"/>
      <c r="B254" s="11" t="s">
        <v>625</v>
      </c>
      <c r="C254" s="7" t="s">
        <v>626</v>
      </c>
      <c r="D254" s="48">
        <v>1540303</v>
      </c>
      <c r="E254" s="48"/>
      <c r="F254" s="48"/>
      <c r="G254" s="97">
        <f t="shared" si="73"/>
        <v>1540303</v>
      </c>
      <c r="H254" s="97">
        <f t="shared" si="74"/>
        <v>1540303</v>
      </c>
      <c r="I254" s="48">
        <f>H254</f>
        <v>1540303</v>
      </c>
      <c r="J254" s="88"/>
      <c r="K254" s="89"/>
      <c r="L254" s="89"/>
      <c r="M254" s="89"/>
      <c r="N254" s="92"/>
      <c r="O254" s="92"/>
      <c r="P254" s="172"/>
      <c r="Q254" s="172"/>
      <c r="R254" s="138"/>
    </row>
    <row r="255" spans="1:18" s="17" customFormat="1" ht="14.25" customHeight="1">
      <c r="A255" s="56"/>
      <c r="B255" s="11" t="s">
        <v>629</v>
      </c>
      <c r="C255" s="7" t="s">
        <v>134</v>
      </c>
      <c r="D255" s="48">
        <v>122091</v>
      </c>
      <c r="E255" s="48"/>
      <c r="F255" s="48"/>
      <c r="G255" s="97">
        <f t="shared" si="73"/>
        <v>122091</v>
      </c>
      <c r="H255" s="97">
        <f t="shared" si="74"/>
        <v>122091</v>
      </c>
      <c r="I255" s="48">
        <f>H255</f>
        <v>122091</v>
      </c>
      <c r="J255" s="88"/>
      <c r="K255" s="89"/>
      <c r="L255" s="89"/>
      <c r="M255" s="89"/>
      <c r="N255" s="92"/>
      <c r="O255" s="92"/>
      <c r="P255" s="172"/>
      <c r="Q255" s="172"/>
      <c r="R255" s="138"/>
    </row>
    <row r="256" spans="1:18" s="17" customFormat="1" ht="15" customHeight="1">
      <c r="A256" s="56"/>
      <c r="B256" s="65" t="s">
        <v>684</v>
      </c>
      <c r="C256" s="7" t="s">
        <v>380</v>
      </c>
      <c r="D256" s="48">
        <v>246044</v>
      </c>
      <c r="E256" s="48"/>
      <c r="F256" s="48"/>
      <c r="G256" s="97">
        <f t="shared" si="73"/>
        <v>246044</v>
      </c>
      <c r="H256" s="97">
        <f t="shared" si="74"/>
        <v>246044</v>
      </c>
      <c r="I256" s="48">
        <f>H256</f>
        <v>246044</v>
      </c>
      <c r="J256" s="88"/>
      <c r="K256" s="89"/>
      <c r="L256" s="89"/>
      <c r="M256" s="89"/>
      <c r="N256" s="92"/>
      <c r="O256" s="92"/>
      <c r="P256" s="172"/>
      <c r="Q256" s="172"/>
      <c r="R256" s="138"/>
    </row>
    <row r="257" spans="1:18" s="17" customFormat="1" ht="16.5" customHeight="1">
      <c r="A257" s="56"/>
      <c r="B257" s="65" t="s">
        <v>631</v>
      </c>
      <c r="C257" s="7" t="s">
        <v>589</v>
      </c>
      <c r="D257" s="48">
        <v>39915</v>
      </c>
      <c r="E257" s="48"/>
      <c r="F257" s="48"/>
      <c r="G257" s="97">
        <f t="shared" si="73"/>
        <v>39915</v>
      </c>
      <c r="H257" s="97">
        <f t="shared" si="74"/>
        <v>39915</v>
      </c>
      <c r="I257" s="48">
        <f>H257</f>
        <v>39915</v>
      </c>
      <c r="J257" s="88"/>
      <c r="K257" s="89"/>
      <c r="L257" s="89"/>
      <c r="M257" s="89"/>
      <c r="N257" s="92"/>
      <c r="O257" s="92"/>
      <c r="P257" s="172"/>
      <c r="Q257" s="172"/>
      <c r="R257" s="138"/>
    </row>
    <row r="258" spans="1:18" s="17" customFormat="1" ht="15.75" customHeight="1">
      <c r="A258" s="56"/>
      <c r="B258" s="11" t="s">
        <v>757</v>
      </c>
      <c r="C258" s="8" t="s">
        <v>47</v>
      </c>
      <c r="D258" s="48">
        <v>14400</v>
      </c>
      <c r="E258" s="48"/>
      <c r="F258" s="48"/>
      <c r="G258" s="97">
        <f t="shared" si="73"/>
        <v>14400</v>
      </c>
      <c r="H258" s="97">
        <f t="shared" si="74"/>
        <v>14400</v>
      </c>
      <c r="I258" s="48"/>
      <c r="J258" s="88">
        <f>H258</f>
        <v>14400</v>
      </c>
      <c r="K258" s="89"/>
      <c r="L258" s="89"/>
      <c r="M258" s="89"/>
      <c r="N258" s="92"/>
      <c r="O258" s="92"/>
      <c r="P258" s="172"/>
      <c r="Q258" s="172"/>
      <c r="R258" s="138"/>
    </row>
    <row r="259" spans="1:18" s="17" customFormat="1" ht="15" customHeight="1">
      <c r="A259" s="56"/>
      <c r="B259" s="167">
        <v>4210</v>
      </c>
      <c r="C259" s="8" t="s">
        <v>634</v>
      </c>
      <c r="D259" s="48">
        <v>119114</v>
      </c>
      <c r="E259" s="48"/>
      <c r="F259" s="48"/>
      <c r="G259" s="97">
        <f t="shared" si="73"/>
        <v>119114</v>
      </c>
      <c r="H259" s="97">
        <f t="shared" si="74"/>
        <v>119114</v>
      </c>
      <c r="I259" s="48"/>
      <c r="J259" s="88">
        <f aca="true" t="shared" si="75" ref="J259:J273">H259</f>
        <v>119114</v>
      </c>
      <c r="K259" s="89"/>
      <c r="L259" s="89"/>
      <c r="M259" s="89"/>
      <c r="N259" s="92"/>
      <c r="O259" s="92"/>
      <c r="P259" s="172"/>
      <c r="Q259" s="172"/>
      <c r="R259" s="138"/>
    </row>
    <row r="260" spans="1:18" s="17" customFormat="1" ht="15" customHeight="1">
      <c r="A260" s="56"/>
      <c r="B260" s="10">
        <v>4240</v>
      </c>
      <c r="C260" s="8" t="s">
        <v>48</v>
      </c>
      <c r="D260" s="48">
        <v>4040</v>
      </c>
      <c r="E260" s="48"/>
      <c r="F260" s="48"/>
      <c r="G260" s="97">
        <f t="shared" si="73"/>
        <v>4040</v>
      </c>
      <c r="H260" s="97">
        <f t="shared" si="74"/>
        <v>4040</v>
      </c>
      <c r="I260" s="48"/>
      <c r="J260" s="88">
        <f t="shared" si="75"/>
        <v>4040</v>
      </c>
      <c r="K260" s="89"/>
      <c r="L260" s="89"/>
      <c r="M260" s="89"/>
      <c r="N260" s="92"/>
      <c r="O260" s="92"/>
      <c r="P260" s="172"/>
      <c r="Q260" s="172"/>
      <c r="R260" s="138"/>
    </row>
    <row r="261" spans="1:18" s="17" customFormat="1" ht="15.75" customHeight="1">
      <c r="A261" s="56"/>
      <c r="B261" s="11" t="s">
        <v>635</v>
      </c>
      <c r="C261" s="8" t="s">
        <v>718</v>
      </c>
      <c r="D261" s="48">
        <v>59283</v>
      </c>
      <c r="E261" s="48"/>
      <c r="F261" s="48"/>
      <c r="G261" s="97">
        <f t="shared" si="73"/>
        <v>59283</v>
      </c>
      <c r="H261" s="97">
        <f t="shared" si="74"/>
        <v>59283</v>
      </c>
      <c r="I261" s="48"/>
      <c r="J261" s="88">
        <f t="shared" si="75"/>
        <v>59283</v>
      </c>
      <c r="K261" s="89"/>
      <c r="L261" s="89"/>
      <c r="M261" s="89"/>
      <c r="N261" s="92"/>
      <c r="O261" s="92"/>
      <c r="P261" s="172"/>
      <c r="Q261" s="172"/>
      <c r="R261" s="138"/>
    </row>
    <row r="262" spans="1:18" s="17" customFormat="1" ht="15.75" customHeight="1">
      <c r="A262" s="56"/>
      <c r="B262" s="11" t="s">
        <v>637</v>
      </c>
      <c r="C262" s="8" t="s">
        <v>719</v>
      </c>
      <c r="D262" s="48">
        <v>102333</v>
      </c>
      <c r="E262" s="48"/>
      <c r="F262" s="48"/>
      <c r="G262" s="97">
        <f t="shared" si="73"/>
        <v>102333</v>
      </c>
      <c r="H262" s="97">
        <f t="shared" si="74"/>
        <v>102333</v>
      </c>
      <c r="I262" s="48"/>
      <c r="J262" s="88">
        <f t="shared" si="75"/>
        <v>102333</v>
      </c>
      <c r="K262" s="89"/>
      <c r="L262" s="89"/>
      <c r="M262" s="89"/>
      <c r="N262" s="92"/>
      <c r="O262" s="92"/>
      <c r="P262" s="172"/>
      <c r="Q262" s="172"/>
      <c r="R262" s="138"/>
    </row>
    <row r="263" spans="1:18" s="17" customFormat="1" ht="18" customHeight="1">
      <c r="A263" s="56"/>
      <c r="B263" s="11" t="s">
        <v>702</v>
      </c>
      <c r="C263" s="8" t="s">
        <v>707</v>
      </c>
      <c r="D263" s="48">
        <v>2775</v>
      </c>
      <c r="E263" s="48"/>
      <c r="F263" s="48"/>
      <c r="G263" s="97">
        <f t="shared" si="73"/>
        <v>2775</v>
      </c>
      <c r="H263" s="97">
        <f t="shared" si="74"/>
        <v>2775</v>
      </c>
      <c r="I263" s="48"/>
      <c r="J263" s="88">
        <f t="shared" si="75"/>
        <v>2775</v>
      </c>
      <c r="K263" s="89"/>
      <c r="L263" s="89"/>
      <c r="M263" s="89"/>
      <c r="N263" s="92"/>
      <c r="O263" s="92"/>
      <c r="P263" s="172"/>
      <c r="Q263" s="172"/>
      <c r="R263" s="138"/>
    </row>
    <row r="264" spans="1:18" s="17" customFormat="1" ht="16.5" customHeight="1">
      <c r="A264" s="56"/>
      <c r="B264" s="11" t="s">
        <v>638</v>
      </c>
      <c r="C264" s="8" t="s">
        <v>720</v>
      </c>
      <c r="D264" s="48">
        <v>24889</v>
      </c>
      <c r="E264" s="48"/>
      <c r="F264" s="48"/>
      <c r="G264" s="97">
        <f t="shared" si="73"/>
        <v>24889</v>
      </c>
      <c r="H264" s="97">
        <f t="shared" si="74"/>
        <v>24889</v>
      </c>
      <c r="I264" s="48"/>
      <c r="J264" s="88">
        <f t="shared" si="75"/>
        <v>24889</v>
      </c>
      <c r="K264" s="89"/>
      <c r="L264" s="89"/>
      <c r="M264" s="89"/>
      <c r="N264" s="92"/>
      <c r="O264" s="92"/>
      <c r="P264" s="172"/>
      <c r="Q264" s="172"/>
      <c r="R264" s="138"/>
    </row>
    <row r="265" spans="1:18" s="17" customFormat="1" ht="16.5" customHeight="1">
      <c r="A265" s="56"/>
      <c r="B265" s="11" t="s">
        <v>285</v>
      </c>
      <c r="C265" s="8" t="s">
        <v>286</v>
      </c>
      <c r="D265" s="48">
        <v>3131</v>
      </c>
      <c r="E265" s="48"/>
      <c r="F265" s="48"/>
      <c r="G265" s="97">
        <f t="shared" si="73"/>
        <v>3131</v>
      </c>
      <c r="H265" s="97">
        <f t="shared" si="74"/>
        <v>3131</v>
      </c>
      <c r="I265" s="48"/>
      <c r="J265" s="88">
        <f t="shared" si="75"/>
        <v>3131</v>
      </c>
      <c r="K265" s="89"/>
      <c r="L265" s="89"/>
      <c r="M265" s="89"/>
      <c r="N265" s="92"/>
      <c r="O265" s="92"/>
      <c r="P265" s="172"/>
      <c r="Q265" s="172"/>
      <c r="R265" s="138"/>
    </row>
    <row r="266" spans="1:18" s="17" customFormat="1" ht="16.5" customHeight="1">
      <c r="A266" s="56"/>
      <c r="B266" s="11" t="s">
        <v>49</v>
      </c>
      <c r="C266" s="7" t="s">
        <v>53</v>
      </c>
      <c r="D266" s="48">
        <v>3990</v>
      </c>
      <c r="E266" s="48"/>
      <c r="F266" s="48"/>
      <c r="G266" s="97">
        <f t="shared" si="73"/>
        <v>3990</v>
      </c>
      <c r="H266" s="97">
        <f t="shared" si="74"/>
        <v>3990</v>
      </c>
      <c r="I266" s="48"/>
      <c r="J266" s="88">
        <f t="shared" si="75"/>
        <v>3990</v>
      </c>
      <c r="K266" s="89"/>
      <c r="L266" s="89"/>
      <c r="M266" s="89"/>
      <c r="N266" s="92"/>
      <c r="O266" s="92"/>
      <c r="P266" s="172"/>
      <c r="Q266" s="172"/>
      <c r="R266" s="138"/>
    </row>
    <row r="267" spans="1:18" s="17" customFormat="1" ht="17.25" customHeight="1">
      <c r="A267" s="56"/>
      <c r="B267" s="11" t="s">
        <v>640</v>
      </c>
      <c r="C267" s="8" t="s">
        <v>641</v>
      </c>
      <c r="D267" s="48">
        <v>3030</v>
      </c>
      <c r="E267" s="48"/>
      <c r="F267" s="48"/>
      <c r="G267" s="97">
        <f t="shared" si="73"/>
        <v>3030</v>
      </c>
      <c r="H267" s="97">
        <f t="shared" si="74"/>
        <v>3030</v>
      </c>
      <c r="I267" s="48"/>
      <c r="J267" s="88">
        <f t="shared" si="75"/>
        <v>3030</v>
      </c>
      <c r="K267" s="89"/>
      <c r="L267" s="89"/>
      <c r="M267" s="89"/>
      <c r="N267" s="92"/>
      <c r="O267" s="92"/>
      <c r="P267" s="172"/>
      <c r="Q267" s="172"/>
      <c r="R267" s="138"/>
    </row>
    <row r="268" spans="1:18" s="17" customFormat="1" ht="16.5" customHeight="1">
      <c r="A268" s="56"/>
      <c r="B268" s="11" t="s">
        <v>644</v>
      </c>
      <c r="C268" s="8" t="s">
        <v>645</v>
      </c>
      <c r="D268" s="48">
        <v>93910</v>
      </c>
      <c r="E268" s="48"/>
      <c r="F268" s="48"/>
      <c r="G268" s="97">
        <f t="shared" si="73"/>
        <v>93910</v>
      </c>
      <c r="H268" s="97">
        <f t="shared" si="74"/>
        <v>93910</v>
      </c>
      <c r="I268" s="48"/>
      <c r="J268" s="88">
        <f t="shared" si="75"/>
        <v>93910</v>
      </c>
      <c r="K268" s="89"/>
      <c r="L268" s="89"/>
      <c r="M268" s="89"/>
      <c r="N268" s="92"/>
      <c r="O268" s="92"/>
      <c r="P268" s="172"/>
      <c r="Q268" s="172"/>
      <c r="R268" s="138"/>
    </row>
    <row r="269" spans="1:18" s="17" customFormat="1" ht="17.25" customHeight="1">
      <c r="A269" s="56"/>
      <c r="B269" s="11" t="s">
        <v>658</v>
      </c>
      <c r="C269" s="8" t="s">
        <v>659</v>
      </c>
      <c r="D269" s="48">
        <v>758</v>
      </c>
      <c r="E269" s="48"/>
      <c r="F269" s="48"/>
      <c r="G269" s="97">
        <f t="shared" si="73"/>
        <v>758</v>
      </c>
      <c r="H269" s="97">
        <f t="shared" si="74"/>
        <v>758</v>
      </c>
      <c r="I269" s="48"/>
      <c r="J269" s="88">
        <f t="shared" si="75"/>
        <v>758</v>
      </c>
      <c r="K269" s="89"/>
      <c r="L269" s="89"/>
      <c r="M269" s="89"/>
      <c r="N269" s="92"/>
      <c r="O269" s="92"/>
      <c r="P269" s="172"/>
      <c r="Q269" s="172"/>
      <c r="R269" s="138"/>
    </row>
    <row r="270" spans="1:18" s="17" customFormat="1" ht="15" customHeight="1">
      <c r="A270" s="56"/>
      <c r="B270" s="11" t="s">
        <v>723</v>
      </c>
      <c r="C270" s="8" t="s">
        <v>75</v>
      </c>
      <c r="D270" s="48">
        <v>6565</v>
      </c>
      <c r="E270" s="48"/>
      <c r="F270" s="48"/>
      <c r="G270" s="97">
        <f t="shared" si="73"/>
        <v>6565</v>
      </c>
      <c r="H270" s="97">
        <f t="shared" si="74"/>
        <v>6565</v>
      </c>
      <c r="I270" s="48"/>
      <c r="J270" s="88">
        <f t="shared" si="75"/>
        <v>6565</v>
      </c>
      <c r="K270" s="89"/>
      <c r="L270" s="89"/>
      <c r="M270" s="89"/>
      <c r="N270" s="92"/>
      <c r="O270" s="92"/>
      <c r="P270" s="172"/>
      <c r="Q270" s="172"/>
      <c r="R270" s="138"/>
    </row>
    <row r="271" spans="1:18" s="17" customFormat="1" ht="16.5" customHeight="1">
      <c r="A271" s="56"/>
      <c r="B271" s="11" t="s">
        <v>50</v>
      </c>
      <c r="C271" s="7" t="s">
        <v>359</v>
      </c>
      <c r="D271" s="48">
        <v>1515</v>
      </c>
      <c r="E271" s="48"/>
      <c r="F271" s="48"/>
      <c r="G271" s="97">
        <f t="shared" si="73"/>
        <v>1515</v>
      </c>
      <c r="H271" s="97">
        <f t="shared" si="74"/>
        <v>1515</v>
      </c>
      <c r="I271" s="48"/>
      <c r="J271" s="88">
        <f t="shared" si="75"/>
        <v>1515</v>
      </c>
      <c r="K271" s="89"/>
      <c r="L271" s="89"/>
      <c r="M271" s="89"/>
      <c r="N271" s="92"/>
      <c r="O271" s="92"/>
      <c r="P271" s="172"/>
      <c r="Q271" s="172"/>
      <c r="R271" s="138"/>
    </row>
    <row r="272" spans="1:18" s="17" customFormat="1" ht="18.75" customHeight="1">
      <c r="A272" s="56"/>
      <c r="B272" s="11" t="s">
        <v>51</v>
      </c>
      <c r="C272" s="7" t="s">
        <v>65</v>
      </c>
      <c r="D272" s="48">
        <v>1212</v>
      </c>
      <c r="E272" s="48"/>
      <c r="F272" s="48"/>
      <c r="G272" s="97">
        <f t="shared" si="73"/>
        <v>1212</v>
      </c>
      <c r="H272" s="97">
        <f t="shared" si="74"/>
        <v>1212</v>
      </c>
      <c r="I272" s="48"/>
      <c r="J272" s="88">
        <f t="shared" si="75"/>
        <v>1212</v>
      </c>
      <c r="K272" s="89"/>
      <c r="L272" s="89"/>
      <c r="M272" s="89"/>
      <c r="N272" s="92"/>
      <c r="O272" s="92"/>
      <c r="P272" s="172"/>
      <c r="Q272" s="172"/>
      <c r="R272" s="138"/>
    </row>
    <row r="273" spans="1:18" s="17" customFormat="1" ht="18.75" customHeight="1">
      <c r="A273" s="56"/>
      <c r="B273" s="11" t="s">
        <v>52</v>
      </c>
      <c r="C273" s="7" t="s">
        <v>66</v>
      </c>
      <c r="D273" s="48">
        <v>9642</v>
      </c>
      <c r="E273" s="48"/>
      <c r="F273" s="48"/>
      <c r="G273" s="97">
        <f t="shared" si="73"/>
        <v>9642</v>
      </c>
      <c r="H273" s="97">
        <f t="shared" si="74"/>
        <v>9642</v>
      </c>
      <c r="I273" s="48"/>
      <c r="J273" s="88">
        <f t="shared" si="75"/>
        <v>9642</v>
      </c>
      <c r="K273" s="89"/>
      <c r="L273" s="89"/>
      <c r="M273" s="89"/>
      <c r="N273" s="92"/>
      <c r="O273" s="92"/>
      <c r="P273" s="172"/>
      <c r="Q273" s="172"/>
      <c r="R273" s="138"/>
    </row>
    <row r="274" spans="1:18" s="17" customFormat="1" ht="18.75" customHeight="1">
      <c r="A274" s="54" t="s">
        <v>332</v>
      </c>
      <c r="B274" s="46"/>
      <c r="C274" s="178" t="s">
        <v>333</v>
      </c>
      <c r="D274" s="86">
        <f>SUM(D275:D279)</f>
        <v>583641</v>
      </c>
      <c r="E274" s="86">
        <f>SUM(E275:E279)</f>
        <v>0</v>
      </c>
      <c r="F274" s="86">
        <f>SUM(F275:F279)</f>
        <v>0</v>
      </c>
      <c r="G274" s="86">
        <f>SUM(G275:G279)</f>
        <v>583641</v>
      </c>
      <c r="H274" s="86">
        <f aca="true" t="shared" si="76" ref="H274:R274">SUM(H275:H279)</f>
        <v>583641</v>
      </c>
      <c r="I274" s="86">
        <f t="shared" si="76"/>
        <v>550589</v>
      </c>
      <c r="J274" s="86">
        <f t="shared" si="76"/>
        <v>33052</v>
      </c>
      <c r="K274" s="86">
        <f t="shared" si="76"/>
        <v>0</v>
      </c>
      <c r="L274" s="86">
        <f t="shared" si="76"/>
        <v>0</v>
      </c>
      <c r="M274" s="86">
        <f t="shared" si="76"/>
        <v>0</v>
      </c>
      <c r="N274" s="86">
        <f t="shared" si="76"/>
        <v>0</v>
      </c>
      <c r="O274" s="86"/>
      <c r="P274" s="86">
        <f t="shared" si="76"/>
        <v>0</v>
      </c>
      <c r="Q274" s="86">
        <f t="shared" si="76"/>
        <v>0</v>
      </c>
      <c r="R274" s="87">
        <f t="shared" si="76"/>
        <v>0</v>
      </c>
    </row>
    <row r="275" spans="1:18" s="17" customFormat="1" ht="16.5" customHeight="1">
      <c r="A275" s="56"/>
      <c r="B275" s="10">
        <v>4010</v>
      </c>
      <c r="C275" s="7" t="s">
        <v>626</v>
      </c>
      <c r="D275" s="48">
        <v>441853</v>
      </c>
      <c r="E275" s="48"/>
      <c r="F275" s="48"/>
      <c r="G275" s="92">
        <f>D275+E275-F275</f>
        <v>441853</v>
      </c>
      <c r="H275" s="48">
        <f aca="true" t="shared" si="77" ref="H275:I278">G275</f>
        <v>441853</v>
      </c>
      <c r="I275" s="48">
        <f t="shared" si="77"/>
        <v>441853</v>
      </c>
      <c r="J275" s="88"/>
      <c r="K275" s="89"/>
      <c r="L275" s="89"/>
      <c r="M275" s="89"/>
      <c r="N275" s="92"/>
      <c r="O275" s="92"/>
      <c r="P275" s="172"/>
      <c r="Q275" s="172"/>
      <c r="R275" s="138"/>
    </row>
    <row r="276" spans="1:18" s="17" customFormat="1" ht="16.5" customHeight="1">
      <c r="A276" s="56"/>
      <c r="B276" s="10">
        <v>4040</v>
      </c>
      <c r="C276" s="7" t="s">
        <v>134</v>
      </c>
      <c r="D276" s="48">
        <v>31386</v>
      </c>
      <c r="E276" s="48"/>
      <c r="F276" s="48"/>
      <c r="G276" s="92">
        <f>D276+E276-F276</f>
        <v>31386</v>
      </c>
      <c r="H276" s="48">
        <f t="shared" si="77"/>
        <v>31386</v>
      </c>
      <c r="I276" s="48">
        <f t="shared" si="77"/>
        <v>31386</v>
      </c>
      <c r="J276" s="88"/>
      <c r="K276" s="89"/>
      <c r="L276" s="89"/>
      <c r="M276" s="89"/>
      <c r="N276" s="92"/>
      <c r="O276" s="92"/>
      <c r="P276" s="172"/>
      <c r="Q276" s="172"/>
      <c r="R276" s="138"/>
    </row>
    <row r="277" spans="1:18" s="17" customFormat="1" ht="13.5" customHeight="1">
      <c r="A277" s="56"/>
      <c r="B277" s="10">
        <v>4110</v>
      </c>
      <c r="C277" s="7" t="s">
        <v>380</v>
      </c>
      <c r="D277" s="48">
        <v>66607</v>
      </c>
      <c r="E277" s="48"/>
      <c r="F277" s="48"/>
      <c r="G277" s="92">
        <f>D277+E277-F277</f>
        <v>66607</v>
      </c>
      <c r="H277" s="48">
        <f t="shared" si="77"/>
        <v>66607</v>
      </c>
      <c r="I277" s="48">
        <f t="shared" si="77"/>
        <v>66607</v>
      </c>
      <c r="J277" s="88"/>
      <c r="K277" s="89"/>
      <c r="L277" s="89"/>
      <c r="M277" s="89"/>
      <c r="N277" s="92"/>
      <c r="O277" s="92"/>
      <c r="P277" s="172"/>
      <c r="Q277" s="172"/>
      <c r="R277" s="138"/>
    </row>
    <row r="278" spans="1:18" s="17" customFormat="1" ht="13.5" customHeight="1">
      <c r="A278" s="56"/>
      <c r="B278" s="10">
        <v>4120</v>
      </c>
      <c r="C278" s="7" t="s">
        <v>589</v>
      </c>
      <c r="D278" s="48">
        <v>10743</v>
      </c>
      <c r="E278" s="48"/>
      <c r="F278" s="48"/>
      <c r="G278" s="92">
        <f>D278+E278-F278</f>
        <v>10743</v>
      </c>
      <c r="H278" s="48">
        <f t="shared" si="77"/>
        <v>10743</v>
      </c>
      <c r="I278" s="48">
        <f t="shared" si="77"/>
        <v>10743</v>
      </c>
      <c r="J278" s="88"/>
      <c r="K278" s="89"/>
      <c r="L278" s="89"/>
      <c r="M278" s="89"/>
      <c r="N278" s="92"/>
      <c r="O278" s="92"/>
      <c r="P278" s="172"/>
      <c r="Q278" s="172"/>
      <c r="R278" s="138"/>
    </row>
    <row r="279" spans="1:18" s="17" customFormat="1" ht="13.5" customHeight="1">
      <c r="A279" s="56"/>
      <c r="B279" s="10">
        <v>4440</v>
      </c>
      <c r="C279" s="8" t="s">
        <v>645</v>
      </c>
      <c r="D279" s="48">
        <v>33052</v>
      </c>
      <c r="E279" s="48"/>
      <c r="F279" s="48"/>
      <c r="G279" s="92">
        <f>D279+E279-F279</f>
        <v>33052</v>
      </c>
      <c r="H279" s="48">
        <f>G279</f>
        <v>33052</v>
      </c>
      <c r="I279" s="48"/>
      <c r="J279" s="88">
        <f>H279</f>
        <v>33052</v>
      </c>
      <c r="K279" s="89"/>
      <c r="L279" s="89"/>
      <c r="M279" s="89"/>
      <c r="N279" s="92"/>
      <c r="O279" s="92"/>
      <c r="P279" s="172"/>
      <c r="Q279" s="172"/>
      <c r="R279" s="138"/>
    </row>
    <row r="280" spans="1:18" s="17" customFormat="1" ht="18.75" customHeight="1">
      <c r="A280" s="54" t="s">
        <v>11</v>
      </c>
      <c r="B280" s="55"/>
      <c r="C280" s="178" t="s">
        <v>12</v>
      </c>
      <c r="D280" s="86">
        <f>SUM(D281:D308)</f>
        <v>6832089</v>
      </c>
      <c r="E280" s="86">
        <f aca="true" t="shared" si="78" ref="E280:R280">SUM(E281:E308)</f>
        <v>0</v>
      </c>
      <c r="F280" s="86">
        <f t="shared" si="78"/>
        <v>0</v>
      </c>
      <c r="G280" s="86">
        <f t="shared" si="78"/>
        <v>6832089</v>
      </c>
      <c r="H280" s="86">
        <f t="shared" si="78"/>
        <v>6108145</v>
      </c>
      <c r="I280" s="86">
        <f t="shared" si="78"/>
        <v>4581795</v>
      </c>
      <c r="J280" s="86">
        <f t="shared" si="78"/>
        <v>1391078</v>
      </c>
      <c r="K280" s="86">
        <f t="shared" si="78"/>
        <v>133372</v>
      </c>
      <c r="L280" s="86">
        <f t="shared" si="78"/>
        <v>1900</v>
      </c>
      <c r="M280" s="86">
        <f t="shared" si="78"/>
        <v>0</v>
      </c>
      <c r="N280" s="86">
        <f t="shared" si="78"/>
        <v>0</v>
      </c>
      <c r="O280" s="86"/>
      <c r="P280" s="86">
        <f t="shared" si="78"/>
        <v>723944</v>
      </c>
      <c r="Q280" s="86">
        <f t="shared" si="78"/>
        <v>203324</v>
      </c>
      <c r="R280" s="87">
        <f t="shared" si="78"/>
        <v>520620</v>
      </c>
    </row>
    <row r="281" spans="1:18" s="17" customFormat="1" ht="14.25" customHeight="1">
      <c r="A281" s="144"/>
      <c r="B281" s="98" t="s">
        <v>751</v>
      </c>
      <c r="C281" s="7" t="s">
        <v>13</v>
      </c>
      <c r="D281" s="97">
        <v>133372</v>
      </c>
      <c r="E281" s="97"/>
      <c r="F281" s="97"/>
      <c r="G281" s="97">
        <f>D281+E281-F281</f>
        <v>133372</v>
      </c>
      <c r="H281" s="97">
        <f>G281</f>
        <v>133372</v>
      </c>
      <c r="I281" s="97"/>
      <c r="J281" s="97"/>
      <c r="K281" s="97">
        <f>H281</f>
        <v>133372</v>
      </c>
      <c r="L281" s="97"/>
      <c r="M281" s="97"/>
      <c r="N281" s="97"/>
      <c r="O281" s="97"/>
      <c r="P281" s="97"/>
      <c r="Q281" s="97"/>
      <c r="R281" s="105"/>
    </row>
    <row r="282" spans="1:18" s="17" customFormat="1" ht="14.25" customHeight="1">
      <c r="A282" s="56"/>
      <c r="B282" s="11" t="s">
        <v>348</v>
      </c>
      <c r="C282" s="41" t="s">
        <v>458</v>
      </c>
      <c r="D282" s="48">
        <v>1900</v>
      </c>
      <c r="E282" s="48"/>
      <c r="F282" s="48"/>
      <c r="G282" s="97">
        <f aca="true" t="shared" si="79" ref="G282:G308">D282+E282-F282</f>
        <v>1900</v>
      </c>
      <c r="H282" s="97">
        <f aca="true" t="shared" si="80" ref="H282:H305">G282</f>
        <v>1900</v>
      </c>
      <c r="I282" s="48"/>
      <c r="J282" s="88"/>
      <c r="K282" s="89"/>
      <c r="L282" s="89">
        <f>H282</f>
        <v>1900</v>
      </c>
      <c r="M282" s="89"/>
      <c r="N282" s="92"/>
      <c r="O282" s="92"/>
      <c r="P282" s="172"/>
      <c r="Q282" s="172"/>
      <c r="R282" s="138"/>
    </row>
    <row r="283" spans="1:18" s="17" customFormat="1" ht="15.75" customHeight="1">
      <c r="A283" s="56"/>
      <c r="B283" s="11" t="s">
        <v>625</v>
      </c>
      <c r="C283" s="7" t="s">
        <v>626</v>
      </c>
      <c r="D283" s="48">
        <v>3611408</v>
      </c>
      <c r="E283" s="48"/>
      <c r="F283" s="48"/>
      <c r="G283" s="97">
        <f t="shared" si="79"/>
        <v>3611408</v>
      </c>
      <c r="H283" s="97">
        <f t="shared" si="80"/>
        <v>3611408</v>
      </c>
      <c r="I283" s="48">
        <f>H283</f>
        <v>3611408</v>
      </c>
      <c r="J283" s="88"/>
      <c r="K283" s="89"/>
      <c r="L283" s="89"/>
      <c r="M283" s="89"/>
      <c r="N283" s="92"/>
      <c r="O283" s="92"/>
      <c r="P283" s="172"/>
      <c r="Q283" s="172"/>
      <c r="R283" s="138"/>
    </row>
    <row r="284" spans="1:18" s="17" customFormat="1" ht="15" customHeight="1">
      <c r="A284" s="56"/>
      <c r="B284" s="11" t="s">
        <v>629</v>
      </c>
      <c r="C284" s="7" t="s">
        <v>134</v>
      </c>
      <c r="D284" s="48">
        <v>285577</v>
      </c>
      <c r="E284" s="48"/>
      <c r="F284" s="48"/>
      <c r="G284" s="97">
        <f t="shared" si="79"/>
        <v>285577</v>
      </c>
      <c r="H284" s="97">
        <f t="shared" si="80"/>
        <v>285577</v>
      </c>
      <c r="I284" s="48">
        <f>H284</f>
        <v>285577</v>
      </c>
      <c r="J284" s="88"/>
      <c r="K284" s="89"/>
      <c r="L284" s="89"/>
      <c r="M284" s="89"/>
      <c r="N284" s="92"/>
      <c r="O284" s="92"/>
      <c r="P284" s="172"/>
      <c r="Q284" s="172"/>
      <c r="R284" s="138"/>
    </row>
    <row r="285" spans="1:18" s="17" customFormat="1" ht="14.25" customHeight="1">
      <c r="A285" s="56"/>
      <c r="B285" s="65" t="s">
        <v>684</v>
      </c>
      <c r="C285" s="7" t="s">
        <v>380</v>
      </c>
      <c r="D285" s="48">
        <v>578894</v>
      </c>
      <c r="E285" s="48"/>
      <c r="F285" s="48"/>
      <c r="G285" s="97">
        <f t="shared" si="79"/>
        <v>578894</v>
      </c>
      <c r="H285" s="97">
        <f t="shared" si="80"/>
        <v>578894</v>
      </c>
      <c r="I285" s="48">
        <f>H285</f>
        <v>578894</v>
      </c>
      <c r="J285" s="88"/>
      <c r="K285" s="89"/>
      <c r="L285" s="89"/>
      <c r="M285" s="89"/>
      <c r="N285" s="92"/>
      <c r="O285" s="92"/>
      <c r="P285" s="172"/>
      <c r="Q285" s="172"/>
      <c r="R285" s="138"/>
    </row>
    <row r="286" spans="1:18" s="17" customFormat="1" ht="15" customHeight="1">
      <c r="A286" s="56"/>
      <c r="B286" s="65" t="s">
        <v>631</v>
      </c>
      <c r="C286" s="7" t="s">
        <v>589</v>
      </c>
      <c r="D286" s="48">
        <v>96856</v>
      </c>
      <c r="E286" s="48"/>
      <c r="F286" s="48"/>
      <c r="G286" s="97">
        <f t="shared" si="79"/>
        <v>96856</v>
      </c>
      <c r="H286" s="97">
        <f t="shared" si="80"/>
        <v>96856</v>
      </c>
      <c r="I286" s="48">
        <f>H286</f>
        <v>96856</v>
      </c>
      <c r="J286" s="88"/>
      <c r="K286" s="89"/>
      <c r="L286" s="89"/>
      <c r="M286" s="89"/>
      <c r="N286" s="92"/>
      <c r="O286" s="92"/>
      <c r="P286" s="172"/>
      <c r="Q286" s="172"/>
      <c r="R286" s="138"/>
    </row>
    <row r="287" spans="1:18" s="17" customFormat="1" ht="15" customHeight="1">
      <c r="A287" s="56"/>
      <c r="B287" s="65" t="s">
        <v>757</v>
      </c>
      <c r="C287" s="8" t="s">
        <v>47</v>
      </c>
      <c r="D287" s="48">
        <v>6000</v>
      </c>
      <c r="E287" s="48"/>
      <c r="F287" s="48"/>
      <c r="G287" s="97">
        <f t="shared" si="79"/>
        <v>6000</v>
      </c>
      <c r="H287" s="97">
        <f t="shared" si="80"/>
        <v>6000</v>
      </c>
      <c r="I287" s="48"/>
      <c r="J287" s="88">
        <f>H287</f>
        <v>6000</v>
      </c>
      <c r="K287" s="89"/>
      <c r="L287" s="89"/>
      <c r="M287" s="89"/>
      <c r="N287" s="92"/>
      <c r="O287" s="92"/>
      <c r="P287" s="172"/>
      <c r="Q287" s="172"/>
      <c r="R287" s="138"/>
    </row>
    <row r="288" spans="1:18" s="17" customFormat="1" ht="14.25" customHeight="1">
      <c r="A288" s="56"/>
      <c r="B288" s="11" t="s">
        <v>283</v>
      </c>
      <c r="C288" s="7" t="s">
        <v>284</v>
      </c>
      <c r="D288" s="48">
        <v>9060</v>
      </c>
      <c r="E288" s="48"/>
      <c r="F288" s="48"/>
      <c r="G288" s="97">
        <f t="shared" si="79"/>
        <v>9060</v>
      </c>
      <c r="H288" s="97">
        <f t="shared" si="80"/>
        <v>9060</v>
      </c>
      <c r="I288" s="48">
        <f>H288</f>
        <v>9060</v>
      </c>
      <c r="J288" s="88"/>
      <c r="K288" s="89"/>
      <c r="L288" s="89"/>
      <c r="M288" s="89"/>
      <c r="N288" s="92"/>
      <c r="O288" s="92"/>
      <c r="P288" s="172"/>
      <c r="Q288" s="172"/>
      <c r="R288" s="138"/>
    </row>
    <row r="289" spans="1:18" s="17" customFormat="1" ht="15" customHeight="1">
      <c r="A289" s="56"/>
      <c r="B289" s="11" t="s">
        <v>633</v>
      </c>
      <c r="C289" s="8" t="s">
        <v>657</v>
      </c>
      <c r="D289" s="48">
        <v>578729</v>
      </c>
      <c r="E289" s="48"/>
      <c r="F289" s="48"/>
      <c r="G289" s="97">
        <f t="shared" si="79"/>
        <v>578729</v>
      </c>
      <c r="H289" s="97">
        <f t="shared" si="80"/>
        <v>578729</v>
      </c>
      <c r="I289" s="48"/>
      <c r="J289" s="88">
        <f>H289</f>
        <v>578729</v>
      </c>
      <c r="K289" s="89"/>
      <c r="L289" s="89"/>
      <c r="M289" s="89"/>
      <c r="N289" s="92"/>
      <c r="O289" s="92"/>
      <c r="P289" s="172"/>
      <c r="Q289" s="172"/>
      <c r="R289" s="138"/>
    </row>
    <row r="290" spans="1:18" s="17" customFormat="1" ht="15" customHeight="1">
      <c r="A290" s="56"/>
      <c r="B290" s="11" t="s">
        <v>749</v>
      </c>
      <c r="C290" s="7" t="s">
        <v>48</v>
      </c>
      <c r="D290" s="48">
        <v>11638</v>
      </c>
      <c r="E290" s="48"/>
      <c r="F290" s="48"/>
      <c r="G290" s="97">
        <f t="shared" si="79"/>
        <v>11638</v>
      </c>
      <c r="H290" s="97">
        <f t="shared" si="80"/>
        <v>11638</v>
      </c>
      <c r="I290" s="48"/>
      <c r="J290" s="88">
        <f aca="true" t="shared" si="81" ref="J290:J305">H290</f>
        <v>11638</v>
      </c>
      <c r="K290" s="89"/>
      <c r="L290" s="89"/>
      <c r="M290" s="89"/>
      <c r="N290" s="92"/>
      <c r="O290" s="92"/>
      <c r="P290" s="172"/>
      <c r="Q290" s="172"/>
      <c r="R290" s="138"/>
    </row>
    <row r="291" spans="1:18" s="17" customFormat="1" ht="14.25" customHeight="1">
      <c r="A291" s="56"/>
      <c r="B291" s="11" t="s">
        <v>635</v>
      </c>
      <c r="C291" s="8" t="s">
        <v>718</v>
      </c>
      <c r="D291" s="48">
        <v>394367</v>
      </c>
      <c r="E291" s="48"/>
      <c r="F291" s="48"/>
      <c r="G291" s="97">
        <f t="shared" si="79"/>
        <v>394367</v>
      </c>
      <c r="H291" s="97">
        <f t="shared" si="80"/>
        <v>394367</v>
      </c>
      <c r="I291" s="48"/>
      <c r="J291" s="88">
        <f t="shared" si="81"/>
        <v>394367</v>
      </c>
      <c r="K291" s="89"/>
      <c r="L291" s="89"/>
      <c r="M291" s="89"/>
      <c r="N291" s="92"/>
      <c r="O291" s="92"/>
      <c r="P291" s="172"/>
      <c r="Q291" s="172"/>
      <c r="R291" s="138"/>
    </row>
    <row r="292" spans="1:18" s="17" customFormat="1" ht="14.25" customHeight="1">
      <c r="A292" s="56"/>
      <c r="B292" s="11" t="s">
        <v>637</v>
      </c>
      <c r="C292" s="8" t="s">
        <v>719</v>
      </c>
      <c r="D292" s="48">
        <v>20000</v>
      </c>
      <c r="E292" s="48"/>
      <c r="F292" s="48"/>
      <c r="G292" s="97">
        <f t="shared" si="79"/>
        <v>20000</v>
      </c>
      <c r="H292" s="97">
        <f t="shared" si="80"/>
        <v>20000</v>
      </c>
      <c r="I292" s="48"/>
      <c r="J292" s="88">
        <f t="shared" si="81"/>
        <v>20000</v>
      </c>
      <c r="K292" s="89"/>
      <c r="L292" s="89"/>
      <c r="M292" s="89"/>
      <c r="N292" s="92"/>
      <c r="O292" s="92"/>
      <c r="P292" s="172"/>
      <c r="Q292" s="172"/>
      <c r="R292" s="138"/>
    </row>
    <row r="293" spans="1:18" s="17" customFormat="1" ht="14.25" customHeight="1">
      <c r="A293" s="56"/>
      <c r="B293" s="11" t="s">
        <v>702</v>
      </c>
      <c r="C293" s="8" t="s">
        <v>707</v>
      </c>
      <c r="D293" s="48">
        <v>16520</v>
      </c>
      <c r="E293" s="48"/>
      <c r="F293" s="48"/>
      <c r="G293" s="97">
        <f t="shared" si="79"/>
        <v>16520</v>
      </c>
      <c r="H293" s="97">
        <f t="shared" si="80"/>
        <v>16520</v>
      </c>
      <c r="I293" s="48"/>
      <c r="J293" s="88">
        <f t="shared" si="81"/>
        <v>16520</v>
      </c>
      <c r="K293" s="89"/>
      <c r="L293" s="89"/>
      <c r="M293" s="89"/>
      <c r="N293" s="92"/>
      <c r="O293" s="92"/>
      <c r="P293" s="172"/>
      <c r="Q293" s="172"/>
      <c r="R293" s="138"/>
    </row>
    <row r="294" spans="1:18" s="17" customFormat="1" ht="14.25" customHeight="1">
      <c r="A294" s="56"/>
      <c r="B294" s="11" t="s">
        <v>638</v>
      </c>
      <c r="C294" s="8" t="s">
        <v>720</v>
      </c>
      <c r="D294" s="48">
        <v>96961</v>
      </c>
      <c r="E294" s="48"/>
      <c r="F294" s="48"/>
      <c r="G294" s="97">
        <f t="shared" si="79"/>
        <v>96961</v>
      </c>
      <c r="H294" s="97">
        <f t="shared" si="80"/>
        <v>96961</v>
      </c>
      <c r="I294" s="48"/>
      <c r="J294" s="88">
        <f t="shared" si="81"/>
        <v>96961</v>
      </c>
      <c r="K294" s="89"/>
      <c r="L294" s="89"/>
      <c r="M294" s="89"/>
      <c r="N294" s="92"/>
      <c r="O294" s="92"/>
      <c r="P294" s="172"/>
      <c r="Q294" s="172"/>
      <c r="R294" s="138"/>
    </row>
    <row r="295" spans="1:18" s="17" customFormat="1" ht="14.25" customHeight="1">
      <c r="A295" s="56"/>
      <c r="B295" s="11" t="s">
        <v>285</v>
      </c>
      <c r="C295" s="8" t="s">
        <v>286</v>
      </c>
      <c r="D295" s="48">
        <v>6348</v>
      </c>
      <c r="E295" s="48"/>
      <c r="F295" s="48"/>
      <c r="G295" s="97">
        <f t="shared" si="79"/>
        <v>6348</v>
      </c>
      <c r="H295" s="97">
        <f t="shared" si="80"/>
        <v>6348</v>
      </c>
      <c r="I295" s="48"/>
      <c r="J295" s="88">
        <f t="shared" si="81"/>
        <v>6348</v>
      </c>
      <c r="K295" s="89"/>
      <c r="L295" s="89"/>
      <c r="M295" s="89"/>
      <c r="N295" s="92"/>
      <c r="O295" s="92"/>
      <c r="P295" s="172"/>
      <c r="Q295" s="172"/>
      <c r="R295" s="138"/>
    </row>
    <row r="296" spans="1:18" s="17" customFormat="1" ht="14.25" customHeight="1">
      <c r="A296" s="56"/>
      <c r="B296" s="11" t="s">
        <v>67</v>
      </c>
      <c r="C296" s="7" t="s">
        <v>69</v>
      </c>
      <c r="D296" s="48">
        <v>3000</v>
      </c>
      <c r="E296" s="48"/>
      <c r="F296" s="48"/>
      <c r="G296" s="97">
        <f t="shared" si="79"/>
        <v>3000</v>
      </c>
      <c r="H296" s="97">
        <f t="shared" si="80"/>
        <v>3000</v>
      </c>
      <c r="I296" s="48"/>
      <c r="J296" s="88">
        <f t="shared" si="81"/>
        <v>3000</v>
      </c>
      <c r="K296" s="89"/>
      <c r="L296" s="89"/>
      <c r="M296" s="89"/>
      <c r="N296" s="92"/>
      <c r="O296" s="92"/>
      <c r="P296" s="172"/>
      <c r="Q296" s="172"/>
      <c r="R296" s="138"/>
    </row>
    <row r="297" spans="1:18" s="17" customFormat="1" ht="14.25" customHeight="1">
      <c r="A297" s="56"/>
      <c r="B297" s="11" t="s">
        <v>49</v>
      </c>
      <c r="C297" s="7" t="s">
        <v>53</v>
      </c>
      <c r="D297" s="48">
        <v>13824</v>
      </c>
      <c r="E297" s="48"/>
      <c r="F297" s="48"/>
      <c r="G297" s="97">
        <f t="shared" si="79"/>
        <v>13824</v>
      </c>
      <c r="H297" s="97">
        <f t="shared" si="80"/>
        <v>13824</v>
      </c>
      <c r="I297" s="48"/>
      <c r="J297" s="88">
        <f t="shared" si="81"/>
        <v>13824</v>
      </c>
      <c r="K297" s="89"/>
      <c r="L297" s="89"/>
      <c r="M297" s="89"/>
      <c r="N297" s="92"/>
      <c r="O297" s="92"/>
      <c r="P297" s="172"/>
      <c r="Q297" s="172"/>
      <c r="R297" s="138"/>
    </row>
    <row r="298" spans="1:18" s="17" customFormat="1" ht="15" customHeight="1">
      <c r="A298" s="56"/>
      <c r="B298" s="11" t="s">
        <v>640</v>
      </c>
      <c r="C298" s="8" t="s">
        <v>641</v>
      </c>
      <c r="D298" s="48">
        <v>6000</v>
      </c>
      <c r="E298" s="48"/>
      <c r="F298" s="48"/>
      <c r="G298" s="97">
        <f t="shared" si="79"/>
        <v>6000</v>
      </c>
      <c r="H298" s="97">
        <f t="shared" si="80"/>
        <v>6000</v>
      </c>
      <c r="I298" s="48"/>
      <c r="J298" s="88">
        <f t="shared" si="81"/>
        <v>6000</v>
      </c>
      <c r="K298" s="89"/>
      <c r="L298" s="89"/>
      <c r="M298" s="89"/>
      <c r="N298" s="92"/>
      <c r="O298" s="92"/>
      <c r="P298" s="172"/>
      <c r="Q298" s="172"/>
      <c r="R298" s="138"/>
    </row>
    <row r="299" spans="1:18" s="17" customFormat="1" ht="15" customHeight="1">
      <c r="A299" s="56"/>
      <c r="B299" s="11" t="s">
        <v>335</v>
      </c>
      <c r="C299" s="8" t="s">
        <v>336</v>
      </c>
      <c r="D299" s="48">
        <v>1515</v>
      </c>
      <c r="E299" s="48"/>
      <c r="F299" s="48"/>
      <c r="G299" s="97">
        <f t="shared" si="79"/>
        <v>1515</v>
      </c>
      <c r="H299" s="97">
        <f t="shared" si="80"/>
        <v>1515</v>
      </c>
      <c r="I299" s="48"/>
      <c r="J299" s="88">
        <f t="shared" si="81"/>
        <v>1515</v>
      </c>
      <c r="K299" s="89"/>
      <c r="L299" s="89"/>
      <c r="M299" s="89"/>
      <c r="N299" s="92"/>
      <c r="O299" s="92"/>
      <c r="P299" s="172"/>
      <c r="Q299" s="172"/>
      <c r="R299" s="138"/>
    </row>
    <row r="300" spans="1:18" s="17" customFormat="1" ht="12.75" customHeight="1">
      <c r="A300" s="56"/>
      <c r="B300" s="11" t="s">
        <v>644</v>
      </c>
      <c r="C300" s="8" t="s">
        <v>645</v>
      </c>
      <c r="D300" s="48">
        <v>219830</v>
      </c>
      <c r="E300" s="48"/>
      <c r="F300" s="48"/>
      <c r="G300" s="97">
        <f t="shared" si="79"/>
        <v>219830</v>
      </c>
      <c r="H300" s="97">
        <f t="shared" si="80"/>
        <v>219830</v>
      </c>
      <c r="I300" s="48"/>
      <c r="J300" s="88">
        <f t="shared" si="81"/>
        <v>219830</v>
      </c>
      <c r="K300" s="89"/>
      <c r="L300" s="89"/>
      <c r="M300" s="89"/>
      <c r="N300" s="92"/>
      <c r="O300" s="92"/>
      <c r="P300" s="172"/>
      <c r="Q300" s="172"/>
      <c r="R300" s="138"/>
    </row>
    <row r="301" spans="1:18" s="17" customFormat="1" ht="13.5" customHeight="1">
      <c r="A301" s="56"/>
      <c r="B301" s="11" t="s">
        <v>723</v>
      </c>
      <c r="C301" s="8" t="s">
        <v>75</v>
      </c>
      <c r="D301" s="48">
        <v>2000</v>
      </c>
      <c r="E301" s="48"/>
      <c r="F301" s="48"/>
      <c r="G301" s="97">
        <f t="shared" si="79"/>
        <v>2000</v>
      </c>
      <c r="H301" s="97">
        <f t="shared" si="80"/>
        <v>2000</v>
      </c>
      <c r="I301" s="48"/>
      <c r="J301" s="88">
        <f t="shared" si="81"/>
        <v>2000</v>
      </c>
      <c r="K301" s="89"/>
      <c r="L301" s="89"/>
      <c r="M301" s="89"/>
      <c r="N301" s="92"/>
      <c r="O301" s="92"/>
      <c r="P301" s="172"/>
      <c r="Q301" s="172"/>
      <c r="R301" s="138"/>
    </row>
    <row r="302" spans="1:18" s="17" customFormat="1" ht="13.5" customHeight="1">
      <c r="A302" s="56"/>
      <c r="B302" s="11" t="s">
        <v>290</v>
      </c>
      <c r="C302" s="8" t="s">
        <v>125</v>
      </c>
      <c r="D302" s="48">
        <v>1726</v>
      </c>
      <c r="E302" s="48"/>
      <c r="F302" s="48"/>
      <c r="G302" s="97">
        <f t="shared" si="79"/>
        <v>1726</v>
      </c>
      <c r="H302" s="97">
        <f t="shared" si="80"/>
        <v>1726</v>
      </c>
      <c r="I302" s="48"/>
      <c r="J302" s="88">
        <f t="shared" si="81"/>
        <v>1726</v>
      </c>
      <c r="K302" s="89"/>
      <c r="L302" s="89"/>
      <c r="M302" s="89"/>
      <c r="N302" s="92"/>
      <c r="O302" s="92"/>
      <c r="P302" s="172"/>
      <c r="Q302" s="172"/>
      <c r="R302" s="138"/>
    </row>
    <row r="303" spans="1:18" s="17" customFormat="1" ht="13.5" customHeight="1">
      <c r="A303" s="56"/>
      <c r="B303" s="11" t="s">
        <v>50</v>
      </c>
      <c r="C303" s="8" t="s">
        <v>64</v>
      </c>
      <c r="D303" s="48">
        <v>1500</v>
      </c>
      <c r="E303" s="48"/>
      <c r="F303" s="48"/>
      <c r="G303" s="97">
        <f t="shared" si="79"/>
        <v>1500</v>
      </c>
      <c r="H303" s="97">
        <f t="shared" si="80"/>
        <v>1500</v>
      </c>
      <c r="I303" s="48"/>
      <c r="J303" s="88">
        <f t="shared" si="81"/>
        <v>1500</v>
      </c>
      <c r="K303" s="89"/>
      <c r="L303" s="89"/>
      <c r="M303" s="89"/>
      <c r="N303" s="92"/>
      <c r="O303" s="92"/>
      <c r="P303" s="172"/>
      <c r="Q303" s="172"/>
      <c r="R303" s="138"/>
    </row>
    <row r="304" spans="1:18" s="17" customFormat="1" ht="13.5" customHeight="1">
      <c r="A304" s="56"/>
      <c r="B304" s="11" t="s">
        <v>51</v>
      </c>
      <c r="C304" s="7" t="s">
        <v>65</v>
      </c>
      <c r="D304" s="48">
        <v>3424</v>
      </c>
      <c r="E304" s="48"/>
      <c r="F304" s="48"/>
      <c r="G304" s="97">
        <f t="shared" si="79"/>
        <v>3424</v>
      </c>
      <c r="H304" s="97">
        <f t="shared" si="80"/>
        <v>3424</v>
      </c>
      <c r="I304" s="48"/>
      <c r="J304" s="88">
        <f t="shared" si="81"/>
        <v>3424</v>
      </c>
      <c r="K304" s="89"/>
      <c r="L304" s="89"/>
      <c r="M304" s="89"/>
      <c r="N304" s="92"/>
      <c r="O304" s="92"/>
      <c r="P304" s="172"/>
      <c r="Q304" s="172"/>
      <c r="R304" s="138"/>
    </row>
    <row r="305" spans="1:18" s="17" customFormat="1" ht="13.5" customHeight="1">
      <c r="A305" s="56"/>
      <c r="B305" s="11" t="s">
        <v>52</v>
      </c>
      <c r="C305" s="7" t="s">
        <v>66</v>
      </c>
      <c r="D305" s="48">
        <v>7696</v>
      </c>
      <c r="E305" s="48"/>
      <c r="F305" s="48"/>
      <c r="G305" s="97">
        <f t="shared" si="79"/>
        <v>7696</v>
      </c>
      <c r="H305" s="97">
        <f t="shared" si="80"/>
        <v>7696</v>
      </c>
      <c r="I305" s="48"/>
      <c r="J305" s="88">
        <f t="shared" si="81"/>
        <v>7696</v>
      </c>
      <c r="K305" s="89"/>
      <c r="L305" s="89"/>
      <c r="M305" s="89"/>
      <c r="N305" s="92"/>
      <c r="O305" s="92"/>
      <c r="P305" s="172"/>
      <c r="Q305" s="172"/>
      <c r="R305" s="138"/>
    </row>
    <row r="306" spans="1:18" s="17" customFormat="1" ht="13.5" customHeight="1">
      <c r="A306" s="56"/>
      <c r="B306" s="11" t="s">
        <v>660</v>
      </c>
      <c r="C306" s="7" t="s">
        <v>600</v>
      </c>
      <c r="D306" s="48">
        <v>203324</v>
      </c>
      <c r="E306" s="48"/>
      <c r="F306" s="48"/>
      <c r="G306" s="97">
        <f t="shared" si="79"/>
        <v>203324</v>
      </c>
      <c r="H306" s="97"/>
      <c r="I306" s="48"/>
      <c r="J306" s="88"/>
      <c r="K306" s="89"/>
      <c r="L306" s="89"/>
      <c r="M306" s="89"/>
      <c r="N306" s="92"/>
      <c r="O306" s="92"/>
      <c r="P306" s="172">
        <f>G306</f>
        <v>203324</v>
      </c>
      <c r="Q306" s="172">
        <f>P306</f>
        <v>203324</v>
      </c>
      <c r="R306" s="138"/>
    </row>
    <row r="307" spans="1:18" s="17" customFormat="1" ht="13.5" customHeight="1">
      <c r="A307" s="56"/>
      <c r="B307" s="11" t="s">
        <v>148</v>
      </c>
      <c r="C307" s="7" t="s">
        <v>600</v>
      </c>
      <c r="D307" s="48">
        <v>416262</v>
      </c>
      <c r="E307" s="48"/>
      <c r="F307" s="48"/>
      <c r="G307" s="97">
        <f t="shared" si="79"/>
        <v>416262</v>
      </c>
      <c r="H307" s="97"/>
      <c r="I307" s="48"/>
      <c r="J307" s="88"/>
      <c r="K307" s="89"/>
      <c r="L307" s="89"/>
      <c r="M307" s="89"/>
      <c r="N307" s="92"/>
      <c r="O307" s="92"/>
      <c r="P307" s="172">
        <f>G307</f>
        <v>416262</v>
      </c>
      <c r="Q307" s="172"/>
      <c r="R307" s="138">
        <f>P307</f>
        <v>416262</v>
      </c>
    </row>
    <row r="308" spans="1:18" s="17" customFormat="1" ht="15.75" customHeight="1">
      <c r="A308" s="56"/>
      <c r="B308" s="11" t="s">
        <v>201</v>
      </c>
      <c r="C308" s="7" t="s">
        <v>600</v>
      </c>
      <c r="D308" s="48">
        <v>104358</v>
      </c>
      <c r="E308" s="48"/>
      <c r="F308" s="48"/>
      <c r="G308" s="97">
        <f t="shared" si="79"/>
        <v>104358</v>
      </c>
      <c r="H308" s="97"/>
      <c r="I308" s="48"/>
      <c r="J308" s="88"/>
      <c r="K308" s="89"/>
      <c r="L308" s="89"/>
      <c r="M308" s="89"/>
      <c r="N308" s="92"/>
      <c r="O308" s="92"/>
      <c r="P308" s="172">
        <f>G308</f>
        <v>104358</v>
      </c>
      <c r="Q308" s="172"/>
      <c r="R308" s="138">
        <f>P308</f>
        <v>104358</v>
      </c>
    </row>
    <row r="309" spans="1:18" s="17" customFormat="1" ht="17.25" customHeight="1">
      <c r="A309" s="54" t="s">
        <v>19</v>
      </c>
      <c r="B309" s="60"/>
      <c r="C309" s="178" t="s">
        <v>20</v>
      </c>
      <c r="D309" s="86">
        <f>SUM(D310:D322)</f>
        <v>1558892</v>
      </c>
      <c r="E309" s="86">
        <f>SUM(E310:E322)</f>
        <v>0</v>
      </c>
      <c r="F309" s="86">
        <f>SUM(F310:F322)</f>
        <v>0</v>
      </c>
      <c r="G309" s="86">
        <f>SUM(G310:G322)</f>
        <v>1558892</v>
      </c>
      <c r="H309" s="86">
        <f>SUM(H310:H322)</f>
        <v>1558892</v>
      </c>
      <c r="I309" s="86">
        <f aca="true" t="shared" si="82" ref="I309:R309">SUM(I310:I322)</f>
        <v>959953</v>
      </c>
      <c r="J309" s="86">
        <f t="shared" si="82"/>
        <v>70028</v>
      </c>
      <c r="K309" s="86">
        <f t="shared" si="82"/>
        <v>528911</v>
      </c>
      <c r="L309" s="86">
        <f t="shared" si="82"/>
        <v>0</v>
      </c>
      <c r="M309" s="86">
        <f t="shared" si="82"/>
        <v>0</v>
      </c>
      <c r="N309" s="86">
        <f t="shared" si="82"/>
        <v>0</v>
      </c>
      <c r="O309" s="86"/>
      <c r="P309" s="86">
        <f t="shared" si="82"/>
        <v>0</v>
      </c>
      <c r="Q309" s="86">
        <f t="shared" si="82"/>
        <v>0</v>
      </c>
      <c r="R309" s="87">
        <f t="shared" si="82"/>
        <v>0</v>
      </c>
    </row>
    <row r="310" spans="1:18" s="17" customFormat="1" ht="17.25" customHeight="1">
      <c r="A310" s="144"/>
      <c r="B310" s="98" t="s">
        <v>751</v>
      </c>
      <c r="C310" s="7" t="s">
        <v>599</v>
      </c>
      <c r="D310" s="97">
        <v>528911</v>
      </c>
      <c r="E310" s="97"/>
      <c r="F310" s="97"/>
      <c r="G310" s="97">
        <f>D310+E310-F310</f>
        <v>528911</v>
      </c>
      <c r="H310" s="97">
        <f>G310</f>
        <v>528911</v>
      </c>
      <c r="I310" s="97"/>
      <c r="J310" s="97"/>
      <c r="K310" s="97">
        <f>H310</f>
        <v>528911</v>
      </c>
      <c r="L310" s="97"/>
      <c r="M310" s="97"/>
      <c r="N310" s="97"/>
      <c r="O310" s="97"/>
      <c r="P310" s="97"/>
      <c r="Q310" s="97"/>
      <c r="R310" s="105"/>
    </row>
    <row r="311" spans="1:18" s="17" customFormat="1" ht="16.5" customHeight="1">
      <c r="A311" s="68"/>
      <c r="B311" s="11" t="s">
        <v>625</v>
      </c>
      <c r="C311" s="7" t="s">
        <v>626</v>
      </c>
      <c r="D311" s="48">
        <v>760477</v>
      </c>
      <c r="E311" s="48"/>
      <c r="F311" s="48"/>
      <c r="G311" s="97">
        <f aca="true" t="shared" si="83" ref="G311:G322">D311+E311-F311</f>
        <v>760477</v>
      </c>
      <c r="H311" s="97">
        <f aca="true" t="shared" si="84" ref="H311:H322">G311</f>
        <v>760477</v>
      </c>
      <c r="I311" s="48">
        <f>H311</f>
        <v>760477</v>
      </c>
      <c r="J311" s="88"/>
      <c r="K311" s="89"/>
      <c r="L311" s="89"/>
      <c r="M311" s="89"/>
      <c r="N311" s="92"/>
      <c r="O311" s="92"/>
      <c r="P311" s="172"/>
      <c r="Q311" s="172"/>
      <c r="R311" s="138"/>
    </row>
    <row r="312" spans="1:18" s="17" customFormat="1" ht="16.5" customHeight="1">
      <c r="A312" s="68"/>
      <c r="B312" s="11" t="s">
        <v>629</v>
      </c>
      <c r="C312" s="7" t="s">
        <v>134</v>
      </c>
      <c r="D312" s="48">
        <v>51340</v>
      </c>
      <c r="E312" s="48"/>
      <c r="F312" s="48"/>
      <c r="G312" s="97">
        <f t="shared" si="83"/>
        <v>51340</v>
      </c>
      <c r="H312" s="97">
        <f t="shared" si="84"/>
        <v>51340</v>
      </c>
      <c r="I312" s="48">
        <f>H312</f>
        <v>51340</v>
      </c>
      <c r="J312" s="88"/>
      <c r="K312" s="89"/>
      <c r="L312" s="89"/>
      <c r="M312" s="89"/>
      <c r="N312" s="92"/>
      <c r="O312" s="92"/>
      <c r="P312" s="172"/>
      <c r="Q312" s="172"/>
      <c r="R312" s="138"/>
    </row>
    <row r="313" spans="1:18" s="17" customFormat="1" ht="16.5" customHeight="1">
      <c r="A313" s="68"/>
      <c r="B313" s="65" t="s">
        <v>684</v>
      </c>
      <c r="C313" s="7" t="s">
        <v>380</v>
      </c>
      <c r="D313" s="48">
        <v>127872</v>
      </c>
      <c r="E313" s="48"/>
      <c r="F313" s="48"/>
      <c r="G313" s="97">
        <f t="shared" si="83"/>
        <v>127872</v>
      </c>
      <c r="H313" s="97">
        <f t="shared" si="84"/>
        <v>127872</v>
      </c>
      <c r="I313" s="48">
        <f>H313</f>
        <v>127872</v>
      </c>
      <c r="J313" s="88"/>
      <c r="K313" s="89"/>
      <c r="L313" s="89"/>
      <c r="M313" s="89"/>
      <c r="N313" s="92"/>
      <c r="O313" s="92"/>
      <c r="P313" s="172"/>
      <c r="Q313" s="172"/>
      <c r="R313" s="138"/>
    </row>
    <row r="314" spans="1:18" s="17" customFormat="1" ht="16.5" customHeight="1">
      <c r="A314" s="68"/>
      <c r="B314" s="65" t="s">
        <v>631</v>
      </c>
      <c r="C314" s="7" t="s">
        <v>589</v>
      </c>
      <c r="D314" s="48">
        <v>20264</v>
      </c>
      <c r="E314" s="48"/>
      <c r="F314" s="48"/>
      <c r="G314" s="97">
        <f t="shared" si="83"/>
        <v>20264</v>
      </c>
      <c r="H314" s="97">
        <f t="shared" si="84"/>
        <v>20264</v>
      </c>
      <c r="I314" s="48">
        <f>H314</f>
        <v>20264</v>
      </c>
      <c r="J314" s="88"/>
      <c r="K314" s="89"/>
      <c r="L314" s="89"/>
      <c r="M314" s="89"/>
      <c r="N314" s="92"/>
      <c r="O314" s="92"/>
      <c r="P314" s="172"/>
      <c r="Q314" s="172"/>
      <c r="R314" s="138"/>
    </row>
    <row r="315" spans="1:18" s="17" customFormat="1" ht="16.5" customHeight="1">
      <c r="A315" s="68"/>
      <c r="B315" s="11" t="s">
        <v>633</v>
      </c>
      <c r="C315" s="8" t="s">
        <v>657</v>
      </c>
      <c r="D315" s="48">
        <v>11203</v>
      </c>
      <c r="E315" s="48"/>
      <c r="F315" s="48"/>
      <c r="G315" s="97">
        <f t="shared" si="83"/>
        <v>11203</v>
      </c>
      <c r="H315" s="97">
        <f t="shared" si="84"/>
        <v>11203</v>
      </c>
      <c r="I315" s="48"/>
      <c r="J315" s="88">
        <f>H315</f>
        <v>11203</v>
      </c>
      <c r="K315" s="89"/>
      <c r="L315" s="89"/>
      <c r="M315" s="89"/>
      <c r="N315" s="92"/>
      <c r="O315" s="92"/>
      <c r="P315" s="172"/>
      <c r="Q315" s="172"/>
      <c r="R315" s="138"/>
    </row>
    <row r="316" spans="1:18" s="17" customFormat="1" ht="16.5" customHeight="1">
      <c r="A316" s="68"/>
      <c r="B316" s="11" t="s">
        <v>635</v>
      </c>
      <c r="C316" s="8" t="s">
        <v>636</v>
      </c>
      <c r="D316" s="48">
        <v>6848</v>
      </c>
      <c r="E316" s="48"/>
      <c r="F316" s="48"/>
      <c r="G316" s="97">
        <f t="shared" si="83"/>
        <v>6848</v>
      </c>
      <c r="H316" s="97">
        <f t="shared" si="84"/>
        <v>6848</v>
      </c>
      <c r="I316" s="48"/>
      <c r="J316" s="88">
        <f aca="true" t="shared" si="85" ref="J316:J322">H316</f>
        <v>6848</v>
      </c>
      <c r="K316" s="89"/>
      <c r="L316" s="89"/>
      <c r="M316" s="89"/>
      <c r="N316" s="92"/>
      <c r="O316" s="92"/>
      <c r="P316" s="172"/>
      <c r="Q316" s="172"/>
      <c r="R316" s="138"/>
    </row>
    <row r="317" spans="1:18" s="17" customFormat="1" ht="16.5" customHeight="1">
      <c r="A317" s="68"/>
      <c r="B317" s="11" t="s">
        <v>702</v>
      </c>
      <c r="C317" s="8" t="s">
        <v>707</v>
      </c>
      <c r="D317" s="48">
        <v>2020</v>
      </c>
      <c r="E317" s="48"/>
      <c r="F317" s="48"/>
      <c r="G317" s="97">
        <f t="shared" si="83"/>
        <v>2020</v>
      </c>
      <c r="H317" s="97">
        <f t="shared" si="84"/>
        <v>2020</v>
      </c>
      <c r="I317" s="48"/>
      <c r="J317" s="88">
        <f t="shared" si="85"/>
        <v>2020</v>
      </c>
      <c r="K317" s="89"/>
      <c r="L317" s="89"/>
      <c r="M317" s="89"/>
      <c r="N317" s="92"/>
      <c r="O317" s="92"/>
      <c r="P317" s="172"/>
      <c r="Q317" s="172"/>
      <c r="R317" s="138"/>
    </row>
    <row r="318" spans="1:18" s="17" customFormat="1" ht="16.5" customHeight="1">
      <c r="A318" s="68"/>
      <c r="B318" s="11" t="s">
        <v>638</v>
      </c>
      <c r="C318" s="8" t="s">
        <v>639</v>
      </c>
      <c r="D318" s="48">
        <v>7488</v>
      </c>
      <c r="E318" s="48"/>
      <c r="F318" s="48"/>
      <c r="G318" s="97">
        <f t="shared" si="83"/>
        <v>7488</v>
      </c>
      <c r="H318" s="97">
        <f t="shared" si="84"/>
        <v>7488</v>
      </c>
      <c r="I318" s="48"/>
      <c r="J318" s="88">
        <f t="shared" si="85"/>
        <v>7488</v>
      </c>
      <c r="K318" s="89"/>
      <c r="L318" s="89"/>
      <c r="M318" s="89"/>
      <c r="N318" s="92"/>
      <c r="O318" s="92"/>
      <c r="P318" s="172"/>
      <c r="Q318" s="172"/>
      <c r="R318" s="138"/>
    </row>
    <row r="319" spans="1:18" s="17" customFormat="1" ht="16.5" customHeight="1">
      <c r="A319" s="68"/>
      <c r="B319" s="11" t="s">
        <v>285</v>
      </c>
      <c r="C319" s="8" t="s">
        <v>286</v>
      </c>
      <c r="D319" s="48">
        <v>800</v>
      </c>
      <c r="E319" s="48"/>
      <c r="F319" s="48"/>
      <c r="G319" s="97">
        <f t="shared" si="83"/>
        <v>800</v>
      </c>
      <c r="H319" s="97">
        <f t="shared" si="84"/>
        <v>800</v>
      </c>
      <c r="I319" s="48"/>
      <c r="J319" s="88">
        <f t="shared" si="85"/>
        <v>800</v>
      </c>
      <c r="K319" s="89"/>
      <c r="L319" s="89"/>
      <c r="M319" s="89"/>
      <c r="N319" s="92"/>
      <c r="O319" s="92"/>
      <c r="P319" s="172"/>
      <c r="Q319" s="172"/>
      <c r="R319" s="138"/>
    </row>
    <row r="320" spans="1:18" s="17" customFormat="1" ht="16.5" customHeight="1">
      <c r="A320" s="68"/>
      <c r="B320" s="11" t="s">
        <v>49</v>
      </c>
      <c r="C320" s="7" t="s">
        <v>53</v>
      </c>
      <c r="D320" s="48">
        <v>1000</v>
      </c>
      <c r="E320" s="48"/>
      <c r="F320" s="48"/>
      <c r="G320" s="97">
        <f t="shared" si="83"/>
        <v>1000</v>
      </c>
      <c r="H320" s="97">
        <f t="shared" si="84"/>
        <v>1000</v>
      </c>
      <c r="I320" s="48"/>
      <c r="J320" s="88">
        <f t="shared" si="85"/>
        <v>1000</v>
      </c>
      <c r="K320" s="89"/>
      <c r="L320" s="89"/>
      <c r="M320" s="89"/>
      <c r="N320" s="92"/>
      <c r="O320" s="92"/>
      <c r="P320" s="172"/>
      <c r="Q320" s="172"/>
      <c r="R320" s="138"/>
    </row>
    <row r="321" spans="1:18" s="17" customFormat="1" ht="15.75" customHeight="1">
      <c r="A321" s="68"/>
      <c r="B321" s="11" t="s">
        <v>644</v>
      </c>
      <c r="C321" s="8" t="s">
        <v>645</v>
      </c>
      <c r="D321" s="48">
        <v>38969</v>
      </c>
      <c r="E321" s="48"/>
      <c r="F321" s="48"/>
      <c r="G321" s="97">
        <f t="shared" si="83"/>
        <v>38969</v>
      </c>
      <c r="H321" s="97">
        <f t="shared" si="84"/>
        <v>38969</v>
      </c>
      <c r="I321" s="48"/>
      <c r="J321" s="88">
        <f t="shared" si="85"/>
        <v>38969</v>
      </c>
      <c r="K321" s="89"/>
      <c r="L321" s="89"/>
      <c r="M321" s="89"/>
      <c r="N321" s="92"/>
      <c r="O321" s="92"/>
      <c r="P321" s="172"/>
      <c r="Q321" s="172"/>
      <c r="R321" s="138"/>
    </row>
    <row r="322" spans="1:18" s="17" customFormat="1" ht="15.75" customHeight="1">
      <c r="A322" s="68"/>
      <c r="B322" s="11" t="s">
        <v>51</v>
      </c>
      <c r="C322" s="7" t="s">
        <v>65</v>
      </c>
      <c r="D322" s="48">
        <v>1700</v>
      </c>
      <c r="E322" s="48"/>
      <c r="F322" s="48"/>
      <c r="G322" s="97">
        <f t="shared" si="83"/>
        <v>1700</v>
      </c>
      <c r="H322" s="97">
        <f t="shared" si="84"/>
        <v>1700</v>
      </c>
      <c r="I322" s="48"/>
      <c r="J322" s="88">
        <f t="shared" si="85"/>
        <v>1700</v>
      </c>
      <c r="K322" s="89"/>
      <c r="L322" s="89"/>
      <c r="M322" s="89"/>
      <c r="N322" s="92"/>
      <c r="O322" s="92"/>
      <c r="P322" s="172"/>
      <c r="Q322" s="172"/>
      <c r="R322" s="138"/>
    </row>
    <row r="323" spans="1:18" s="17" customFormat="1" ht="25.5" customHeight="1">
      <c r="A323" s="54" t="s">
        <v>23</v>
      </c>
      <c r="B323" s="55"/>
      <c r="C323" s="43" t="s">
        <v>24</v>
      </c>
      <c r="D323" s="86">
        <f>SUM(D324:D337)</f>
        <v>104416</v>
      </c>
      <c r="E323" s="86">
        <f>SUM(E324:E337)</f>
        <v>0</v>
      </c>
      <c r="F323" s="86">
        <f>SUM(F324:F337)</f>
        <v>0</v>
      </c>
      <c r="G323" s="86">
        <f>SUM(G324:G337)</f>
        <v>104416</v>
      </c>
      <c r="H323" s="86">
        <f>SUM(H324:H337)</f>
        <v>104416</v>
      </c>
      <c r="I323" s="86">
        <f aca="true" t="shared" si="86" ref="I323:R323">SUM(I324:I337)</f>
        <v>63866</v>
      </c>
      <c r="J323" s="86">
        <f t="shared" si="86"/>
        <v>20000</v>
      </c>
      <c r="K323" s="86">
        <f t="shared" si="86"/>
        <v>12000</v>
      </c>
      <c r="L323" s="86">
        <f t="shared" si="86"/>
        <v>8550</v>
      </c>
      <c r="M323" s="86">
        <f t="shared" si="86"/>
        <v>0</v>
      </c>
      <c r="N323" s="86">
        <f t="shared" si="86"/>
        <v>0</v>
      </c>
      <c r="O323" s="86"/>
      <c r="P323" s="86">
        <f t="shared" si="86"/>
        <v>0</v>
      </c>
      <c r="Q323" s="86">
        <f t="shared" si="86"/>
        <v>0</v>
      </c>
      <c r="R323" s="87">
        <f t="shared" si="86"/>
        <v>0</v>
      </c>
    </row>
    <row r="324" spans="1:18" s="17" customFormat="1" ht="17.25" customHeight="1">
      <c r="A324" s="68"/>
      <c r="B324" s="11" t="s">
        <v>21</v>
      </c>
      <c r="C324" s="7" t="s">
        <v>204</v>
      </c>
      <c r="D324" s="48">
        <v>12000</v>
      </c>
      <c r="E324" s="48"/>
      <c r="F324" s="48"/>
      <c r="G324" s="92">
        <f>D324+E324-F324</f>
        <v>12000</v>
      </c>
      <c r="H324" s="48">
        <f>G324</f>
        <v>12000</v>
      </c>
      <c r="I324" s="48"/>
      <c r="J324" s="88"/>
      <c r="K324" s="89">
        <f>H324</f>
        <v>12000</v>
      </c>
      <c r="L324" s="89"/>
      <c r="M324" s="89"/>
      <c r="N324" s="92"/>
      <c r="O324" s="92"/>
      <c r="P324" s="172"/>
      <c r="Q324" s="172"/>
      <c r="R324" s="138"/>
    </row>
    <row r="325" spans="1:18" s="17" customFormat="1" ht="17.25" customHeight="1">
      <c r="A325" s="68"/>
      <c r="B325" s="11" t="s">
        <v>289</v>
      </c>
      <c r="C325" s="7" t="s">
        <v>205</v>
      </c>
      <c r="D325" s="48">
        <v>8550</v>
      </c>
      <c r="E325" s="48"/>
      <c r="F325" s="48"/>
      <c r="G325" s="92">
        <f aca="true" t="shared" si="87" ref="G325:G337">D325+E325-F325</f>
        <v>8550</v>
      </c>
      <c r="H325" s="48">
        <f aca="true" t="shared" si="88" ref="H325:H337">G325</f>
        <v>8550</v>
      </c>
      <c r="I325" s="48"/>
      <c r="J325" s="88"/>
      <c r="K325" s="89"/>
      <c r="L325" s="89">
        <f>H325</f>
        <v>8550</v>
      </c>
      <c r="M325" s="89"/>
      <c r="N325" s="92"/>
      <c r="O325" s="92"/>
      <c r="P325" s="172"/>
      <c r="Q325" s="172"/>
      <c r="R325" s="138"/>
    </row>
    <row r="326" spans="1:18" s="17" customFormat="1" ht="17.25" customHeight="1">
      <c r="A326" s="68"/>
      <c r="B326" s="11" t="s">
        <v>625</v>
      </c>
      <c r="C326" s="7" t="s">
        <v>626</v>
      </c>
      <c r="D326" s="48">
        <v>28800</v>
      </c>
      <c r="E326" s="48"/>
      <c r="F326" s="48"/>
      <c r="G326" s="92">
        <f t="shared" si="87"/>
        <v>28800</v>
      </c>
      <c r="H326" s="48">
        <f t="shared" si="88"/>
        <v>28800</v>
      </c>
      <c r="I326" s="48">
        <f>H326</f>
        <v>28800</v>
      </c>
      <c r="J326" s="88"/>
      <c r="K326" s="89"/>
      <c r="L326" s="89"/>
      <c r="M326" s="89"/>
      <c r="N326" s="92"/>
      <c r="O326" s="92"/>
      <c r="P326" s="172"/>
      <c r="Q326" s="172"/>
      <c r="R326" s="138"/>
    </row>
    <row r="327" spans="1:18" s="17" customFormat="1" ht="15" customHeight="1">
      <c r="A327" s="68"/>
      <c r="B327" s="11" t="s">
        <v>655</v>
      </c>
      <c r="C327" s="7" t="s">
        <v>380</v>
      </c>
      <c r="D327" s="48">
        <v>4362</v>
      </c>
      <c r="E327" s="48"/>
      <c r="F327" s="48"/>
      <c r="G327" s="92">
        <f t="shared" si="87"/>
        <v>4362</v>
      </c>
      <c r="H327" s="48">
        <f t="shared" si="88"/>
        <v>4362</v>
      </c>
      <c r="I327" s="48">
        <f>H327</f>
        <v>4362</v>
      </c>
      <c r="J327" s="88"/>
      <c r="K327" s="89"/>
      <c r="L327" s="89"/>
      <c r="M327" s="89"/>
      <c r="N327" s="92"/>
      <c r="O327" s="92"/>
      <c r="P327" s="172"/>
      <c r="Q327" s="172"/>
      <c r="R327" s="138"/>
    </row>
    <row r="328" spans="1:18" s="17" customFormat="1" ht="18" customHeight="1">
      <c r="A328" s="68"/>
      <c r="B328" s="11" t="s">
        <v>631</v>
      </c>
      <c r="C328" s="7" t="s">
        <v>589</v>
      </c>
      <c r="D328" s="48">
        <v>704</v>
      </c>
      <c r="E328" s="48"/>
      <c r="F328" s="48"/>
      <c r="G328" s="92">
        <f t="shared" si="87"/>
        <v>704</v>
      </c>
      <c r="H328" s="48">
        <f t="shared" si="88"/>
        <v>704</v>
      </c>
      <c r="I328" s="48">
        <f>H328</f>
        <v>704</v>
      </c>
      <c r="J328" s="88"/>
      <c r="K328" s="89"/>
      <c r="L328" s="89"/>
      <c r="M328" s="89"/>
      <c r="N328" s="92"/>
      <c r="O328" s="92"/>
      <c r="P328" s="172"/>
      <c r="Q328" s="172"/>
      <c r="R328" s="138"/>
    </row>
    <row r="329" spans="1:18" s="17" customFormat="1" ht="18" customHeight="1">
      <c r="A329" s="68"/>
      <c r="B329" s="11" t="s">
        <v>283</v>
      </c>
      <c r="C329" s="25" t="s">
        <v>284</v>
      </c>
      <c r="D329" s="48">
        <v>30000</v>
      </c>
      <c r="E329" s="48"/>
      <c r="F329" s="48"/>
      <c r="G329" s="92">
        <f t="shared" si="87"/>
        <v>30000</v>
      </c>
      <c r="H329" s="48">
        <f t="shared" si="88"/>
        <v>30000</v>
      </c>
      <c r="I329" s="48">
        <f>H329</f>
        <v>30000</v>
      </c>
      <c r="J329" s="88"/>
      <c r="K329" s="89"/>
      <c r="L329" s="89"/>
      <c r="M329" s="89"/>
      <c r="N329" s="92"/>
      <c r="O329" s="92"/>
      <c r="P329" s="172"/>
      <c r="Q329" s="172"/>
      <c r="R329" s="138"/>
    </row>
    <row r="330" spans="1:18" s="17" customFormat="1" ht="18" customHeight="1">
      <c r="A330" s="68"/>
      <c r="B330" s="11" t="s">
        <v>633</v>
      </c>
      <c r="C330" s="25" t="s">
        <v>657</v>
      </c>
      <c r="D330" s="48">
        <v>5000</v>
      </c>
      <c r="E330" s="48"/>
      <c r="F330" s="48"/>
      <c r="G330" s="92">
        <f t="shared" si="87"/>
        <v>5000</v>
      </c>
      <c r="H330" s="48">
        <f t="shared" si="88"/>
        <v>5000</v>
      </c>
      <c r="I330" s="48"/>
      <c r="J330" s="88">
        <f>H330</f>
        <v>5000</v>
      </c>
      <c r="K330" s="89"/>
      <c r="L330" s="89"/>
      <c r="M330" s="89"/>
      <c r="N330" s="92"/>
      <c r="O330" s="92"/>
      <c r="P330" s="172"/>
      <c r="Q330" s="172"/>
      <c r="R330" s="138"/>
    </row>
    <row r="331" spans="1:18" s="17" customFormat="1" ht="15.75" customHeight="1">
      <c r="A331" s="68"/>
      <c r="B331" s="11" t="s">
        <v>638</v>
      </c>
      <c r="C331" s="145" t="s">
        <v>639</v>
      </c>
      <c r="D331" s="48">
        <v>3000</v>
      </c>
      <c r="E331" s="48"/>
      <c r="F331" s="48"/>
      <c r="G331" s="92">
        <f t="shared" si="87"/>
        <v>3000</v>
      </c>
      <c r="H331" s="48">
        <f t="shared" si="88"/>
        <v>3000</v>
      </c>
      <c r="I331" s="48"/>
      <c r="J331" s="88">
        <f aca="true" t="shared" si="89" ref="J331:J337">H331</f>
        <v>3000</v>
      </c>
      <c r="K331" s="89"/>
      <c r="L331" s="89"/>
      <c r="M331" s="89"/>
      <c r="N331" s="92"/>
      <c r="O331" s="92"/>
      <c r="P331" s="172"/>
      <c r="Q331" s="172"/>
      <c r="R331" s="138"/>
    </row>
    <row r="332" spans="1:18" s="17" customFormat="1" ht="15.75" customHeight="1">
      <c r="A332" s="68"/>
      <c r="B332" s="11" t="s">
        <v>285</v>
      </c>
      <c r="C332" s="8" t="s">
        <v>286</v>
      </c>
      <c r="D332" s="48">
        <v>500</v>
      </c>
      <c r="E332" s="48"/>
      <c r="F332" s="48"/>
      <c r="G332" s="92">
        <f t="shared" si="87"/>
        <v>500</v>
      </c>
      <c r="H332" s="48">
        <f t="shared" si="88"/>
        <v>500</v>
      </c>
      <c r="I332" s="48"/>
      <c r="J332" s="88">
        <f t="shared" si="89"/>
        <v>500</v>
      </c>
      <c r="K332" s="89"/>
      <c r="L332" s="89"/>
      <c r="M332" s="89"/>
      <c r="N332" s="92"/>
      <c r="O332" s="92"/>
      <c r="P332" s="172"/>
      <c r="Q332" s="172"/>
      <c r="R332" s="138"/>
    </row>
    <row r="333" spans="1:18" s="17" customFormat="1" ht="15.75" customHeight="1">
      <c r="A333" s="68"/>
      <c r="B333" s="11" t="s">
        <v>67</v>
      </c>
      <c r="C333" s="7" t="s">
        <v>69</v>
      </c>
      <c r="D333" s="48">
        <v>1000</v>
      </c>
      <c r="E333" s="48"/>
      <c r="F333" s="48"/>
      <c r="G333" s="92">
        <f t="shared" si="87"/>
        <v>1000</v>
      </c>
      <c r="H333" s="48">
        <f t="shared" si="88"/>
        <v>1000</v>
      </c>
      <c r="I333" s="48"/>
      <c r="J333" s="88">
        <f t="shared" si="89"/>
        <v>1000</v>
      </c>
      <c r="K333" s="89"/>
      <c r="L333" s="89"/>
      <c r="M333" s="89"/>
      <c r="N333" s="92"/>
      <c r="O333" s="92"/>
      <c r="P333" s="172"/>
      <c r="Q333" s="172"/>
      <c r="R333" s="138"/>
    </row>
    <row r="334" spans="1:18" s="17" customFormat="1" ht="15.75" customHeight="1">
      <c r="A334" s="68"/>
      <c r="B334" s="11" t="s">
        <v>49</v>
      </c>
      <c r="C334" s="7" t="s">
        <v>53</v>
      </c>
      <c r="D334" s="48">
        <v>500</v>
      </c>
      <c r="E334" s="48"/>
      <c r="F334" s="48"/>
      <c r="G334" s="92">
        <f t="shared" si="87"/>
        <v>500</v>
      </c>
      <c r="H334" s="48">
        <f t="shared" si="88"/>
        <v>500</v>
      </c>
      <c r="I334" s="48"/>
      <c r="J334" s="88">
        <f t="shared" si="89"/>
        <v>500</v>
      </c>
      <c r="K334" s="89"/>
      <c r="L334" s="89"/>
      <c r="M334" s="89"/>
      <c r="N334" s="92"/>
      <c r="O334" s="92"/>
      <c r="P334" s="172"/>
      <c r="Q334" s="172"/>
      <c r="R334" s="138"/>
    </row>
    <row r="335" spans="1:18" s="17" customFormat="1" ht="15.75" customHeight="1">
      <c r="A335" s="68"/>
      <c r="B335" s="11" t="s">
        <v>50</v>
      </c>
      <c r="C335" s="8" t="s">
        <v>64</v>
      </c>
      <c r="D335" s="48">
        <v>7000</v>
      </c>
      <c r="E335" s="48"/>
      <c r="F335" s="48"/>
      <c r="G335" s="92">
        <f t="shared" si="87"/>
        <v>7000</v>
      </c>
      <c r="H335" s="48">
        <f t="shared" si="88"/>
        <v>7000</v>
      </c>
      <c r="I335" s="48"/>
      <c r="J335" s="88">
        <f t="shared" si="89"/>
        <v>7000</v>
      </c>
      <c r="K335" s="89"/>
      <c r="L335" s="89"/>
      <c r="M335" s="89"/>
      <c r="N335" s="92"/>
      <c r="O335" s="92"/>
      <c r="P335" s="172"/>
      <c r="Q335" s="172"/>
      <c r="R335" s="138"/>
    </row>
    <row r="336" spans="1:18" s="17" customFormat="1" ht="15.75" customHeight="1">
      <c r="A336" s="68"/>
      <c r="B336" s="11" t="s">
        <v>51</v>
      </c>
      <c r="C336" s="7" t="s">
        <v>65</v>
      </c>
      <c r="D336" s="48">
        <v>500</v>
      </c>
      <c r="E336" s="48"/>
      <c r="F336" s="48"/>
      <c r="G336" s="92">
        <f t="shared" si="87"/>
        <v>500</v>
      </c>
      <c r="H336" s="48">
        <f t="shared" si="88"/>
        <v>500</v>
      </c>
      <c r="I336" s="48"/>
      <c r="J336" s="88">
        <f t="shared" si="89"/>
        <v>500</v>
      </c>
      <c r="K336" s="89"/>
      <c r="L336" s="89"/>
      <c r="M336" s="89"/>
      <c r="N336" s="92"/>
      <c r="O336" s="92"/>
      <c r="P336" s="172"/>
      <c r="Q336" s="172"/>
      <c r="R336" s="138"/>
    </row>
    <row r="337" spans="1:18" s="17" customFormat="1" ht="15.75" customHeight="1">
      <c r="A337" s="68"/>
      <c r="B337" s="11" t="s">
        <v>52</v>
      </c>
      <c r="C337" s="7" t="s">
        <v>66</v>
      </c>
      <c r="D337" s="48">
        <v>2500</v>
      </c>
      <c r="E337" s="48"/>
      <c r="F337" s="48"/>
      <c r="G337" s="92">
        <f t="shared" si="87"/>
        <v>2500</v>
      </c>
      <c r="H337" s="48">
        <f t="shared" si="88"/>
        <v>2500</v>
      </c>
      <c r="I337" s="48"/>
      <c r="J337" s="88">
        <f t="shared" si="89"/>
        <v>2500</v>
      </c>
      <c r="K337" s="89"/>
      <c r="L337" s="89"/>
      <c r="M337" s="89"/>
      <c r="N337" s="92"/>
      <c r="O337" s="92"/>
      <c r="P337" s="172"/>
      <c r="Q337" s="172"/>
      <c r="R337" s="138"/>
    </row>
    <row r="338" spans="1:18" s="17" customFormat="1" ht="15.75" customHeight="1">
      <c r="A338" s="54" t="s">
        <v>150</v>
      </c>
      <c r="B338" s="60"/>
      <c r="C338" s="189" t="s">
        <v>151</v>
      </c>
      <c r="D338" s="137">
        <f>D339</f>
        <v>5000</v>
      </c>
      <c r="E338" s="137">
        <f aca="true" t="shared" si="90" ref="E338:R338">E339</f>
        <v>0</v>
      </c>
      <c r="F338" s="137">
        <f t="shared" si="90"/>
        <v>0</v>
      </c>
      <c r="G338" s="137">
        <f t="shared" si="90"/>
        <v>5000</v>
      </c>
      <c r="H338" s="137">
        <f t="shared" si="90"/>
        <v>5000</v>
      </c>
      <c r="I338" s="137">
        <f t="shared" si="90"/>
        <v>0</v>
      </c>
      <c r="J338" s="137">
        <f t="shared" si="90"/>
        <v>0</v>
      </c>
      <c r="K338" s="137">
        <f t="shared" si="90"/>
        <v>5000</v>
      </c>
      <c r="L338" s="137">
        <f t="shared" si="90"/>
        <v>0</v>
      </c>
      <c r="M338" s="137">
        <f t="shared" si="90"/>
        <v>0</v>
      </c>
      <c r="N338" s="137">
        <f t="shared" si="90"/>
        <v>0</v>
      </c>
      <c r="O338" s="137">
        <f t="shared" si="90"/>
        <v>0</v>
      </c>
      <c r="P338" s="137">
        <f t="shared" si="90"/>
        <v>0</v>
      </c>
      <c r="Q338" s="137">
        <f t="shared" si="90"/>
        <v>0</v>
      </c>
      <c r="R338" s="165">
        <f t="shared" si="90"/>
        <v>0</v>
      </c>
    </row>
    <row r="339" spans="1:18" s="17" customFormat="1" ht="33.75" customHeight="1">
      <c r="A339" s="68"/>
      <c r="B339" s="11" t="s">
        <v>200</v>
      </c>
      <c r="C339" s="100" t="s">
        <v>18</v>
      </c>
      <c r="D339" s="48">
        <v>5000</v>
      </c>
      <c r="E339" s="48"/>
      <c r="F339" s="48"/>
      <c r="G339" s="92">
        <f>D339+E339-F339</f>
        <v>5000</v>
      </c>
      <c r="H339" s="48">
        <f>G339</f>
        <v>5000</v>
      </c>
      <c r="I339" s="48"/>
      <c r="J339" s="88"/>
      <c r="K339" s="89">
        <f>H339</f>
        <v>5000</v>
      </c>
      <c r="L339" s="89"/>
      <c r="M339" s="89"/>
      <c r="N339" s="92"/>
      <c r="O339" s="92"/>
      <c r="P339" s="172"/>
      <c r="Q339" s="172"/>
      <c r="R339" s="138"/>
    </row>
    <row r="340" spans="1:18" s="17" customFormat="1" ht="15.75" customHeight="1">
      <c r="A340" s="54" t="s">
        <v>601</v>
      </c>
      <c r="B340" s="136"/>
      <c r="C340" s="189" t="s">
        <v>616</v>
      </c>
      <c r="D340" s="137">
        <f aca="true" t="shared" si="91" ref="D340:K340">SUM(D341:D353)</f>
        <v>551027</v>
      </c>
      <c r="E340" s="137">
        <f t="shared" si="91"/>
        <v>0</v>
      </c>
      <c r="F340" s="137">
        <f t="shared" si="91"/>
        <v>0</v>
      </c>
      <c r="G340" s="137">
        <f t="shared" si="91"/>
        <v>551027</v>
      </c>
      <c r="H340" s="137">
        <f t="shared" si="91"/>
        <v>551027</v>
      </c>
      <c r="I340" s="137">
        <f t="shared" si="91"/>
        <v>344386</v>
      </c>
      <c r="J340" s="137">
        <f t="shared" si="91"/>
        <v>206641</v>
      </c>
      <c r="K340" s="137">
        <f t="shared" si="91"/>
        <v>0</v>
      </c>
      <c r="L340" s="137">
        <f aca="true" t="shared" si="92" ref="L340:R340">SUM(L341:L353)</f>
        <v>0</v>
      </c>
      <c r="M340" s="137">
        <f t="shared" si="92"/>
        <v>0</v>
      </c>
      <c r="N340" s="137">
        <f t="shared" si="92"/>
        <v>0</v>
      </c>
      <c r="O340" s="137"/>
      <c r="P340" s="137">
        <f t="shared" si="92"/>
        <v>0</v>
      </c>
      <c r="Q340" s="137">
        <f t="shared" si="92"/>
        <v>0</v>
      </c>
      <c r="R340" s="165">
        <f t="shared" si="92"/>
        <v>0</v>
      </c>
    </row>
    <row r="341" spans="1:18" s="17" customFormat="1" ht="15.75" customHeight="1">
      <c r="A341" s="68"/>
      <c r="B341" s="11" t="s">
        <v>625</v>
      </c>
      <c r="C341" s="7" t="s">
        <v>626</v>
      </c>
      <c r="D341" s="48">
        <v>273857</v>
      </c>
      <c r="E341" s="48"/>
      <c r="F341" s="48"/>
      <c r="G341" s="92">
        <f>D341+E341-F341</f>
        <v>273857</v>
      </c>
      <c r="H341" s="48">
        <f>G341</f>
        <v>273857</v>
      </c>
      <c r="I341" s="48">
        <f>H341</f>
        <v>273857</v>
      </c>
      <c r="J341" s="88"/>
      <c r="K341" s="89"/>
      <c r="L341" s="89"/>
      <c r="M341" s="89"/>
      <c r="N341" s="92"/>
      <c r="O341" s="92"/>
      <c r="P341" s="172"/>
      <c r="Q341" s="172"/>
      <c r="R341" s="138"/>
    </row>
    <row r="342" spans="1:18" s="17" customFormat="1" ht="15.75" customHeight="1">
      <c r="A342" s="68"/>
      <c r="B342" s="11" t="s">
        <v>629</v>
      </c>
      <c r="C342" s="7" t="s">
        <v>134</v>
      </c>
      <c r="D342" s="48">
        <v>19077</v>
      </c>
      <c r="E342" s="48"/>
      <c r="F342" s="48"/>
      <c r="G342" s="92">
        <f aca="true" t="shared" si="93" ref="G342:G353">D342+E342-F342</f>
        <v>19077</v>
      </c>
      <c r="H342" s="48">
        <f aca="true" t="shared" si="94" ref="H342:H353">G342</f>
        <v>19077</v>
      </c>
      <c r="I342" s="48">
        <f>H342</f>
        <v>19077</v>
      </c>
      <c r="J342" s="88"/>
      <c r="K342" s="89"/>
      <c r="L342" s="89"/>
      <c r="M342" s="89"/>
      <c r="N342" s="92"/>
      <c r="O342" s="92"/>
      <c r="P342" s="172"/>
      <c r="Q342" s="172"/>
      <c r="R342" s="138"/>
    </row>
    <row r="343" spans="1:18" s="17" customFormat="1" ht="15.75" customHeight="1">
      <c r="A343" s="68"/>
      <c r="B343" s="11" t="s">
        <v>655</v>
      </c>
      <c r="C343" s="7" t="s">
        <v>380</v>
      </c>
      <c r="D343" s="48">
        <v>44355</v>
      </c>
      <c r="E343" s="48"/>
      <c r="F343" s="48"/>
      <c r="G343" s="92">
        <f t="shared" si="93"/>
        <v>44355</v>
      </c>
      <c r="H343" s="48">
        <f t="shared" si="94"/>
        <v>44355</v>
      </c>
      <c r="I343" s="48">
        <f>H343</f>
        <v>44355</v>
      </c>
      <c r="J343" s="88"/>
      <c r="K343" s="89"/>
      <c r="L343" s="89"/>
      <c r="M343" s="89"/>
      <c r="N343" s="92"/>
      <c r="O343" s="92"/>
      <c r="P343" s="172"/>
      <c r="Q343" s="172"/>
      <c r="R343" s="138"/>
    </row>
    <row r="344" spans="1:18" s="17" customFormat="1" ht="15.75" customHeight="1">
      <c r="A344" s="68"/>
      <c r="B344" s="11" t="s">
        <v>631</v>
      </c>
      <c r="C344" s="7" t="s">
        <v>589</v>
      </c>
      <c r="D344" s="48">
        <v>7097</v>
      </c>
      <c r="E344" s="48"/>
      <c r="F344" s="48"/>
      <c r="G344" s="92">
        <f t="shared" si="93"/>
        <v>7097</v>
      </c>
      <c r="H344" s="48">
        <f t="shared" si="94"/>
        <v>7097</v>
      </c>
      <c r="I344" s="48">
        <f>H344</f>
        <v>7097</v>
      </c>
      <c r="J344" s="88"/>
      <c r="K344" s="89"/>
      <c r="L344" s="89"/>
      <c r="M344" s="89"/>
      <c r="N344" s="92"/>
      <c r="O344" s="92"/>
      <c r="P344" s="172"/>
      <c r="Q344" s="172"/>
      <c r="R344" s="138"/>
    </row>
    <row r="345" spans="1:18" s="17" customFormat="1" ht="15.75" customHeight="1">
      <c r="A345" s="68"/>
      <c r="B345" s="11" t="s">
        <v>633</v>
      </c>
      <c r="C345" s="25" t="s">
        <v>634</v>
      </c>
      <c r="D345" s="48">
        <v>62944</v>
      </c>
      <c r="E345" s="48"/>
      <c r="F345" s="48"/>
      <c r="G345" s="92">
        <f t="shared" si="93"/>
        <v>62944</v>
      </c>
      <c r="H345" s="48">
        <f t="shared" si="94"/>
        <v>62944</v>
      </c>
      <c r="I345" s="48"/>
      <c r="J345" s="88">
        <f>H345</f>
        <v>62944</v>
      </c>
      <c r="K345" s="89"/>
      <c r="L345" s="89"/>
      <c r="M345" s="89"/>
      <c r="N345" s="92"/>
      <c r="O345" s="92"/>
      <c r="P345" s="172"/>
      <c r="Q345" s="172"/>
      <c r="R345" s="138"/>
    </row>
    <row r="346" spans="1:18" s="17" customFormat="1" ht="15.75" customHeight="1">
      <c r="A346" s="68"/>
      <c r="B346" s="11" t="s">
        <v>715</v>
      </c>
      <c r="C346" s="7" t="s">
        <v>361</v>
      </c>
      <c r="D346" s="48">
        <v>70700</v>
      </c>
      <c r="E346" s="48"/>
      <c r="F346" s="48"/>
      <c r="G346" s="92">
        <f t="shared" si="93"/>
        <v>70700</v>
      </c>
      <c r="H346" s="48">
        <f t="shared" si="94"/>
        <v>70700</v>
      </c>
      <c r="I346" s="48"/>
      <c r="J346" s="88">
        <f aca="true" t="shared" si="95" ref="J346:J353">H346</f>
        <v>70700</v>
      </c>
      <c r="K346" s="89"/>
      <c r="L346" s="89"/>
      <c r="M346" s="89"/>
      <c r="N346" s="92"/>
      <c r="O346" s="92"/>
      <c r="P346" s="172"/>
      <c r="Q346" s="172"/>
      <c r="R346" s="138"/>
    </row>
    <row r="347" spans="1:18" s="17" customFormat="1" ht="15.75" customHeight="1">
      <c r="A347" s="68"/>
      <c r="B347" s="11" t="s">
        <v>635</v>
      </c>
      <c r="C347" s="8" t="s">
        <v>718</v>
      </c>
      <c r="D347" s="48">
        <v>37033</v>
      </c>
      <c r="E347" s="48"/>
      <c r="F347" s="48"/>
      <c r="G347" s="92">
        <f t="shared" si="93"/>
        <v>37033</v>
      </c>
      <c r="H347" s="48">
        <f t="shared" si="94"/>
        <v>37033</v>
      </c>
      <c r="I347" s="48"/>
      <c r="J347" s="88">
        <f t="shared" si="95"/>
        <v>37033</v>
      </c>
      <c r="K347" s="89"/>
      <c r="L347" s="89"/>
      <c r="M347" s="89"/>
      <c r="N347" s="92"/>
      <c r="O347" s="92"/>
      <c r="P347" s="172"/>
      <c r="Q347" s="172"/>
      <c r="R347" s="138"/>
    </row>
    <row r="348" spans="1:18" s="17" customFormat="1" ht="15.75" customHeight="1">
      <c r="A348" s="68"/>
      <c r="B348" s="11" t="s">
        <v>702</v>
      </c>
      <c r="C348" s="8" t="s">
        <v>707</v>
      </c>
      <c r="D348" s="48">
        <v>830</v>
      </c>
      <c r="E348" s="48"/>
      <c r="F348" s="48"/>
      <c r="G348" s="92">
        <f t="shared" si="93"/>
        <v>830</v>
      </c>
      <c r="H348" s="48">
        <f t="shared" si="94"/>
        <v>830</v>
      </c>
      <c r="I348" s="48"/>
      <c r="J348" s="88">
        <f t="shared" si="95"/>
        <v>830</v>
      </c>
      <c r="K348" s="89"/>
      <c r="L348" s="89"/>
      <c r="M348" s="89"/>
      <c r="N348" s="92"/>
      <c r="O348" s="92"/>
      <c r="P348" s="172"/>
      <c r="Q348" s="172"/>
      <c r="R348" s="138"/>
    </row>
    <row r="349" spans="1:18" s="17" customFormat="1" ht="15.75" customHeight="1">
      <c r="A349" s="68"/>
      <c r="B349" s="11" t="s">
        <v>638</v>
      </c>
      <c r="C349" s="145" t="s">
        <v>720</v>
      </c>
      <c r="D349" s="48">
        <v>20360</v>
      </c>
      <c r="E349" s="48"/>
      <c r="F349" s="48"/>
      <c r="G349" s="92">
        <f t="shared" si="93"/>
        <v>20360</v>
      </c>
      <c r="H349" s="48">
        <f t="shared" si="94"/>
        <v>20360</v>
      </c>
      <c r="I349" s="48"/>
      <c r="J349" s="88">
        <f t="shared" si="95"/>
        <v>20360</v>
      </c>
      <c r="K349" s="89"/>
      <c r="L349" s="89"/>
      <c r="M349" s="89"/>
      <c r="N349" s="92"/>
      <c r="O349" s="92"/>
      <c r="P349" s="172"/>
      <c r="Q349" s="172"/>
      <c r="R349" s="138"/>
    </row>
    <row r="350" spans="1:18" s="17" customFormat="1" ht="15.75" customHeight="1">
      <c r="A350" s="68"/>
      <c r="B350" s="11" t="s">
        <v>49</v>
      </c>
      <c r="C350" s="7" t="s">
        <v>53</v>
      </c>
      <c r="D350" s="48">
        <v>564</v>
      </c>
      <c r="E350" s="48"/>
      <c r="F350" s="48"/>
      <c r="G350" s="92">
        <f t="shared" si="93"/>
        <v>564</v>
      </c>
      <c r="H350" s="48">
        <f t="shared" si="94"/>
        <v>564</v>
      </c>
      <c r="I350" s="48"/>
      <c r="J350" s="88">
        <f t="shared" si="95"/>
        <v>564</v>
      </c>
      <c r="K350" s="89"/>
      <c r="L350" s="89"/>
      <c r="M350" s="89"/>
      <c r="N350" s="92"/>
      <c r="O350" s="92"/>
      <c r="P350" s="172"/>
      <c r="Q350" s="172"/>
      <c r="R350" s="138"/>
    </row>
    <row r="351" spans="1:18" s="17" customFormat="1" ht="15.75" customHeight="1">
      <c r="A351" s="68"/>
      <c r="B351" s="11" t="s">
        <v>644</v>
      </c>
      <c r="C351" s="8" t="s">
        <v>645</v>
      </c>
      <c r="D351" s="48">
        <v>13410</v>
      </c>
      <c r="E351" s="48"/>
      <c r="F351" s="48"/>
      <c r="G351" s="92">
        <f t="shared" si="93"/>
        <v>13410</v>
      </c>
      <c r="H351" s="48">
        <f t="shared" si="94"/>
        <v>13410</v>
      </c>
      <c r="I351" s="48"/>
      <c r="J351" s="88">
        <f t="shared" si="95"/>
        <v>13410</v>
      </c>
      <c r="K351" s="89"/>
      <c r="L351" s="89"/>
      <c r="M351" s="89"/>
      <c r="N351" s="92"/>
      <c r="O351" s="92"/>
      <c r="P351" s="172"/>
      <c r="Q351" s="172"/>
      <c r="R351" s="138"/>
    </row>
    <row r="352" spans="1:18" s="17" customFormat="1" ht="15.75" customHeight="1">
      <c r="A352" s="68"/>
      <c r="B352" s="11" t="s">
        <v>50</v>
      </c>
      <c r="C352" s="8" t="s">
        <v>64</v>
      </c>
      <c r="D352" s="48">
        <v>600</v>
      </c>
      <c r="E352" s="48"/>
      <c r="F352" s="48"/>
      <c r="G352" s="92">
        <f t="shared" si="93"/>
        <v>600</v>
      </c>
      <c r="H352" s="48">
        <f t="shared" si="94"/>
        <v>600</v>
      </c>
      <c r="I352" s="48"/>
      <c r="J352" s="88">
        <f t="shared" si="95"/>
        <v>600</v>
      </c>
      <c r="K352" s="89"/>
      <c r="L352" s="89"/>
      <c r="M352" s="89"/>
      <c r="N352" s="92"/>
      <c r="O352" s="92"/>
      <c r="P352" s="172"/>
      <c r="Q352" s="172"/>
      <c r="R352" s="138"/>
    </row>
    <row r="353" spans="1:18" s="17" customFormat="1" ht="15.75" customHeight="1">
      <c r="A353" s="68"/>
      <c r="B353" s="11" t="s">
        <v>51</v>
      </c>
      <c r="C353" s="7" t="s">
        <v>65</v>
      </c>
      <c r="D353" s="48">
        <v>200</v>
      </c>
      <c r="E353" s="48"/>
      <c r="F353" s="48"/>
      <c r="G353" s="92">
        <f t="shared" si="93"/>
        <v>200</v>
      </c>
      <c r="H353" s="48">
        <f t="shared" si="94"/>
        <v>200</v>
      </c>
      <c r="I353" s="48"/>
      <c r="J353" s="88">
        <f t="shared" si="95"/>
        <v>200</v>
      </c>
      <c r="K353" s="89"/>
      <c r="L353" s="89"/>
      <c r="M353" s="89"/>
      <c r="N353" s="92"/>
      <c r="O353" s="92"/>
      <c r="P353" s="172"/>
      <c r="Q353" s="172"/>
      <c r="R353" s="138"/>
    </row>
    <row r="354" spans="1:18" s="17" customFormat="1" ht="18.75" customHeight="1">
      <c r="A354" s="54" t="s">
        <v>25</v>
      </c>
      <c r="B354" s="60"/>
      <c r="C354" s="178" t="s">
        <v>698</v>
      </c>
      <c r="D354" s="86">
        <f aca="true" t="shared" si="96" ref="D354:N354">SUM(D355:D386)</f>
        <v>4603105</v>
      </c>
      <c r="E354" s="86">
        <f t="shared" si="96"/>
        <v>150</v>
      </c>
      <c r="F354" s="86">
        <f t="shared" si="96"/>
        <v>150</v>
      </c>
      <c r="G354" s="86">
        <f t="shared" si="96"/>
        <v>4603105</v>
      </c>
      <c r="H354" s="86">
        <f t="shared" si="96"/>
        <v>1288045</v>
      </c>
      <c r="I354" s="86">
        <f t="shared" si="96"/>
        <v>280383</v>
      </c>
      <c r="J354" s="86">
        <f t="shared" si="96"/>
        <v>199272</v>
      </c>
      <c r="K354" s="86">
        <f t="shared" si="96"/>
        <v>0</v>
      </c>
      <c r="L354" s="86">
        <f t="shared" si="96"/>
        <v>480</v>
      </c>
      <c r="M354" s="86">
        <f t="shared" si="96"/>
        <v>807910</v>
      </c>
      <c r="N354" s="86">
        <f t="shared" si="96"/>
        <v>0</v>
      </c>
      <c r="O354" s="86"/>
      <c r="P354" s="86">
        <f>SUM(P355:P386)</f>
        <v>3315060</v>
      </c>
      <c r="Q354" s="86">
        <f>SUM(Q355:Q386)</f>
        <v>0</v>
      </c>
      <c r="R354" s="87">
        <f>SUM(R355:R386)</f>
        <v>3315060</v>
      </c>
    </row>
    <row r="355" spans="1:18" s="17" customFormat="1" ht="15.75" customHeight="1">
      <c r="A355" s="144"/>
      <c r="B355" s="98" t="s">
        <v>602</v>
      </c>
      <c r="C355" s="7" t="s">
        <v>603</v>
      </c>
      <c r="D355" s="97">
        <v>480</v>
      </c>
      <c r="E355" s="97"/>
      <c r="F355" s="97"/>
      <c r="G355" s="97">
        <f>D355+E355-F355</f>
        <v>480</v>
      </c>
      <c r="H355" s="97">
        <f aca="true" t="shared" si="97" ref="H355:H384">G355</f>
        <v>480</v>
      </c>
      <c r="I355" s="97"/>
      <c r="J355" s="97"/>
      <c r="K355" s="97"/>
      <c r="L355" s="97">
        <f>H355</f>
        <v>480</v>
      </c>
      <c r="M355" s="97"/>
      <c r="N355" s="97"/>
      <c r="O355" s="97"/>
      <c r="P355" s="97"/>
      <c r="Q355" s="97"/>
      <c r="R355" s="105"/>
    </row>
    <row r="356" spans="1:18" s="17" customFormat="1" ht="15.75" customHeight="1">
      <c r="A356" s="53"/>
      <c r="B356" s="64" t="s">
        <v>625</v>
      </c>
      <c r="C356" s="7" t="s">
        <v>626</v>
      </c>
      <c r="D356" s="97">
        <v>240303</v>
      </c>
      <c r="E356" s="97"/>
      <c r="F356" s="97"/>
      <c r="G356" s="97">
        <f aca="true" t="shared" si="98" ref="G356:G386">D356+E356-F356</f>
        <v>240303</v>
      </c>
      <c r="H356" s="97">
        <f t="shared" si="97"/>
        <v>240303</v>
      </c>
      <c r="I356" s="97">
        <f>H356</f>
        <v>240303</v>
      </c>
      <c r="J356" s="97"/>
      <c r="K356" s="97"/>
      <c r="L356" s="97"/>
      <c r="M356" s="97"/>
      <c r="N356" s="97"/>
      <c r="O356" s="97"/>
      <c r="P356" s="97"/>
      <c r="Q356" s="97"/>
      <c r="R356" s="105"/>
    </row>
    <row r="357" spans="1:18" s="17" customFormat="1" ht="15.75" customHeight="1">
      <c r="A357" s="53"/>
      <c r="B357" s="64" t="s">
        <v>655</v>
      </c>
      <c r="C357" s="7" t="s">
        <v>380</v>
      </c>
      <c r="D357" s="97">
        <v>33100</v>
      </c>
      <c r="E357" s="97"/>
      <c r="F357" s="97"/>
      <c r="G357" s="97">
        <f t="shared" si="98"/>
        <v>33100</v>
      </c>
      <c r="H357" s="97">
        <f t="shared" si="97"/>
        <v>33100</v>
      </c>
      <c r="I357" s="97">
        <f>H357</f>
        <v>33100</v>
      </c>
      <c r="J357" s="97"/>
      <c r="K357" s="97"/>
      <c r="L357" s="97"/>
      <c r="M357" s="97"/>
      <c r="N357" s="97"/>
      <c r="O357" s="97"/>
      <c r="P357" s="97"/>
      <c r="Q357" s="97"/>
      <c r="R357" s="105"/>
    </row>
    <row r="358" spans="1:18" s="17" customFormat="1" ht="15.75" customHeight="1">
      <c r="A358" s="53"/>
      <c r="B358" s="64" t="s">
        <v>154</v>
      </c>
      <c r="C358" s="7" t="s">
        <v>380</v>
      </c>
      <c r="D358" s="97">
        <v>41316</v>
      </c>
      <c r="E358" s="97"/>
      <c r="F358" s="97"/>
      <c r="G358" s="97">
        <f t="shared" si="98"/>
        <v>41316</v>
      </c>
      <c r="H358" s="97">
        <f t="shared" si="97"/>
        <v>41316</v>
      </c>
      <c r="I358" s="97"/>
      <c r="J358" s="97"/>
      <c r="K358" s="97"/>
      <c r="L358" s="97"/>
      <c r="M358" s="97">
        <f>H358</f>
        <v>41316</v>
      </c>
      <c r="N358" s="97"/>
      <c r="O358" s="97"/>
      <c r="P358" s="97"/>
      <c r="Q358" s="97"/>
      <c r="R358" s="105"/>
    </row>
    <row r="359" spans="1:18" s="17" customFormat="1" ht="15.75" customHeight="1">
      <c r="A359" s="53"/>
      <c r="B359" s="64" t="s">
        <v>531</v>
      </c>
      <c r="C359" s="7" t="s">
        <v>380</v>
      </c>
      <c r="D359" s="97">
        <v>6096</v>
      </c>
      <c r="E359" s="97"/>
      <c r="F359" s="97"/>
      <c r="G359" s="97">
        <f t="shared" si="98"/>
        <v>6096</v>
      </c>
      <c r="H359" s="97">
        <f t="shared" si="97"/>
        <v>6096</v>
      </c>
      <c r="I359" s="97"/>
      <c r="J359" s="97"/>
      <c r="K359" s="97"/>
      <c r="L359" s="97"/>
      <c r="M359" s="97">
        <f>H359</f>
        <v>6096</v>
      </c>
      <c r="N359" s="97"/>
      <c r="O359" s="97"/>
      <c r="P359" s="97"/>
      <c r="Q359" s="97"/>
      <c r="R359" s="105"/>
    </row>
    <row r="360" spans="1:18" s="17" customFormat="1" ht="17.25" customHeight="1">
      <c r="A360" s="53"/>
      <c r="B360" s="64" t="s">
        <v>631</v>
      </c>
      <c r="C360" s="7" t="s">
        <v>589</v>
      </c>
      <c r="D360" s="97">
        <v>5368</v>
      </c>
      <c r="E360" s="97"/>
      <c r="F360" s="97"/>
      <c r="G360" s="97">
        <f t="shared" si="98"/>
        <v>5368</v>
      </c>
      <c r="H360" s="97">
        <f t="shared" si="97"/>
        <v>5368</v>
      </c>
      <c r="I360" s="97">
        <f>H360</f>
        <v>5368</v>
      </c>
      <c r="J360" s="97"/>
      <c r="K360" s="97"/>
      <c r="L360" s="97"/>
      <c r="M360" s="97"/>
      <c r="N360" s="97"/>
      <c r="O360" s="97"/>
      <c r="P360" s="97"/>
      <c r="Q360" s="97"/>
      <c r="R360" s="105"/>
    </row>
    <row r="361" spans="1:18" s="17" customFormat="1" ht="17.25" customHeight="1">
      <c r="A361" s="53"/>
      <c r="B361" s="64" t="s">
        <v>155</v>
      </c>
      <c r="C361" s="7" t="s">
        <v>589</v>
      </c>
      <c r="D361" s="97">
        <v>6591</v>
      </c>
      <c r="E361" s="97"/>
      <c r="F361" s="97"/>
      <c r="G361" s="97">
        <f t="shared" si="98"/>
        <v>6591</v>
      </c>
      <c r="H361" s="97">
        <f t="shared" si="97"/>
        <v>6591</v>
      </c>
      <c r="I361" s="97"/>
      <c r="J361" s="97"/>
      <c r="K361" s="97"/>
      <c r="L361" s="97"/>
      <c r="M361" s="97">
        <f>H361</f>
        <v>6591</v>
      </c>
      <c r="N361" s="97"/>
      <c r="O361" s="97"/>
      <c r="P361" s="97"/>
      <c r="Q361" s="97"/>
      <c r="R361" s="105"/>
    </row>
    <row r="362" spans="1:18" s="17" customFormat="1" ht="15.75" customHeight="1">
      <c r="A362" s="53"/>
      <c r="B362" s="64" t="s">
        <v>532</v>
      </c>
      <c r="C362" s="7" t="s">
        <v>589</v>
      </c>
      <c r="D362" s="97">
        <v>980</v>
      </c>
      <c r="E362" s="97"/>
      <c r="F362" s="97"/>
      <c r="G362" s="97">
        <f t="shared" si="98"/>
        <v>980</v>
      </c>
      <c r="H362" s="97">
        <f t="shared" si="97"/>
        <v>980</v>
      </c>
      <c r="I362" s="97"/>
      <c r="J362" s="97"/>
      <c r="K362" s="97"/>
      <c r="L362" s="97"/>
      <c r="M362" s="97">
        <f>H362</f>
        <v>980</v>
      </c>
      <c r="N362" s="97"/>
      <c r="O362" s="97"/>
      <c r="P362" s="97"/>
      <c r="Q362" s="97"/>
      <c r="R362" s="105"/>
    </row>
    <row r="363" spans="1:18" s="17" customFormat="1" ht="15.75" customHeight="1">
      <c r="A363" s="53"/>
      <c r="B363" s="64" t="s">
        <v>283</v>
      </c>
      <c r="C363" s="7" t="s">
        <v>284</v>
      </c>
      <c r="D363" s="97">
        <v>1612</v>
      </c>
      <c r="E363" s="97"/>
      <c r="F363" s="97"/>
      <c r="G363" s="97">
        <f t="shared" si="98"/>
        <v>1612</v>
      </c>
      <c r="H363" s="97">
        <f t="shared" si="97"/>
        <v>1612</v>
      </c>
      <c r="I363" s="97">
        <f>H363</f>
        <v>1612</v>
      </c>
      <c r="J363" s="97"/>
      <c r="K363" s="97"/>
      <c r="L363" s="97"/>
      <c r="M363" s="97"/>
      <c r="N363" s="97"/>
      <c r="O363" s="97"/>
      <c r="P363" s="97"/>
      <c r="Q363" s="97"/>
      <c r="R363" s="105"/>
    </row>
    <row r="364" spans="1:18" s="17" customFormat="1" ht="15.75" customHeight="1">
      <c r="A364" s="53"/>
      <c r="B364" s="64" t="s">
        <v>156</v>
      </c>
      <c r="C364" s="7" t="s">
        <v>284</v>
      </c>
      <c r="D364" s="97">
        <v>379018</v>
      </c>
      <c r="E364" s="97"/>
      <c r="F364" s="97"/>
      <c r="G364" s="97">
        <f t="shared" si="98"/>
        <v>379018</v>
      </c>
      <c r="H364" s="97">
        <f t="shared" si="97"/>
        <v>379018</v>
      </c>
      <c r="I364" s="97"/>
      <c r="J364" s="97"/>
      <c r="K364" s="97"/>
      <c r="L364" s="97"/>
      <c r="M364" s="97">
        <f>H364</f>
        <v>379018</v>
      </c>
      <c r="N364" s="97"/>
      <c r="O364" s="97"/>
      <c r="P364" s="97"/>
      <c r="Q364" s="97"/>
      <c r="R364" s="105"/>
    </row>
    <row r="365" spans="1:18" s="17" customFormat="1" ht="17.25" customHeight="1">
      <c r="A365" s="53"/>
      <c r="B365" s="64" t="s">
        <v>533</v>
      </c>
      <c r="C365" s="7" t="s">
        <v>284</v>
      </c>
      <c r="D365" s="97">
        <v>53505</v>
      </c>
      <c r="E365" s="97"/>
      <c r="F365" s="97"/>
      <c r="G365" s="97">
        <f t="shared" si="98"/>
        <v>53505</v>
      </c>
      <c r="H365" s="97">
        <f t="shared" si="97"/>
        <v>53505</v>
      </c>
      <c r="I365" s="97"/>
      <c r="J365" s="97"/>
      <c r="K365" s="97"/>
      <c r="L365" s="97"/>
      <c r="M365" s="97">
        <f>H365</f>
        <v>53505</v>
      </c>
      <c r="N365" s="97"/>
      <c r="O365" s="97"/>
      <c r="P365" s="97"/>
      <c r="Q365" s="97"/>
      <c r="R365" s="105"/>
    </row>
    <row r="366" spans="1:18" s="17" customFormat="1" ht="17.25" customHeight="1">
      <c r="A366" s="53"/>
      <c r="B366" s="64" t="s">
        <v>633</v>
      </c>
      <c r="C366" s="25" t="s">
        <v>634</v>
      </c>
      <c r="D366" s="97">
        <v>297</v>
      </c>
      <c r="E366" s="97"/>
      <c r="F366" s="97"/>
      <c r="G366" s="97">
        <f t="shared" si="98"/>
        <v>297</v>
      </c>
      <c r="H366" s="97">
        <f t="shared" si="97"/>
        <v>297</v>
      </c>
      <c r="I366" s="97"/>
      <c r="J366" s="97">
        <f>H366</f>
        <v>297</v>
      </c>
      <c r="K366" s="97"/>
      <c r="L366" s="97"/>
      <c r="M366" s="97"/>
      <c r="N366" s="97"/>
      <c r="O366" s="97"/>
      <c r="P366" s="97"/>
      <c r="Q366" s="97"/>
      <c r="R366" s="105"/>
    </row>
    <row r="367" spans="1:18" s="17" customFormat="1" ht="17.25" customHeight="1">
      <c r="A367" s="53"/>
      <c r="B367" s="64" t="s">
        <v>157</v>
      </c>
      <c r="C367" s="25" t="s">
        <v>634</v>
      </c>
      <c r="D367" s="97">
        <v>38780</v>
      </c>
      <c r="E367" s="97"/>
      <c r="F367" s="97">
        <v>128</v>
      </c>
      <c r="G367" s="97">
        <f t="shared" si="98"/>
        <v>38652</v>
      </c>
      <c r="H367" s="97">
        <f t="shared" si="97"/>
        <v>38652</v>
      </c>
      <c r="I367" s="97"/>
      <c r="J367" s="97"/>
      <c r="K367" s="97"/>
      <c r="L367" s="97"/>
      <c r="M367" s="97">
        <f>H367</f>
        <v>38652</v>
      </c>
      <c r="N367" s="97"/>
      <c r="O367" s="97"/>
      <c r="P367" s="97"/>
      <c r="Q367" s="97"/>
      <c r="R367" s="105"/>
    </row>
    <row r="368" spans="1:18" s="17" customFormat="1" ht="17.25" customHeight="1">
      <c r="A368" s="53"/>
      <c r="B368" s="64" t="s">
        <v>105</v>
      </c>
      <c r="C368" s="25" t="s">
        <v>634</v>
      </c>
      <c r="D368" s="97">
        <v>8950</v>
      </c>
      <c r="E368" s="97"/>
      <c r="F368" s="97">
        <v>21</v>
      </c>
      <c r="G368" s="97">
        <f t="shared" si="98"/>
        <v>8929</v>
      </c>
      <c r="H368" s="97">
        <f t="shared" si="97"/>
        <v>8929</v>
      </c>
      <c r="I368" s="97"/>
      <c r="J368" s="97"/>
      <c r="K368" s="97"/>
      <c r="L368" s="97"/>
      <c r="M368" s="97">
        <f aca="true" t="shared" si="99" ref="M368:M384">H368</f>
        <v>8929</v>
      </c>
      <c r="N368" s="97"/>
      <c r="O368" s="97"/>
      <c r="P368" s="97"/>
      <c r="Q368" s="97"/>
      <c r="R368" s="105"/>
    </row>
    <row r="369" spans="1:18" s="17" customFormat="1" ht="17.25" customHeight="1">
      <c r="A369" s="53"/>
      <c r="B369" s="64" t="s">
        <v>167</v>
      </c>
      <c r="C369" s="25" t="s">
        <v>48</v>
      </c>
      <c r="D369" s="97">
        <v>6220</v>
      </c>
      <c r="E369" s="97"/>
      <c r="F369" s="97"/>
      <c r="G369" s="97">
        <f t="shared" si="98"/>
        <v>6220</v>
      </c>
      <c r="H369" s="97">
        <f t="shared" si="97"/>
        <v>6220</v>
      </c>
      <c r="I369" s="97"/>
      <c r="J369" s="97"/>
      <c r="K369" s="97"/>
      <c r="L369" s="97"/>
      <c r="M369" s="97">
        <f t="shared" si="99"/>
        <v>6220</v>
      </c>
      <c r="N369" s="97"/>
      <c r="O369" s="97"/>
      <c r="P369" s="97"/>
      <c r="Q369" s="97"/>
      <c r="R369" s="105"/>
    </row>
    <row r="370" spans="1:18" s="17" customFormat="1" ht="17.25" customHeight="1">
      <c r="A370" s="53"/>
      <c r="B370" s="64" t="s">
        <v>507</v>
      </c>
      <c r="C370" s="25" t="s">
        <v>48</v>
      </c>
      <c r="D370" s="97">
        <v>1099</v>
      </c>
      <c r="E370" s="97"/>
      <c r="F370" s="97"/>
      <c r="G370" s="97">
        <f t="shared" si="98"/>
        <v>1099</v>
      </c>
      <c r="H370" s="97">
        <f t="shared" si="97"/>
        <v>1099</v>
      </c>
      <c r="I370" s="97"/>
      <c r="J370" s="97"/>
      <c r="K370" s="97"/>
      <c r="L370" s="97"/>
      <c r="M370" s="97">
        <f t="shared" si="99"/>
        <v>1099</v>
      </c>
      <c r="N370" s="97"/>
      <c r="O370" s="97"/>
      <c r="P370" s="97"/>
      <c r="Q370" s="97"/>
      <c r="R370" s="105"/>
    </row>
    <row r="371" spans="1:18" s="17" customFormat="1" ht="17.25" customHeight="1">
      <c r="A371" s="53"/>
      <c r="B371" s="64" t="s">
        <v>638</v>
      </c>
      <c r="C371" s="145" t="s">
        <v>720</v>
      </c>
      <c r="D371" s="97">
        <v>46240</v>
      </c>
      <c r="E371" s="97"/>
      <c r="F371" s="97"/>
      <c r="G371" s="97">
        <f t="shared" si="98"/>
        <v>46240</v>
      </c>
      <c r="H371" s="97">
        <f t="shared" si="97"/>
        <v>46240</v>
      </c>
      <c r="I371" s="97"/>
      <c r="J371" s="97">
        <f>H371</f>
        <v>46240</v>
      </c>
      <c r="K371" s="97"/>
      <c r="L371" s="97"/>
      <c r="M371" s="97"/>
      <c r="N371" s="97"/>
      <c r="O371" s="97"/>
      <c r="P371" s="97"/>
      <c r="Q371" s="97"/>
      <c r="R371" s="105"/>
    </row>
    <row r="372" spans="1:18" s="17" customFormat="1" ht="17.25" customHeight="1">
      <c r="A372" s="53"/>
      <c r="B372" s="64" t="s">
        <v>159</v>
      </c>
      <c r="C372" s="145" t="s">
        <v>720</v>
      </c>
      <c r="D372" s="97">
        <v>207284</v>
      </c>
      <c r="E372" s="97">
        <v>1</v>
      </c>
      <c r="F372" s="97"/>
      <c r="G372" s="97">
        <f t="shared" si="98"/>
        <v>207285</v>
      </c>
      <c r="H372" s="97">
        <f t="shared" si="97"/>
        <v>207285</v>
      </c>
      <c r="I372" s="97"/>
      <c r="J372" s="97"/>
      <c r="K372" s="97"/>
      <c r="L372" s="97"/>
      <c r="M372" s="97">
        <f t="shared" si="99"/>
        <v>207285</v>
      </c>
      <c r="N372" s="97"/>
      <c r="O372" s="97"/>
      <c r="P372" s="97"/>
      <c r="Q372" s="97"/>
      <c r="R372" s="105"/>
    </row>
    <row r="373" spans="1:18" s="17" customFormat="1" ht="17.25" customHeight="1">
      <c r="A373" s="53"/>
      <c r="B373" s="64" t="s">
        <v>104</v>
      </c>
      <c r="C373" s="145" t="s">
        <v>720</v>
      </c>
      <c r="D373" s="97">
        <v>1</v>
      </c>
      <c r="E373" s="97"/>
      <c r="F373" s="97">
        <v>1</v>
      </c>
      <c r="G373" s="97">
        <f t="shared" si="98"/>
        <v>0</v>
      </c>
      <c r="H373" s="97">
        <f t="shared" si="97"/>
        <v>0</v>
      </c>
      <c r="I373" s="97"/>
      <c r="J373" s="97"/>
      <c r="K373" s="97"/>
      <c r="L373" s="97"/>
      <c r="M373" s="97">
        <f t="shared" si="99"/>
        <v>0</v>
      </c>
      <c r="N373" s="97"/>
      <c r="O373" s="97"/>
      <c r="P373" s="97"/>
      <c r="Q373" s="97"/>
      <c r="R373" s="105"/>
    </row>
    <row r="374" spans="1:18" s="17" customFormat="1" ht="18" customHeight="1">
      <c r="A374" s="53"/>
      <c r="B374" s="64" t="s">
        <v>534</v>
      </c>
      <c r="C374" s="145" t="s">
        <v>720</v>
      </c>
      <c r="D374" s="97">
        <v>39571</v>
      </c>
      <c r="E374" s="97"/>
      <c r="F374" s="97"/>
      <c r="G374" s="97">
        <f t="shared" si="98"/>
        <v>39571</v>
      </c>
      <c r="H374" s="97">
        <f t="shared" si="97"/>
        <v>39571</v>
      </c>
      <c r="I374" s="97"/>
      <c r="J374" s="97"/>
      <c r="K374" s="97"/>
      <c r="L374" s="97"/>
      <c r="M374" s="97">
        <f t="shared" si="99"/>
        <v>39571</v>
      </c>
      <c r="N374" s="97"/>
      <c r="O374" s="97"/>
      <c r="P374" s="97"/>
      <c r="Q374" s="97"/>
      <c r="R374" s="105"/>
    </row>
    <row r="375" spans="1:18" s="17" customFormat="1" ht="18" customHeight="1">
      <c r="A375" s="53"/>
      <c r="B375" s="64" t="s">
        <v>642</v>
      </c>
      <c r="C375" s="145" t="s">
        <v>643</v>
      </c>
      <c r="D375" s="97">
        <v>40000</v>
      </c>
      <c r="E375" s="97"/>
      <c r="F375" s="97"/>
      <c r="G375" s="97">
        <f t="shared" si="98"/>
        <v>40000</v>
      </c>
      <c r="H375" s="97">
        <f t="shared" si="97"/>
        <v>40000</v>
      </c>
      <c r="I375" s="97"/>
      <c r="J375" s="97">
        <f>H375</f>
        <v>40000</v>
      </c>
      <c r="K375" s="97"/>
      <c r="L375" s="97"/>
      <c r="M375" s="97"/>
      <c r="N375" s="97"/>
      <c r="O375" s="97"/>
      <c r="P375" s="97"/>
      <c r="Q375" s="97"/>
      <c r="R375" s="105"/>
    </row>
    <row r="376" spans="1:18" s="17" customFormat="1" ht="18" customHeight="1">
      <c r="A376" s="53"/>
      <c r="B376" s="64" t="s">
        <v>445</v>
      </c>
      <c r="C376" s="145" t="s">
        <v>643</v>
      </c>
      <c r="D376" s="97">
        <v>476</v>
      </c>
      <c r="E376" s="97"/>
      <c r="F376" s="97"/>
      <c r="G376" s="97">
        <f t="shared" si="98"/>
        <v>476</v>
      </c>
      <c r="H376" s="97">
        <f t="shared" si="97"/>
        <v>476</v>
      </c>
      <c r="I376" s="97"/>
      <c r="J376" s="97"/>
      <c r="K376" s="97"/>
      <c r="L376" s="97"/>
      <c r="M376" s="97">
        <f>H376</f>
        <v>476</v>
      </c>
      <c r="N376" s="97"/>
      <c r="O376" s="97"/>
      <c r="P376" s="97"/>
      <c r="Q376" s="97"/>
      <c r="R376" s="105"/>
    </row>
    <row r="377" spans="1:18" s="17" customFormat="1" ht="18" customHeight="1">
      <c r="A377" s="53"/>
      <c r="B377" s="64" t="s">
        <v>508</v>
      </c>
      <c r="C377" s="145" t="s">
        <v>643</v>
      </c>
      <c r="D377" s="97">
        <v>84</v>
      </c>
      <c r="E377" s="97"/>
      <c r="F377" s="97"/>
      <c r="G377" s="97">
        <f t="shared" si="98"/>
        <v>84</v>
      </c>
      <c r="H377" s="97">
        <f t="shared" si="97"/>
        <v>84</v>
      </c>
      <c r="I377" s="97"/>
      <c r="J377" s="97"/>
      <c r="K377" s="97"/>
      <c r="L377" s="97"/>
      <c r="M377" s="97">
        <f t="shared" si="99"/>
        <v>84</v>
      </c>
      <c r="N377" s="97"/>
      <c r="O377" s="97"/>
      <c r="P377" s="97"/>
      <c r="Q377" s="97"/>
      <c r="R377" s="105"/>
    </row>
    <row r="378" spans="1:18" s="17" customFormat="1" ht="18.75" customHeight="1">
      <c r="A378" s="68"/>
      <c r="B378" s="11" t="s">
        <v>644</v>
      </c>
      <c r="C378" s="8" t="s">
        <v>645</v>
      </c>
      <c r="D378" s="48">
        <v>84292</v>
      </c>
      <c r="E378" s="48"/>
      <c r="F378" s="48"/>
      <c r="G378" s="97">
        <f t="shared" si="98"/>
        <v>84292</v>
      </c>
      <c r="H378" s="97">
        <f t="shared" si="97"/>
        <v>84292</v>
      </c>
      <c r="I378" s="48"/>
      <c r="J378" s="88">
        <f>H378</f>
        <v>84292</v>
      </c>
      <c r="K378" s="89"/>
      <c r="L378" s="89"/>
      <c r="M378" s="97"/>
      <c r="N378" s="92"/>
      <c r="O378" s="92"/>
      <c r="P378" s="172"/>
      <c r="Q378" s="172"/>
      <c r="R378" s="138"/>
    </row>
    <row r="379" spans="1:18" s="17" customFormat="1" ht="18.75" customHeight="1">
      <c r="A379" s="68"/>
      <c r="B379" s="11" t="s">
        <v>658</v>
      </c>
      <c r="C379" s="8" t="s">
        <v>659</v>
      </c>
      <c r="D379" s="48">
        <v>27916</v>
      </c>
      <c r="E379" s="48"/>
      <c r="F379" s="48"/>
      <c r="G379" s="97">
        <f t="shared" si="98"/>
        <v>27916</v>
      </c>
      <c r="H379" s="97">
        <f t="shared" si="97"/>
        <v>27916</v>
      </c>
      <c r="I379" s="48"/>
      <c r="J379" s="88">
        <f>H379</f>
        <v>27916</v>
      </c>
      <c r="K379" s="89"/>
      <c r="L379" s="89"/>
      <c r="M379" s="97"/>
      <c r="N379" s="92"/>
      <c r="O379" s="92"/>
      <c r="P379" s="172"/>
      <c r="Q379" s="172"/>
      <c r="R379" s="138"/>
    </row>
    <row r="380" spans="1:18" s="17" customFormat="1" ht="18.75" customHeight="1">
      <c r="A380" s="68"/>
      <c r="B380" s="11" t="s">
        <v>164</v>
      </c>
      <c r="C380" s="7" t="s">
        <v>65</v>
      </c>
      <c r="D380" s="48">
        <v>2893</v>
      </c>
      <c r="E380" s="48">
        <v>127</v>
      </c>
      <c r="F380" s="48"/>
      <c r="G380" s="97">
        <f t="shared" si="98"/>
        <v>3020</v>
      </c>
      <c r="H380" s="97">
        <f t="shared" si="97"/>
        <v>3020</v>
      </c>
      <c r="I380" s="48"/>
      <c r="J380" s="88"/>
      <c r="K380" s="89"/>
      <c r="L380" s="89"/>
      <c r="M380" s="97">
        <f t="shared" si="99"/>
        <v>3020</v>
      </c>
      <c r="N380" s="92"/>
      <c r="O380" s="92"/>
      <c r="P380" s="172"/>
      <c r="Q380" s="172"/>
      <c r="R380" s="138"/>
    </row>
    <row r="381" spans="1:18" s="17" customFormat="1" ht="18.75" customHeight="1">
      <c r="A381" s="68"/>
      <c r="B381" s="11" t="s">
        <v>536</v>
      </c>
      <c r="C381" s="7" t="s">
        <v>65</v>
      </c>
      <c r="D381" s="48">
        <v>797</v>
      </c>
      <c r="E381" s="48">
        <v>22</v>
      </c>
      <c r="F381" s="48"/>
      <c r="G381" s="97">
        <f t="shared" si="98"/>
        <v>819</v>
      </c>
      <c r="H381" s="97">
        <f t="shared" si="97"/>
        <v>819</v>
      </c>
      <c r="I381" s="48"/>
      <c r="J381" s="88"/>
      <c r="K381" s="89"/>
      <c r="L381" s="89"/>
      <c r="M381" s="97">
        <f t="shared" si="99"/>
        <v>819</v>
      </c>
      <c r="N381" s="92"/>
      <c r="O381" s="92"/>
      <c r="P381" s="172"/>
      <c r="Q381" s="172"/>
      <c r="R381" s="138"/>
    </row>
    <row r="382" spans="1:18" s="17" customFormat="1" ht="22.5" customHeight="1">
      <c r="A382" s="68"/>
      <c r="B382" s="11" t="s">
        <v>52</v>
      </c>
      <c r="C382" s="7" t="s">
        <v>66</v>
      </c>
      <c r="D382" s="48">
        <v>527</v>
      </c>
      <c r="E382" s="48"/>
      <c r="F382" s="48"/>
      <c r="G382" s="97">
        <f t="shared" si="98"/>
        <v>527</v>
      </c>
      <c r="H382" s="97">
        <f t="shared" si="97"/>
        <v>527</v>
      </c>
      <c r="I382" s="48"/>
      <c r="J382" s="88">
        <f>H382</f>
        <v>527</v>
      </c>
      <c r="K382" s="89"/>
      <c r="L382" s="89"/>
      <c r="M382" s="97"/>
      <c r="N382" s="92"/>
      <c r="O382" s="92"/>
      <c r="P382" s="172"/>
      <c r="Q382" s="172"/>
      <c r="R382" s="138"/>
    </row>
    <row r="383" spans="1:18" s="17" customFormat="1" ht="22.5" customHeight="1">
      <c r="A383" s="68"/>
      <c r="B383" s="11" t="s">
        <v>165</v>
      </c>
      <c r="C383" s="7" t="s">
        <v>66</v>
      </c>
      <c r="D383" s="48">
        <v>12400</v>
      </c>
      <c r="E383" s="48"/>
      <c r="F383" s="48"/>
      <c r="G383" s="97">
        <f t="shared" si="98"/>
        <v>12400</v>
      </c>
      <c r="H383" s="97">
        <f t="shared" si="97"/>
        <v>12400</v>
      </c>
      <c r="I383" s="48"/>
      <c r="J383" s="88"/>
      <c r="K383" s="89"/>
      <c r="L383" s="89"/>
      <c r="M383" s="97">
        <f t="shared" si="99"/>
        <v>12400</v>
      </c>
      <c r="N383" s="92"/>
      <c r="O383" s="92"/>
      <c r="P383" s="172"/>
      <c r="Q383" s="172"/>
      <c r="R383" s="138"/>
    </row>
    <row r="384" spans="1:18" s="17" customFormat="1" ht="18.75" customHeight="1">
      <c r="A384" s="68"/>
      <c r="B384" s="11" t="s">
        <v>537</v>
      </c>
      <c r="C384" s="7" t="s">
        <v>66</v>
      </c>
      <c r="D384" s="48">
        <v>1849</v>
      </c>
      <c r="E384" s="48"/>
      <c r="F384" s="48"/>
      <c r="G384" s="97">
        <f t="shared" si="98"/>
        <v>1849</v>
      </c>
      <c r="H384" s="97">
        <f t="shared" si="97"/>
        <v>1849</v>
      </c>
      <c r="I384" s="48"/>
      <c r="J384" s="88"/>
      <c r="K384" s="89"/>
      <c r="L384" s="89"/>
      <c r="M384" s="97">
        <f t="shared" si="99"/>
        <v>1849</v>
      </c>
      <c r="N384" s="92"/>
      <c r="O384" s="92"/>
      <c r="P384" s="172"/>
      <c r="Q384" s="172"/>
      <c r="R384" s="138"/>
    </row>
    <row r="385" spans="1:18" s="17" customFormat="1" ht="18.75" customHeight="1">
      <c r="A385" s="68"/>
      <c r="B385" s="11" t="s">
        <v>148</v>
      </c>
      <c r="C385" s="7" t="s">
        <v>600</v>
      </c>
      <c r="D385" s="48">
        <v>2418638</v>
      </c>
      <c r="E385" s="48"/>
      <c r="F385" s="48"/>
      <c r="G385" s="97">
        <f t="shared" si="98"/>
        <v>2418638</v>
      </c>
      <c r="H385" s="97"/>
      <c r="I385" s="48"/>
      <c r="J385" s="88"/>
      <c r="K385" s="89"/>
      <c r="L385" s="89"/>
      <c r="M385" s="97"/>
      <c r="N385" s="92"/>
      <c r="O385" s="92"/>
      <c r="P385" s="89">
        <f>G385</f>
        <v>2418638</v>
      </c>
      <c r="Q385" s="172"/>
      <c r="R385" s="168">
        <f>P385</f>
        <v>2418638</v>
      </c>
    </row>
    <row r="386" spans="1:18" s="17" customFormat="1" ht="21" customHeight="1">
      <c r="A386" s="68"/>
      <c r="B386" s="11" t="s">
        <v>201</v>
      </c>
      <c r="C386" s="7" t="s">
        <v>600</v>
      </c>
      <c r="D386" s="48">
        <v>896422</v>
      </c>
      <c r="E386" s="48"/>
      <c r="F386" s="48"/>
      <c r="G386" s="97">
        <f t="shared" si="98"/>
        <v>896422</v>
      </c>
      <c r="H386" s="97"/>
      <c r="I386" s="48"/>
      <c r="J386" s="88"/>
      <c r="K386" s="89"/>
      <c r="L386" s="89"/>
      <c r="M386" s="97"/>
      <c r="N386" s="92"/>
      <c r="O386" s="92"/>
      <c r="P386" s="89">
        <f>G386</f>
        <v>896422</v>
      </c>
      <c r="Q386" s="89"/>
      <c r="R386" s="168">
        <f>P386</f>
        <v>896422</v>
      </c>
    </row>
    <row r="387" spans="1:18" s="17" customFormat="1" ht="18.75" customHeight="1">
      <c r="A387" s="54" t="s">
        <v>604</v>
      </c>
      <c r="B387" s="60"/>
      <c r="C387" s="178" t="s">
        <v>605</v>
      </c>
      <c r="D387" s="86">
        <f>SUM(D388:D388)</f>
        <v>87000</v>
      </c>
      <c r="E387" s="86">
        <f>SUM(E388:E388)</f>
        <v>0</v>
      </c>
      <c r="F387" s="86">
        <f>SUM(F388:F388)</f>
        <v>0</v>
      </c>
      <c r="G387" s="86">
        <f>SUM(G388:G388)</f>
        <v>87000</v>
      </c>
      <c r="H387" s="86">
        <f aca="true" t="shared" si="100" ref="H387:R387">SUM(H388:H388)</f>
        <v>87000</v>
      </c>
      <c r="I387" s="86">
        <f t="shared" si="100"/>
        <v>0</v>
      </c>
      <c r="J387" s="86">
        <f t="shared" si="100"/>
        <v>0</v>
      </c>
      <c r="K387" s="86">
        <f t="shared" si="100"/>
        <v>87000</v>
      </c>
      <c r="L387" s="86">
        <f t="shared" si="100"/>
        <v>0</v>
      </c>
      <c r="M387" s="86">
        <f t="shared" si="100"/>
        <v>0</v>
      </c>
      <c r="N387" s="86">
        <f t="shared" si="100"/>
        <v>0</v>
      </c>
      <c r="O387" s="86"/>
      <c r="P387" s="86">
        <f t="shared" si="100"/>
        <v>0</v>
      </c>
      <c r="Q387" s="86">
        <f t="shared" si="100"/>
        <v>0</v>
      </c>
      <c r="R387" s="87">
        <f t="shared" si="100"/>
        <v>0</v>
      </c>
    </row>
    <row r="388" spans="1:18" s="17" customFormat="1" ht="25.5" customHeight="1">
      <c r="A388" s="68"/>
      <c r="B388" s="11" t="s">
        <v>245</v>
      </c>
      <c r="C388" s="7" t="s">
        <v>584</v>
      </c>
      <c r="D388" s="48">
        <v>87000</v>
      </c>
      <c r="E388" s="48"/>
      <c r="F388" s="48"/>
      <c r="G388" s="92">
        <f>D388+E388-F388</f>
        <v>87000</v>
      </c>
      <c r="H388" s="48">
        <f>G388</f>
        <v>87000</v>
      </c>
      <c r="I388" s="48">
        <v>0</v>
      </c>
      <c r="J388" s="88"/>
      <c r="K388" s="89">
        <f>H388</f>
        <v>87000</v>
      </c>
      <c r="L388" s="89"/>
      <c r="M388" s="89"/>
      <c r="N388" s="92"/>
      <c r="O388" s="92"/>
      <c r="P388" s="172"/>
      <c r="Q388" s="172"/>
      <c r="R388" s="138"/>
    </row>
    <row r="389" spans="1:18" s="17" customFormat="1" ht="22.5" customHeight="1">
      <c r="A389" s="57" t="s">
        <v>26</v>
      </c>
      <c r="B389" s="66"/>
      <c r="C389" s="21" t="s">
        <v>27</v>
      </c>
      <c r="D389" s="90">
        <f>D390+D393+D395+D397+D399</f>
        <v>4571465</v>
      </c>
      <c r="E389" s="90">
        <f aca="true" t="shared" si="101" ref="E389:R389">E390+E393+E395+E397+E399</f>
        <v>0</v>
      </c>
      <c r="F389" s="90">
        <f t="shared" si="101"/>
        <v>0</v>
      </c>
      <c r="G389" s="90">
        <f t="shared" si="101"/>
        <v>4571465</v>
      </c>
      <c r="H389" s="90">
        <f t="shared" si="101"/>
        <v>1831208</v>
      </c>
      <c r="I389" s="90">
        <f t="shared" si="101"/>
        <v>0</v>
      </c>
      <c r="J389" s="90">
        <f t="shared" si="101"/>
        <v>1831208</v>
      </c>
      <c r="K389" s="90">
        <f t="shared" si="101"/>
        <v>0</v>
      </c>
      <c r="L389" s="90">
        <f t="shared" si="101"/>
        <v>0</v>
      </c>
      <c r="M389" s="90">
        <f t="shared" si="101"/>
        <v>0</v>
      </c>
      <c r="N389" s="90">
        <f t="shared" si="101"/>
        <v>0</v>
      </c>
      <c r="O389" s="90">
        <f t="shared" si="101"/>
        <v>0</v>
      </c>
      <c r="P389" s="90">
        <f t="shared" si="101"/>
        <v>2740257</v>
      </c>
      <c r="Q389" s="90">
        <f t="shared" si="101"/>
        <v>2381262</v>
      </c>
      <c r="R389" s="91">
        <f t="shared" si="101"/>
        <v>358995</v>
      </c>
    </row>
    <row r="390" spans="1:18" s="17" customFormat="1" ht="18.75" customHeight="1">
      <c r="A390" s="59" t="s">
        <v>28</v>
      </c>
      <c r="B390" s="60"/>
      <c r="C390" s="178" t="s">
        <v>29</v>
      </c>
      <c r="D390" s="86">
        <f aca="true" t="shared" si="102" ref="D390:R390">SUM(D391:D392)</f>
        <v>358995</v>
      </c>
      <c r="E390" s="86">
        <f t="shared" si="102"/>
        <v>0</v>
      </c>
      <c r="F390" s="86">
        <f t="shared" si="102"/>
        <v>0</v>
      </c>
      <c r="G390" s="86">
        <f t="shared" si="102"/>
        <v>358995</v>
      </c>
      <c r="H390" s="86">
        <f t="shared" si="102"/>
        <v>0</v>
      </c>
      <c r="I390" s="86">
        <f t="shared" si="102"/>
        <v>0</v>
      </c>
      <c r="J390" s="86">
        <f t="shared" si="102"/>
        <v>0</v>
      </c>
      <c r="K390" s="86">
        <f t="shared" si="102"/>
        <v>0</v>
      </c>
      <c r="L390" s="86">
        <f t="shared" si="102"/>
        <v>0</v>
      </c>
      <c r="M390" s="86">
        <f t="shared" si="102"/>
        <v>0</v>
      </c>
      <c r="N390" s="86">
        <f t="shared" si="102"/>
        <v>0</v>
      </c>
      <c r="O390" s="86">
        <f t="shared" si="102"/>
        <v>0</v>
      </c>
      <c r="P390" s="86">
        <f t="shared" si="102"/>
        <v>358995</v>
      </c>
      <c r="Q390" s="86">
        <f t="shared" si="102"/>
        <v>0</v>
      </c>
      <c r="R390" s="87">
        <f t="shared" si="102"/>
        <v>358995</v>
      </c>
    </row>
    <row r="391" spans="1:18" s="17" customFormat="1" ht="19.5" customHeight="1">
      <c r="A391" s="62"/>
      <c r="B391" s="11" t="s">
        <v>100</v>
      </c>
      <c r="C391" s="7" t="s">
        <v>600</v>
      </c>
      <c r="D391" s="48">
        <v>287196</v>
      </c>
      <c r="E391" s="48"/>
      <c r="F391" s="48"/>
      <c r="G391" s="92">
        <f>D391+E391-F391</f>
        <v>287196</v>
      </c>
      <c r="H391" s="48"/>
      <c r="I391" s="48">
        <v>0</v>
      </c>
      <c r="J391" s="88"/>
      <c r="K391" s="99">
        <v>0</v>
      </c>
      <c r="L391" s="99"/>
      <c r="M391" s="99"/>
      <c r="N391" s="92"/>
      <c r="O391" s="92"/>
      <c r="P391" s="89">
        <f>G391</f>
        <v>287196</v>
      </c>
      <c r="Q391" s="89"/>
      <c r="R391" s="168">
        <f>P391</f>
        <v>287196</v>
      </c>
    </row>
    <row r="392" spans="1:18" s="17" customFormat="1" ht="18.75" customHeight="1">
      <c r="A392" s="62"/>
      <c r="B392" s="11" t="s">
        <v>201</v>
      </c>
      <c r="C392" s="7" t="s">
        <v>600</v>
      </c>
      <c r="D392" s="48">
        <v>71799</v>
      </c>
      <c r="E392" s="48"/>
      <c r="F392" s="48"/>
      <c r="G392" s="92">
        <f>D392+E392-F392</f>
        <v>71799</v>
      </c>
      <c r="H392" s="48"/>
      <c r="I392" s="48">
        <v>0</v>
      </c>
      <c r="J392" s="88"/>
      <c r="K392" s="99">
        <v>0</v>
      </c>
      <c r="L392" s="99"/>
      <c r="M392" s="99"/>
      <c r="N392" s="92"/>
      <c r="O392" s="92"/>
      <c r="P392" s="89">
        <f>G392</f>
        <v>71799</v>
      </c>
      <c r="Q392" s="89"/>
      <c r="R392" s="168">
        <f>P392</f>
        <v>71799</v>
      </c>
    </row>
    <row r="393" spans="1:18" s="17" customFormat="1" ht="23.25" customHeight="1">
      <c r="A393" s="135" t="s">
        <v>293</v>
      </c>
      <c r="B393" s="297"/>
      <c r="C393" s="189" t="s">
        <v>294</v>
      </c>
      <c r="D393" s="298">
        <f>D394</f>
        <v>25000</v>
      </c>
      <c r="E393" s="137">
        <f aca="true" t="shared" si="103" ref="E393:R393">E394</f>
        <v>0</v>
      </c>
      <c r="F393" s="298">
        <f t="shared" si="103"/>
        <v>0</v>
      </c>
      <c r="G393" s="137">
        <f t="shared" si="103"/>
        <v>25000</v>
      </c>
      <c r="H393" s="298">
        <f t="shared" si="103"/>
        <v>0</v>
      </c>
      <c r="I393" s="298">
        <f t="shared" si="103"/>
        <v>0</v>
      </c>
      <c r="J393" s="298">
        <f t="shared" si="103"/>
        <v>0</v>
      </c>
      <c r="K393" s="298">
        <f t="shared" si="103"/>
        <v>0</v>
      </c>
      <c r="L393" s="298">
        <f t="shared" si="103"/>
        <v>0</v>
      </c>
      <c r="M393" s="298">
        <f t="shared" si="103"/>
        <v>0</v>
      </c>
      <c r="N393" s="298">
        <f t="shared" si="103"/>
        <v>0</v>
      </c>
      <c r="O393" s="298">
        <f t="shared" si="103"/>
        <v>0</v>
      </c>
      <c r="P393" s="137">
        <f t="shared" si="103"/>
        <v>25000</v>
      </c>
      <c r="Q393" s="137">
        <f t="shared" si="103"/>
        <v>25000</v>
      </c>
      <c r="R393" s="165">
        <f t="shared" si="103"/>
        <v>0</v>
      </c>
    </row>
    <row r="394" spans="1:18" s="17" customFormat="1" ht="25.5" customHeight="1">
      <c r="A394" s="62"/>
      <c r="B394" s="11" t="s">
        <v>295</v>
      </c>
      <c r="C394" s="7" t="s">
        <v>296</v>
      </c>
      <c r="D394" s="48">
        <v>25000</v>
      </c>
      <c r="E394" s="48"/>
      <c r="F394" s="48"/>
      <c r="G394" s="92">
        <f>D394+E394-F394</f>
        <v>25000</v>
      </c>
      <c r="H394" s="48"/>
      <c r="I394" s="48"/>
      <c r="J394" s="88"/>
      <c r="K394" s="99"/>
      <c r="L394" s="99"/>
      <c r="M394" s="99"/>
      <c r="N394" s="92"/>
      <c r="O394" s="92"/>
      <c r="P394" s="89">
        <f>G394</f>
        <v>25000</v>
      </c>
      <c r="Q394" s="89">
        <f>P394</f>
        <v>25000</v>
      </c>
      <c r="R394" s="168"/>
    </row>
    <row r="395" spans="1:18" s="16" customFormat="1" ht="20.25" customHeight="1">
      <c r="A395" s="59" t="s">
        <v>106</v>
      </c>
      <c r="B395" s="71"/>
      <c r="C395" s="43" t="s">
        <v>107</v>
      </c>
      <c r="D395" s="86">
        <f aca="true" t="shared" si="104" ref="D395:K395">SUM(D396:D396)</f>
        <v>500</v>
      </c>
      <c r="E395" s="86">
        <f t="shared" si="104"/>
        <v>0</v>
      </c>
      <c r="F395" s="86">
        <f t="shared" si="104"/>
        <v>0</v>
      </c>
      <c r="G395" s="86">
        <f t="shared" si="104"/>
        <v>500</v>
      </c>
      <c r="H395" s="86">
        <f t="shared" si="104"/>
        <v>500</v>
      </c>
      <c r="I395" s="86">
        <f t="shared" si="104"/>
        <v>0</v>
      </c>
      <c r="J395" s="86">
        <f t="shared" si="104"/>
        <v>500</v>
      </c>
      <c r="K395" s="86">
        <f t="shared" si="104"/>
        <v>0</v>
      </c>
      <c r="L395" s="86">
        <f aca="true" t="shared" si="105" ref="L395:R395">SUM(L396:L396)</f>
        <v>0</v>
      </c>
      <c r="M395" s="86">
        <f t="shared" si="105"/>
        <v>0</v>
      </c>
      <c r="N395" s="86">
        <f t="shared" si="105"/>
        <v>0</v>
      </c>
      <c r="O395" s="86"/>
      <c r="P395" s="86">
        <f t="shared" si="105"/>
        <v>0</v>
      </c>
      <c r="Q395" s="86">
        <f t="shared" si="105"/>
        <v>0</v>
      </c>
      <c r="R395" s="87">
        <f t="shared" si="105"/>
        <v>0</v>
      </c>
    </row>
    <row r="396" spans="1:18" s="17" customFormat="1" ht="20.25" customHeight="1">
      <c r="A396" s="61"/>
      <c r="B396" s="13" t="s">
        <v>633</v>
      </c>
      <c r="C396" s="7" t="s">
        <v>634</v>
      </c>
      <c r="D396" s="48">
        <v>500</v>
      </c>
      <c r="E396" s="48"/>
      <c r="F396" s="48"/>
      <c r="G396" s="92">
        <f>D396+E396-F396</f>
        <v>500</v>
      </c>
      <c r="H396" s="97">
        <f>G396</f>
        <v>500</v>
      </c>
      <c r="I396" s="48"/>
      <c r="J396" s="48">
        <f>H396</f>
        <v>500</v>
      </c>
      <c r="K396" s="89"/>
      <c r="L396" s="89"/>
      <c r="M396" s="89"/>
      <c r="N396" s="92"/>
      <c r="O396" s="92"/>
      <c r="P396" s="172"/>
      <c r="Q396" s="172"/>
      <c r="R396" s="138"/>
    </row>
    <row r="397" spans="1:18" s="17" customFormat="1" ht="26.25" customHeight="1">
      <c r="A397" s="54" t="s">
        <v>30</v>
      </c>
      <c r="B397" s="70"/>
      <c r="C397" s="43" t="s">
        <v>509</v>
      </c>
      <c r="D397" s="86">
        <f aca="true" t="shared" si="106" ref="D397:R397">D398</f>
        <v>1746462</v>
      </c>
      <c r="E397" s="86">
        <f t="shared" si="106"/>
        <v>0</v>
      </c>
      <c r="F397" s="86">
        <f t="shared" si="106"/>
        <v>0</v>
      </c>
      <c r="G397" s="86">
        <f t="shared" si="106"/>
        <v>1746462</v>
      </c>
      <c r="H397" s="86">
        <f t="shared" si="106"/>
        <v>1746462</v>
      </c>
      <c r="I397" s="86">
        <f t="shared" si="106"/>
        <v>0</v>
      </c>
      <c r="J397" s="86">
        <f t="shared" si="106"/>
        <v>1746462</v>
      </c>
      <c r="K397" s="86">
        <f t="shared" si="106"/>
        <v>0</v>
      </c>
      <c r="L397" s="86">
        <f t="shared" si="106"/>
        <v>0</v>
      </c>
      <c r="M397" s="86">
        <f t="shared" si="106"/>
        <v>0</v>
      </c>
      <c r="N397" s="86">
        <f t="shared" si="106"/>
        <v>0</v>
      </c>
      <c r="O397" s="86"/>
      <c r="P397" s="86">
        <f t="shared" si="106"/>
        <v>0</v>
      </c>
      <c r="Q397" s="86">
        <f t="shared" si="106"/>
        <v>0</v>
      </c>
      <c r="R397" s="87">
        <f t="shared" si="106"/>
        <v>0</v>
      </c>
    </row>
    <row r="398" spans="1:18" s="17" customFormat="1" ht="22.5" customHeight="1">
      <c r="A398" s="56"/>
      <c r="B398" s="13" t="s">
        <v>31</v>
      </c>
      <c r="C398" s="7" t="s">
        <v>705</v>
      </c>
      <c r="D398" s="48">
        <v>1746462</v>
      </c>
      <c r="E398" s="48"/>
      <c r="F398" s="48"/>
      <c r="G398" s="92">
        <f>D398+E398-F398</f>
        <v>1746462</v>
      </c>
      <c r="H398" s="48">
        <f>G398</f>
        <v>1746462</v>
      </c>
      <c r="I398" s="48"/>
      <c r="J398" s="88">
        <f>H398</f>
        <v>1746462</v>
      </c>
      <c r="K398" s="89">
        <v>0</v>
      </c>
      <c r="L398" s="89"/>
      <c r="M398" s="89"/>
      <c r="N398" s="92"/>
      <c r="O398" s="92"/>
      <c r="P398" s="172"/>
      <c r="Q398" s="172"/>
      <c r="R398" s="138"/>
    </row>
    <row r="399" spans="1:18" s="17" customFormat="1" ht="19.5" customHeight="1">
      <c r="A399" s="142" t="s">
        <v>580</v>
      </c>
      <c r="B399" s="146"/>
      <c r="C399" s="189" t="s">
        <v>698</v>
      </c>
      <c r="D399" s="137">
        <f>SUM(D400:D401)</f>
        <v>2440508</v>
      </c>
      <c r="E399" s="137">
        <f>SUM(E400:E401)</f>
        <v>0</v>
      </c>
      <c r="F399" s="137">
        <f>SUM(F400:F401)</f>
        <v>0</v>
      </c>
      <c r="G399" s="137">
        <f>SUM(G400:G401)</f>
        <v>2440508</v>
      </c>
      <c r="H399" s="137">
        <f>SUM(H400:H401)</f>
        <v>84246</v>
      </c>
      <c r="I399" s="137">
        <f aca="true" t="shared" si="107" ref="I399:R399">SUM(I400:I401)</f>
        <v>0</v>
      </c>
      <c r="J399" s="137">
        <f t="shared" si="107"/>
        <v>84246</v>
      </c>
      <c r="K399" s="137">
        <f t="shared" si="107"/>
        <v>0</v>
      </c>
      <c r="L399" s="137">
        <f t="shared" si="107"/>
        <v>0</v>
      </c>
      <c r="M399" s="137">
        <f t="shared" si="107"/>
        <v>0</v>
      </c>
      <c r="N399" s="137">
        <f t="shared" si="107"/>
        <v>0</v>
      </c>
      <c r="O399" s="137"/>
      <c r="P399" s="137">
        <f t="shared" si="107"/>
        <v>2356262</v>
      </c>
      <c r="Q399" s="137">
        <f t="shared" si="107"/>
        <v>2356262</v>
      </c>
      <c r="R399" s="165">
        <f t="shared" si="107"/>
        <v>0</v>
      </c>
    </row>
    <row r="400" spans="1:18" s="17" customFormat="1" ht="21.75" customHeight="1">
      <c r="A400" s="56"/>
      <c r="B400" s="11" t="s">
        <v>606</v>
      </c>
      <c r="C400" s="7" t="s">
        <v>607</v>
      </c>
      <c r="D400" s="48">
        <v>84246</v>
      </c>
      <c r="E400" s="48"/>
      <c r="F400" s="48"/>
      <c r="G400" s="92">
        <f>D400+E400-F400</f>
        <v>84246</v>
      </c>
      <c r="H400" s="48">
        <f>G400</f>
        <v>84246</v>
      </c>
      <c r="I400" s="48"/>
      <c r="J400" s="88">
        <f>H400</f>
        <v>84246</v>
      </c>
      <c r="K400" s="89"/>
      <c r="L400" s="89"/>
      <c r="M400" s="89"/>
      <c r="N400" s="92"/>
      <c r="O400" s="92"/>
      <c r="P400" s="89"/>
      <c r="Q400" s="89"/>
      <c r="R400" s="168"/>
    </row>
    <row r="401" spans="1:18" s="17" customFormat="1" ht="21" customHeight="1">
      <c r="A401" s="56"/>
      <c r="B401" s="13" t="s">
        <v>660</v>
      </c>
      <c r="C401" s="7" t="s">
        <v>600</v>
      </c>
      <c r="D401" s="48">
        <v>2356262</v>
      </c>
      <c r="E401" s="48"/>
      <c r="F401" s="48"/>
      <c r="G401" s="92">
        <f>D401+E401-F401</f>
        <v>2356262</v>
      </c>
      <c r="H401" s="48"/>
      <c r="I401" s="48"/>
      <c r="J401" s="88"/>
      <c r="K401" s="89"/>
      <c r="L401" s="89"/>
      <c r="M401" s="89"/>
      <c r="N401" s="92"/>
      <c r="O401" s="92"/>
      <c r="P401" s="89">
        <f>G401</f>
        <v>2356262</v>
      </c>
      <c r="Q401" s="89">
        <f>P401</f>
        <v>2356262</v>
      </c>
      <c r="R401" s="168"/>
    </row>
    <row r="402" spans="1:18" s="17" customFormat="1" ht="17.25" customHeight="1">
      <c r="A402" s="57" t="s">
        <v>725</v>
      </c>
      <c r="B402" s="72"/>
      <c r="C402" s="21" t="s">
        <v>732</v>
      </c>
      <c r="D402" s="90">
        <f aca="true" t="shared" si="108" ref="D402:R402">D403+D422+D444+D451+D466+D484+D492</f>
        <v>4281598</v>
      </c>
      <c r="E402" s="90">
        <f t="shared" si="108"/>
        <v>4500</v>
      </c>
      <c r="F402" s="90">
        <f t="shared" si="108"/>
        <v>0</v>
      </c>
      <c r="G402" s="90">
        <f t="shared" si="108"/>
        <v>4286098</v>
      </c>
      <c r="H402" s="90">
        <f t="shared" si="108"/>
        <v>4286098</v>
      </c>
      <c r="I402" s="90">
        <f t="shared" si="108"/>
        <v>2283257</v>
      </c>
      <c r="J402" s="90">
        <f t="shared" si="108"/>
        <v>941229</v>
      </c>
      <c r="K402" s="90">
        <f t="shared" si="108"/>
        <v>38610</v>
      </c>
      <c r="L402" s="90">
        <f t="shared" si="108"/>
        <v>1023002</v>
      </c>
      <c r="M402" s="90">
        <f t="shared" si="108"/>
        <v>0</v>
      </c>
      <c r="N402" s="90">
        <f t="shared" si="108"/>
        <v>0</v>
      </c>
      <c r="O402" s="90">
        <f t="shared" si="108"/>
        <v>0</v>
      </c>
      <c r="P402" s="90">
        <f t="shared" si="108"/>
        <v>0</v>
      </c>
      <c r="Q402" s="90">
        <f t="shared" si="108"/>
        <v>0</v>
      </c>
      <c r="R402" s="90">
        <f t="shared" si="108"/>
        <v>0</v>
      </c>
    </row>
    <row r="403" spans="1:18" s="17" customFormat="1" ht="19.5" customHeight="1">
      <c r="A403" s="59" t="s">
        <v>727</v>
      </c>
      <c r="B403" s="71"/>
      <c r="C403" s="43" t="s">
        <v>143</v>
      </c>
      <c r="D403" s="86">
        <f>SUM(D404:D421)</f>
        <v>1223464</v>
      </c>
      <c r="E403" s="86">
        <f>SUM(E404:E421)</f>
        <v>1500</v>
      </c>
      <c r="F403" s="86">
        <f>SUM(F404:F421)</f>
        <v>0</v>
      </c>
      <c r="G403" s="86">
        <f>SUM(G404:G421)</f>
        <v>1224964</v>
      </c>
      <c r="H403" s="86">
        <f aca="true" t="shared" si="109" ref="H403:R403">SUM(H404:H421)</f>
        <v>1224964</v>
      </c>
      <c r="I403" s="86">
        <f t="shared" si="109"/>
        <v>669100</v>
      </c>
      <c r="J403" s="86">
        <f t="shared" si="109"/>
        <v>426409</v>
      </c>
      <c r="K403" s="86">
        <f t="shared" si="109"/>
        <v>0</v>
      </c>
      <c r="L403" s="86">
        <f t="shared" si="109"/>
        <v>129455</v>
      </c>
      <c r="M403" s="86">
        <f t="shared" si="109"/>
        <v>0</v>
      </c>
      <c r="N403" s="86">
        <f t="shared" si="109"/>
        <v>0</v>
      </c>
      <c r="O403" s="86"/>
      <c r="P403" s="86">
        <f t="shared" si="109"/>
        <v>0</v>
      </c>
      <c r="Q403" s="86">
        <f t="shared" si="109"/>
        <v>0</v>
      </c>
      <c r="R403" s="87">
        <f t="shared" si="109"/>
        <v>0</v>
      </c>
    </row>
    <row r="404" spans="1:18" s="17" customFormat="1" ht="15.75" customHeight="1">
      <c r="A404" s="62"/>
      <c r="B404" s="13" t="s">
        <v>35</v>
      </c>
      <c r="C404" s="8" t="s">
        <v>36</v>
      </c>
      <c r="D404" s="48">
        <v>129455</v>
      </c>
      <c r="E404" s="48"/>
      <c r="F404" s="48"/>
      <c r="G404" s="92">
        <f>D404+E404-F404</f>
        <v>129455</v>
      </c>
      <c r="H404" s="48">
        <f>G404</f>
        <v>129455</v>
      </c>
      <c r="I404" s="48">
        <v>0</v>
      </c>
      <c r="J404" s="88"/>
      <c r="K404" s="89">
        <v>0</v>
      </c>
      <c r="L404" s="89">
        <f>H404</f>
        <v>129455</v>
      </c>
      <c r="M404" s="89"/>
      <c r="N404" s="92"/>
      <c r="O404" s="92"/>
      <c r="P404" s="172"/>
      <c r="Q404" s="172"/>
      <c r="R404" s="138"/>
    </row>
    <row r="405" spans="1:18" s="17" customFormat="1" ht="15.75" customHeight="1">
      <c r="A405" s="62"/>
      <c r="B405" s="13" t="s">
        <v>625</v>
      </c>
      <c r="C405" s="7" t="s">
        <v>626</v>
      </c>
      <c r="D405" s="48">
        <v>516181</v>
      </c>
      <c r="E405" s="48">
        <v>1500</v>
      </c>
      <c r="F405" s="48"/>
      <c r="G405" s="92">
        <f aca="true" t="shared" si="110" ref="G405:G421">D405+E405-F405</f>
        <v>517681</v>
      </c>
      <c r="H405" s="48">
        <f aca="true" t="shared" si="111" ref="H405:H421">G405</f>
        <v>517681</v>
      </c>
      <c r="I405" s="48">
        <f>H405</f>
        <v>517681</v>
      </c>
      <c r="J405" s="88"/>
      <c r="K405" s="89">
        <v>0</v>
      </c>
      <c r="L405" s="89"/>
      <c r="M405" s="89"/>
      <c r="N405" s="92"/>
      <c r="O405" s="92"/>
      <c r="P405" s="172"/>
      <c r="Q405" s="172"/>
      <c r="R405" s="138"/>
    </row>
    <row r="406" spans="1:18" s="17" customFormat="1" ht="15" customHeight="1">
      <c r="A406" s="62"/>
      <c r="B406" s="13" t="s">
        <v>629</v>
      </c>
      <c r="C406" s="7" t="s">
        <v>134</v>
      </c>
      <c r="D406" s="48">
        <v>38106</v>
      </c>
      <c r="E406" s="48"/>
      <c r="F406" s="48"/>
      <c r="G406" s="92">
        <f t="shared" si="110"/>
        <v>38106</v>
      </c>
      <c r="H406" s="48">
        <f t="shared" si="111"/>
        <v>38106</v>
      </c>
      <c r="I406" s="48">
        <f>H406</f>
        <v>38106</v>
      </c>
      <c r="J406" s="88"/>
      <c r="K406" s="89">
        <v>0</v>
      </c>
      <c r="L406" s="89"/>
      <c r="M406" s="89"/>
      <c r="N406" s="92"/>
      <c r="O406" s="92"/>
      <c r="P406" s="172"/>
      <c r="Q406" s="172"/>
      <c r="R406" s="138"/>
    </row>
    <row r="407" spans="1:18" s="17" customFormat="1" ht="15" customHeight="1">
      <c r="A407" s="62"/>
      <c r="B407" s="65" t="s">
        <v>684</v>
      </c>
      <c r="C407" s="7" t="s">
        <v>380</v>
      </c>
      <c r="D407" s="48">
        <v>97664</v>
      </c>
      <c r="E407" s="48"/>
      <c r="F407" s="48"/>
      <c r="G407" s="92">
        <f t="shared" si="110"/>
        <v>97664</v>
      </c>
      <c r="H407" s="48">
        <f t="shared" si="111"/>
        <v>97664</v>
      </c>
      <c r="I407" s="48">
        <f>H407</f>
        <v>97664</v>
      </c>
      <c r="J407" s="88"/>
      <c r="K407" s="89">
        <v>0</v>
      </c>
      <c r="L407" s="89"/>
      <c r="M407" s="89"/>
      <c r="N407" s="92"/>
      <c r="O407" s="92"/>
      <c r="P407" s="172"/>
      <c r="Q407" s="172"/>
      <c r="R407" s="138"/>
    </row>
    <row r="408" spans="1:18" s="17" customFormat="1" ht="13.5" customHeight="1">
      <c r="A408" s="62"/>
      <c r="B408" s="65" t="s">
        <v>631</v>
      </c>
      <c r="C408" s="7" t="s">
        <v>589</v>
      </c>
      <c r="D408" s="48">
        <v>15649</v>
      </c>
      <c r="E408" s="48"/>
      <c r="F408" s="48"/>
      <c r="G408" s="92">
        <f t="shared" si="110"/>
        <v>15649</v>
      </c>
      <c r="H408" s="48">
        <f t="shared" si="111"/>
        <v>15649</v>
      </c>
      <c r="I408" s="48">
        <f>H408</f>
        <v>15649</v>
      </c>
      <c r="J408" s="88"/>
      <c r="K408" s="89">
        <v>0</v>
      </c>
      <c r="L408" s="89"/>
      <c r="M408" s="89"/>
      <c r="N408" s="92"/>
      <c r="O408" s="92"/>
      <c r="P408" s="172"/>
      <c r="Q408" s="172"/>
      <c r="R408" s="138"/>
    </row>
    <row r="409" spans="1:18" s="17" customFormat="1" ht="14.25" customHeight="1">
      <c r="A409" s="62"/>
      <c r="B409" s="13" t="s">
        <v>633</v>
      </c>
      <c r="C409" s="8" t="s">
        <v>754</v>
      </c>
      <c r="D409" s="48">
        <v>86118</v>
      </c>
      <c r="E409" s="48"/>
      <c r="F409" s="48"/>
      <c r="G409" s="92">
        <f t="shared" si="110"/>
        <v>86118</v>
      </c>
      <c r="H409" s="48">
        <f t="shared" si="111"/>
        <v>86118</v>
      </c>
      <c r="I409" s="48">
        <v>0</v>
      </c>
      <c r="J409" s="88">
        <f>H409</f>
        <v>86118</v>
      </c>
      <c r="K409" s="89">
        <v>0</v>
      </c>
      <c r="L409" s="89"/>
      <c r="M409" s="89"/>
      <c r="N409" s="92"/>
      <c r="O409" s="92"/>
      <c r="P409" s="172"/>
      <c r="Q409" s="172"/>
      <c r="R409" s="138"/>
    </row>
    <row r="410" spans="1:18" s="17" customFormat="1" ht="16.5" customHeight="1">
      <c r="A410" s="62"/>
      <c r="B410" s="13" t="s">
        <v>715</v>
      </c>
      <c r="C410" s="8" t="s">
        <v>37</v>
      </c>
      <c r="D410" s="48">
        <v>163000</v>
      </c>
      <c r="E410" s="48"/>
      <c r="F410" s="48"/>
      <c r="G410" s="92">
        <f t="shared" si="110"/>
        <v>163000</v>
      </c>
      <c r="H410" s="48">
        <f t="shared" si="111"/>
        <v>163000</v>
      </c>
      <c r="I410" s="48">
        <v>0</v>
      </c>
      <c r="J410" s="88">
        <f aca="true" t="shared" si="112" ref="J410:J421">H410</f>
        <v>163000</v>
      </c>
      <c r="K410" s="89">
        <v>0</v>
      </c>
      <c r="L410" s="89"/>
      <c r="M410" s="89"/>
      <c r="N410" s="92"/>
      <c r="O410" s="92"/>
      <c r="P410" s="172"/>
      <c r="Q410" s="172"/>
      <c r="R410" s="138"/>
    </row>
    <row r="411" spans="1:18" s="17" customFormat="1" ht="15.75" customHeight="1">
      <c r="A411" s="62"/>
      <c r="B411" s="13" t="s">
        <v>40</v>
      </c>
      <c r="C411" s="8" t="s">
        <v>41</v>
      </c>
      <c r="D411" s="48">
        <v>7200</v>
      </c>
      <c r="E411" s="48"/>
      <c r="F411" s="48"/>
      <c r="G411" s="92">
        <f t="shared" si="110"/>
        <v>7200</v>
      </c>
      <c r="H411" s="48">
        <f t="shared" si="111"/>
        <v>7200</v>
      </c>
      <c r="I411" s="48">
        <v>0</v>
      </c>
      <c r="J411" s="88">
        <f t="shared" si="112"/>
        <v>7200</v>
      </c>
      <c r="K411" s="89">
        <v>0</v>
      </c>
      <c r="L411" s="89"/>
      <c r="M411" s="89"/>
      <c r="N411" s="92"/>
      <c r="O411" s="92"/>
      <c r="P411" s="172"/>
      <c r="Q411" s="172"/>
      <c r="R411" s="138"/>
    </row>
    <row r="412" spans="1:18" s="17" customFormat="1" ht="16.5" customHeight="1">
      <c r="A412" s="62"/>
      <c r="B412" s="13" t="s">
        <v>635</v>
      </c>
      <c r="C412" s="8" t="s">
        <v>718</v>
      </c>
      <c r="D412" s="48">
        <v>99000</v>
      </c>
      <c r="E412" s="48"/>
      <c r="F412" s="48"/>
      <c r="G412" s="92">
        <f t="shared" si="110"/>
        <v>99000</v>
      </c>
      <c r="H412" s="48">
        <f t="shared" si="111"/>
        <v>99000</v>
      </c>
      <c r="I412" s="48">
        <v>0</v>
      </c>
      <c r="J412" s="88">
        <f t="shared" si="112"/>
        <v>99000</v>
      </c>
      <c r="K412" s="89">
        <v>0</v>
      </c>
      <c r="L412" s="89"/>
      <c r="M412" s="89"/>
      <c r="N412" s="92"/>
      <c r="O412" s="92"/>
      <c r="P412" s="172"/>
      <c r="Q412" s="172"/>
      <c r="R412" s="138"/>
    </row>
    <row r="413" spans="1:18" s="17" customFormat="1" ht="16.5" customHeight="1">
      <c r="A413" s="62"/>
      <c r="B413" s="13" t="s">
        <v>702</v>
      </c>
      <c r="C413" s="8" t="s">
        <v>707</v>
      </c>
      <c r="D413" s="48">
        <v>1490</v>
      </c>
      <c r="E413" s="48"/>
      <c r="F413" s="48"/>
      <c r="G413" s="92">
        <f t="shared" si="110"/>
        <v>1490</v>
      </c>
      <c r="H413" s="48">
        <f t="shared" si="111"/>
        <v>1490</v>
      </c>
      <c r="I413" s="48">
        <v>0</v>
      </c>
      <c r="J413" s="88">
        <f t="shared" si="112"/>
        <v>1490</v>
      </c>
      <c r="K413" s="89"/>
      <c r="L413" s="89"/>
      <c r="M413" s="89"/>
      <c r="N413" s="92"/>
      <c r="O413" s="92"/>
      <c r="P413" s="172"/>
      <c r="Q413" s="172"/>
      <c r="R413" s="138"/>
    </row>
    <row r="414" spans="1:18" s="17" customFormat="1" ht="16.5" customHeight="1">
      <c r="A414" s="62"/>
      <c r="B414" s="13" t="s">
        <v>638</v>
      </c>
      <c r="C414" s="8" t="s">
        <v>720</v>
      </c>
      <c r="D414" s="48">
        <v>30300</v>
      </c>
      <c r="E414" s="48"/>
      <c r="F414" s="48"/>
      <c r="G414" s="92">
        <f t="shared" si="110"/>
        <v>30300</v>
      </c>
      <c r="H414" s="48">
        <f t="shared" si="111"/>
        <v>30300</v>
      </c>
      <c r="I414" s="48">
        <v>0</v>
      </c>
      <c r="J414" s="88">
        <f t="shared" si="112"/>
        <v>30300</v>
      </c>
      <c r="K414" s="89">
        <v>0</v>
      </c>
      <c r="L414" s="89"/>
      <c r="M414" s="89"/>
      <c r="N414" s="92"/>
      <c r="O414" s="92"/>
      <c r="P414" s="172"/>
      <c r="Q414" s="172"/>
      <c r="R414" s="138"/>
    </row>
    <row r="415" spans="1:18" s="17" customFormat="1" ht="16.5" customHeight="1">
      <c r="A415" s="62"/>
      <c r="B415" s="13" t="s">
        <v>49</v>
      </c>
      <c r="C415" s="7" t="s">
        <v>53</v>
      </c>
      <c r="D415" s="48">
        <v>3398</v>
      </c>
      <c r="E415" s="48"/>
      <c r="F415" s="48"/>
      <c r="G415" s="92">
        <f t="shared" si="110"/>
        <v>3398</v>
      </c>
      <c r="H415" s="48">
        <f t="shared" si="111"/>
        <v>3398</v>
      </c>
      <c r="I415" s="48">
        <v>0</v>
      </c>
      <c r="J415" s="88">
        <f t="shared" si="112"/>
        <v>3398</v>
      </c>
      <c r="K415" s="89"/>
      <c r="L415" s="89"/>
      <c r="M415" s="89"/>
      <c r="N415" s="92"/>
      <c r="O415" s="92"/>
      <c r="P415" s="172"/>
      <c r="Q415" s="172"/>
      <c r="R415" s="138"/>
    </row>
    <row r="416" spans="1:18" s="17" customFormat="1" ht="16.5" customHeight="1">
      <c r="A416" s="62"/>
      <c r="B416" s="13" t="s">
        <v>640</v>
      </c>
      <c r="C416" s="8" t="s">
        <v>641</v>
      </c>
      <c r="D416" s="48">
        <v>3600</v>
      </c>
      <c r="E416" s="48"/>
      <c r="F416" s="48"/>
      <c r="G416" s="92">
        <f t="shared" si="110"/>
        <v>3600</v>
      </c>
      <c r="H416" s="48">
        <f t="shared" si="111"/>
        <v>3600</v>
      </c>
      <c r="I416" s="48">
        <v>0</v>
      </c>
      <c r="J416" s="88">
        <f t="shared" si="112"/>
        <v>3600</v>
      </c>
      <c r="K416" s="89">
        <v>0</v>
      </c>
      <c r="L416" s="89"/>
      <c r="M416" s="89"/>
      <c r="N416" s="92"/>
      <c r="O416" s="92"/>
      <c r="P416" s="172"/>
      <c r="Q416" s="172"/>
      <c r="R416" s="138"/>
    </row>
    <row r="417" spans="1:18" s="17" customFormat="1" ht="16.5" customHeight="1">
      <c r="A417" s="62"/>
      <c r="B417" s="13" t="s">
        <v>642</v>
      </c>
      <c r="C417" s="8" t="s">
        <v>643</v>
      </c>
      <c r="D417" s="48">
        <v>1392</v>
      </c>
      <c r="E417" s="48"/>
      <c r="F417" s="48"/>
      <c r="G417" s="92">
        <f t="shared" si="110"/>
        <v>1392</v>
      </c>
      <c r="H417" s="48">
        <f t="shared" si="111"/>
        <v>1392</v>
      </c>
      <c r="I417" s="48">
        <v>0</v>
      </c>
      <c r="J417" s="88">
        <f t="shared" si="112"/>
        <v>1392</v>
      </c>
      <c r="K417" s="89">
        <v>0</v>
      </c>
      <c r="L417" s="89"/>
      <c r="M417" s="89"/>
      <c r="N417" s="92"/>
      <c r="O417" s="92"/>
      <c r="P417" s="172"/>
      <c r="Q417" s="172"/>
      <c r="R417" s="138"/>
    </row>
    <row r="418" spans="1:18" s="17" customFormat="1" ht="15" customHeight="1">
      <c r="A418" s="62"/>
      <c r="B418" s="13" t="s">
        <v>644</v>
      </c>
      <c r="C418" s="8" t="s">
        <v>645</v>
      </c>
      <c r="D418" s="48">
        <v>25911</v>
      </c>
      <c r="E418" s="48"/>
      <c r="F418" s="48"/>
      <c r="G418" s="92">
        <f t="shared" si="110"/>
        <v>25911</v>
      </c>
      <c r="H418" s="48">
        <f t="shared" si="111"/>
        <v>25911</v>
      </c>
      <c r="I418" s="48">
        <v>0</v>
      </c>
      <c r="J418" s="88">
        <f t="shared" si="112"/>
        <v>25911</v>
      </c>
      <c r="K418" s="89">
        <v>0</v>
      </c>
      <c r="L418" s="89"/>
      <c r="M418" s="89"/>
      <c r="N418" s="92"/>
      <c r="O418" s="92"/>
      <c r="P418" s="172"/>
      <c r="Q418" s="172"/>
      <c r="R418" s="138"/>
    </row>
    <row r="419" spans="1:18" s="17" customFormat="1" ht="15" customHeight="1">
      <c r="A419" s="62"/>
      <c r="B419" s="13" t="s">
        <v>50</v>
      </c>
      <c r="C419" s="7" t="s">
        <v>359</v>
      </c>
      <c r="D419" s="48">
        <v>3000</v>
      </c>
      <c r="E419" s="48"/>
      <c r="F419" s="48"/>
      <c r="G419" s="92">
        <f t="shared" si="110"/>
        <v>3000</v>
      </c>
      <c r="H419" s="48">
        <f t="shared" si="111"/>
        <v>3000</v>
      </c>
      <c r="I419" s="48">
        <v>0</v>
      </c>
      <c r="J419" s="88">
        <f t="shared" si="112"/>
        <v>3000</v>
      </c>
      <c r="K419" s="89"/>
      <c r="L419" s="89"/>
      <c r="M419" s="89"/>
      <c r="N419" s="92"/>
      <c r="O419" s="92"/>
      <c r="P419" s="172"/>
      <c r="Q419" s="172"/>
      <c r="R419" s="138"/>
    </row>
    <row r="420" spans="1:18" s="17" customFormat="1" ht="15" customHeight="1">
      <c r="A420" s="62"/>
      <c r="B420" s="13" t="s">
        <v>51</v>
      </c>
      <c r="C420" s="7" t="s">
        <v>65</v>
      </c>
      <c r="D420" s="48">
        <v>500</v>
      </c>
      <c r="E420" s="48"/>
      <c r="F420" s="48"/>
      <c r="G420" s="92">
        <f t="shared" si="110"/>
        <v>500</v>
      </c>
      <c r="H420" s="48">
        <f t="shared" si="111"/>
        <v>500</v>
      </c>
      <c r="I420" s="48">
        <v>0</v>
      </c>
      <c r="J420" s="88">
        <f t="shared" si="112"/>
        <v>500</v>
      </c>
      <c r="K420" s="89"/>
      <c r="L420" s="89"/>
      <c r="M420" s="89"/>
      <c r="N420" s="92"/>
      <c r="O420" s="92"/>
      <c r="P420" s="172"/>
      <c r="Q420" s="172"/>
      <c r="R420" s="138"/>
    </row>
    <row r="421" spans="1:18" s="17" customFormat="1" ht="15" customHeight="1">
      <c r="A421" s="62"/>
      <c r="B421" s="13" t="s">
        <v>52</v>
      </c>
      <c r="C421" s="7" t="s">
        <v>66</v>
      </c>
      <c r="D421" s="48">
        <v>1500</v>
      </c>
      <c r="E421" s="48"/>
      <c r="F421" s="48"/>
      <c r="G421" s="92">
        <f t="shared" si="110"/>
        <v>1500</v>
      </c>
      <c r="H421" s="48">
        <f t="shared" si="111"/>
        <v>1500</v>
      </c>
      <c r="I421" s="48">
        <v>0</v>
      </c>
      <c r="J421" s="88">
        <f t="shared" si="112"/>
        <v>1500</v>
      </c>
      <c r="K421" s="89"/>
      <c r="L421" s="89"/>
      <c r="M421" s="89"/>
      <c r="N421" s="92"/>
      <c r="O421" s="92"/>
      <c r="P421" s="172"/>
      <c r="Q421" s="172"/>
      <c r="R421" s="138"/>
    </row>
    <row r="422" spans="1:18" s="17" customFormat="1" ht="15.75" customHeight="1">
      <c r="A422" s="59" t="s">
        <v>728</v>
      </c>
      <c r="B422" s="71"/>
      <c r="C422" s="43" t="s">
        <v>39</v>
      </c>
      <c r="D422" s="86">
        <f>SUM(D423:D443)</f>
        <v>1048208</v>
      </c>
      <c r="E422" s="86">
        <f>SUM(E423:E443)</f>
        <v>0</v>
      </c>
      <c r="F422" s="86">
        <f>SUM(F423:F443)</f>
        <v>0</v>
      </c>
      <c r="G422" s="86">
        <f>SUM(G423:G443)</f>
        <v>1048208</v>
      </c>
      <c r="H422" s="86">
        <f aca="true" t="shared" si="113" ref="H422:R422">SUM(H423:H443)</f>
        <v>1048208</v>
      </c>
      <c r="I422" s="86">
        <f t="shared" si="113"/>
        <v>727167</v>
      </c>
      <c r="J422" s="86">
        <f t="shared" si="113"/>
        <v>319230</v>
      </c>
      <c r="K422" s="86">
        <f t="shared" si="113"/>
        <v>1811</v>
      </c>
      <c r="L422" s="86">
        <f t="shared" si="113"/>
        <v>0</v>
      </c>
      <c r="M422" s="86">
        <f t="shared" si="113"/>
        <v>0</v>
      </c>
      <c r="N422" s="86">
        <f t="shared" si="113"/>
        <v>0</v>
      </c>
      <c r="O422" s="86"/>
      <c r="P422" s="86">
        <f t="shared" si="113"/>
        <v>0</v>
      </c>
      <c r="Q422" s="86">
        <f t="shared" si="113"/>
        <v>0</v>
      </c>
      <c r="R422" s="87">
        <f t="shared" si="113"/>
        <v>0</v>
      </c>
    </row>
    <row r="423" spans="1:18" s="17" customFormat="1" ht="25.5" customHeight="1">
      <c r="A423" s="56"/>
      <c r="B423" s="13" t="s">
        <v>78</v>
      </c>
      <c r="C423" s="7" t="s">
        <v>363</v>
      </c>
      <c r="D423" s="48">
        <v>1811</v>
      </c>
      <c r="E423" s="48"/>
      <c r="F423" s="48"/>
      <c r="G423" s="92">
        <f>D423+E423-F423</f>
        <v>1811</v>
      </c>
      <c r="H423" s="48">
        <f>G423</f>
        <v>1811</v>
      </c>
      <c r="I423" s="48"/>
      <c r="J423" s="88"/>
      <c r="K423" s="89">
        <f>H423</f>
        <v>1811</v>
      </c>
      <c r="L423" s="89"/>
      <c r="M423" s="89"/>
      <c r="N423" s="92"/>
      <c r="O423" s="92"/>
      <c r="P423" s="172"/>
      <c r="Q423" s="172"/>
      <c r="R423" s="138"/>
    </row>
    <row r="424" spans="1:18" s="17" customFormat="1" ht="19.5" customHeight="1">
      <c r="A424" s="56"/>
      <c r="B424" s="13" t="s">
        <v>625</v>
      </c>
      <c r="C424" s="7" t="s">
        <v>626</v>
      </c>
      <c r="D424" s="48">
        <v>578664</v>
      </c>
      <c r="E424" s="48"/>
      <c r="F424" s="48"/>
      <c r="G424" s="92">
        <f aca="true" t="shared" si="114" ref="G424:G443">D424+E424-F424</f>
        <v>578664</v>
      </c>
      <c r="H424" s="48">
        <f aca="true" t="shared" si="115" ref="H424:H443">G424</f>
        <v>578664</v>
      </c>
      <c r="I424" s="48">
        <f>H424</f>
        <v>578664</v>
      </c>
      <c r="J424" s="88"/>
      <c r="K424" s="89"/>
      <c r="L424" s="89"/>
      <c r="M424" s="89"/>
      <c r="N424" s="92"/>
      <c r="O424" s="92"/>
      <c r="P424" s="172"/>
      <c r="Q424" s="172"/>
      <c r="R424" s="138"/>
    </row>
    <row r="425" spans="1:18" s="17" customFormat="1" ht="17.25" customHeight="1">
      <c r="A425" s="56"/>
      <c r="B425" s="13" t="s">
        <v>629</v>
      </c>
      <c r="C425" s="7" t="s">
        <v>134</v>
      </c>
      <c r="D425" s="48">
        <v>44015</v>
      </c>
      <c r="E425" s="48"/>
      <c r="F425" s="48"/>
      <c r="G425" s="92">
        <f t="shared" si="114"/>
        <v>44015</v>
      </c>
      <c r="H425" s="48">
        <f t="shared" si="115"/>
        <v>44015</v>
      </c>
      <c r="I425" s="48">
        <f>H425</f>
        <v>44015</v>
      </c>
      <c r="J425" s="88"/>
      <c r="K425" s="89">
        <v>0</v>
      </c>
      <c r="L425" s="89"/>
      <c r="M425" s="89"/>
      <c r="N425" s="92"/>
      <c r="O425" s="92"/>
      <c r="P425" s="172"/>
      <c r="Q425" s="172"/>
      <c r="R425" s="138"/>
    </row>
    <row r="426" spans="1:18" s="17" customFormat="1" ht="18" customHeight="1">
      <c r="A426" s="56"/>
      <c r="B426" s="65" t="s">
        <v>684</v>
      </c>
      <c r="C426" s="7" t="s">
        <v>380</v>
      </c>
      <c r="D426" s="48">
        <v>90058</v>
      </c>
      <c r="E426" s="48"/>
      <c r="F426" s="48"/>
      <c r="G426" s="92">
        <f t="shared" si="114"/>
        <v>90058</v>
      </c>
      <c r="H426" s="48">
        <f t="shared" si="115"/>
        <v>90058</v>
      </c>
      <c r="I426" s="48">
        <f>H426</f>
        <v>90058</v>
      </c>
      <c r="J426" s="88"/>
      <c r="K426" s="89">
        <v>0</v>
      </c>
      <c r="L426" s="89"/>
      <c r="M426" s="89"/>
      <c r="N426" s="92"/>
      <c r="O426" s="92"/>
      <c r="P426" s="172"/>
      <c r="Q426" s="172"/>
      <c r="R426" s="138"/>
    </row>
    <row r="427" spans="1:18" s="17" customFormat="1" ht="15.75" customHeight="1">
      <c r="A427" s="56"/>
      <c r="B427" s="13" t="s">
        <v>631</v>
      </c>
      <c r="C427" s="7" t="s">
        <v>589</v>
      </c>
      <c r="D427" s="48">
        <v>14430</v>
      </c>
      <c r="E427" s="48"/>
      <c r="F427" s="48"/>
      <c r="G427" s="92">
        <f t="shared" si="114"/>
        <v>14430</v>
      </c>
      <c r="H427" s="48">
        <f t="shared" si="115"/>
        <v>14430</v>
      </c>
      <c r="I427" s="48">
        <f>H427</f>
        <v>14430</v>
      </c>
      <c r="J427" s="88"/>
      <c r="K427" s="89">
        <v>0</v>
      </c>
      <c r="L427" s="89"/>
      <c r="M427" s="89"/>
      <c r="N427" s="92"/>
      <c r="O427" s="92"/>
      <c r="P427" s="172"/>
      <c r="Q427" s="172"/>
      <c r="R427" s="138"/>
    </row>
    <row r="428" spans="1:18" s="17" customFormat="1" ht="15.75" customHeight="1">
      <c r="A428" s="56"/>
      <c r="B428" s="13" t="s">
        <v>633</v>
      </c>
      <c r="C428" s="8" t="s">
        <v>754</v>
      </c>
      <c r="D428" s="48">
        <v>14220</v>
      </c>
      <c r="E428" s="48"/>
      <c r="F428" s="48"/>
      <c r="G428" s="92">
        <f t="shared" si="114"/>
        <v>14220</v>
      </c>
      <c r="H428" s="48">
        <f t="shared" si="115"/>
        <v>14220</v>
      </c>
      <c r="I428" s="48"/>
      <c r="J428" s="88">
        <f>H428</f>
        <v>14220</v>
      </c>
      <c r="K428" s="89">
        <v>0</v>
      </c>
      <c r="L428" s="89"/>
      <c r="M428" s="89"/>
      <c r="N428" s="92"/>
      <c r="O428" s="92"/>
      <c r="P428" s="172"/>
      <c r="Q428" s="172"/>
      <c r="R428" s="138"/>
    </row>
    <row r="429" spans="1:18" s="17" customFormat="1" ht="16.5" customHeight="1">
      <c r="A429" s="56"/>
      <c r="B429" s="13" t="s">
        <v>715</v>
      </c>
      <c r="C429" s="8" t="s">
        <v>37</v>
      </c>
      <c r="D429" s="48">
        <v>400</v>
      </c>
      <c r="E429" s="48"/>
      <c r="F429" s="48"/>
      <c r="G429" s="92">
        <f t="shared" si="114"/>
        <v>400</v>
      </c>
      <c r="H429" s="48">
        <f t="shared" si="115"/>
        <v>400</v>
      </c>
      <c r="I429" s="48"/>
      <c r="J429" s="88">
        <f aca="true" t="shared" si="116" ref="J429:J443">H429</f>
        <v>400</v>
      </c>
      <c r="K429" s="89">
        <v>0</v>
      </c>
      <c r="L429" s="89"/>
      <c r="M429" s="89"/>
      <c r="N429" s="92"/>
      <c r="O429" s="92"/>
      <c r="P429" s="172"/>
      <c r="Q429" s="172"/>
      <c r="R429" s="138"/>
    </row>
    <row r="430" spans="1:18" s="17" customFormat="1" ht="16.5" customHeight="1">
      <c r="A430" s="56"/>
      <c r="B430" s="13" t="s">
        <v>40</v>
      </c>
      <c r="C430" s="8" t="s">
        <v>41</v>
      </c>
      <c r="D430" s="48">
        <v>8900</v>
      </c>
      <c r="E430" s="48"/>
      <c r="F430" s="48"/>
      <c r="G430" s="92">
        <f t="shared" si="114"/>
        <v>8900</v>
      </c>
      <c r="H430" s="48">
        <f t="shared" si="115"/>
        <v>8900</v>
      </c>
      <c r="I430" s="48"/>
      <c r="J430" s="88">
        <f t="shared" si="116"/>
        <v>8900</v>
      </c>
      <c r="K430" s="89">
        <v>0</v>
      </c>
      <c r="L430" s="89"/>
      <c r="M430" s="89"/>
      <c r="N430" s="92"/>
      <c r="O430" s="92"/>
      <c r="P430" s="172"/>
      <c r="Q430" s="172"/>
      <c r="R430" s="138"/>
    </row>
    <row r="431" spans="1:18" s="17" customFormat="1" ht="14.25" customHeight="1">
      <c r="A431" s="56"/>
      <c r="B431" s="13" t="s">
        <v>635</v>
      </c>
      <c r="C431" s="8" t="s">
        <v>718</v>
      </c>
      <c r="D431" s="48">
        <v>51484</v>
      </c>
      <c r="E431" s="48"/>
      <c r="F431" s="48"/>
      <c r="G431" s="92">
        <f t="shared" si="114"/>
        <v>51484</v>
      </c>
      <c r="H431" s="48">
        <f t="shared" si="115"/>
        <v>51484</v>
      </c>
      <c r="I431" s="48"/>
      <c r="J431" s="88">
        <f t="shared" si="116"/>
        <v>51484</v>
      </c>
      <c r="K431" s="89">
        <v>0</v>
      </c>
      <c r="L431" s="89"/>
      <c r="M431" s="89"/>
      <c r="N431" s="92"/>
      <c r="O431" s="92"/>
      <c r="P431" s="172"/>
      <c r="Q431" s="172"/>
      <c r="R431" s="138"/>
    </row>
    <row r="432" spans="1:18" s="17" customFormat="1" ht="14.25" customHeight="1">
      <c r="A432" s="56"/>
      <c r="B432" s="13" t="s">
        <v>702</v>
      </c>
      <c r="C432" s="8" t="s">
        <v>707</v>
      </c>
      <c r="D432" s="48">
        <v>600</v>
      </c>
      <c r="E432" s="48"/>
      <c r="F432" s="48"/>
      <c r="G432" s="92">
        <f t="shared" si="114"/>
        <v>600</v>
      </c>
      <c r="H432" s="48">
        <f t="shared" si="115"/>
        <v>600</v>
      </c>
      <c r="I432" s="48"/>
      <c r="J432" s="88">
        <f t="shared" si="116"/>
        <v>600</v>
      </c>
      <c r="K432" s="89"/>
      <c r="L432" s="89"/>
      <c r="M432" s="89"/>
      <c r="N432" s="92"/>
      <c r="O432" s="92"/>
      <c r="P432" s="172"/>
      <c r="Q432" s="172"/>
      <c r="R432" s="138"/>
    </row>
    <row r="433" spans="1:18" s="17" customFormat="1" ht="14.25" customHeight="1">
      <c r="A433" s="56"/>
      <c r="B433" s="167">
        <v>4300</v>
      </c>
      <c r="C433" s="8" t="s">
        <v>720</v>
      </c>
      <c r="D433" s="48">
        <v>209825</v>
      </c>
      <c r="E433" s="48"/>
      <c r="F433" s="48"/>
      <c r="G433" s="92">
        <f t="shared" si="114"/>
        <v>209825</v>
      </c>
      <c r="H433" s="48">
        <f t="shared" si="115"/>
        <v>209825</v>
      </c>
      <c r="I433" s="48"/>
      <c r="J433" s="88">
        <f t="shared" si="116"/>
        <v>209825</v>
      </c>
      <c r="K433" s="89">
        <v>0</v>
      </c>
      <c r="L433" s="89"/>
      <c r="M433" s="89"/>
      <c r="N433" s="92"/>
      <c r="O433" s="92"/>
      <c r="P433" s="172"/>
      <c r="Q433" s="172"/>
      <c r="R433" s="138"/>
    </row>
    <row r="434" spans="1:18" s="17" customFormat="1" ht="15.75" customHeight="1">
      <c r="A434" s="56"/>
      <c r="B434" s="13" t="s">
        <v>285</v>
      </c>
      <c r="C434" s="8" t="s">
        <v>286</v>
      </c>
      <c r="D434" s="48">
        <v>768</v>
      </c>
      <c r="E434" s="48"/>
      <c r="F434" s="48"/>
      <c r="G434" s="92">
        <f t="shared" si="114"/>
        <v>768</v>
      </c>
      <c r="H434" s="48">
        <f t="shared" si="115"/>
        <v>768</v>
      </c>
      <c r="I434" s="48"/>
      <c r="J434" s="88">
        <f t="shared" si="116"/>
        <v>768</v>
      </c>
      <c r="K434" s="89">
        <v>0</v>
      </c>
      <c r="L434" s="89"/>
      <c r="M434" s="89"/>
      <c r="N434" s="92"/>
      <c r="O434" s="92"/>
      <c r="P434" s="172"/>
      <c r="Q434" s="172"/>
      <c r="R434" s="138"/>
    </row>
    <row r="435" spans="1:18" s="17" customFormat="1" ht="15.75" customHeight="1">
      <c r="A435" s="56"/>
      <c r="B435" s="13" t="s">
        <v>67</v>
      </c>
      <c r="C435" s="7" t="s">
        <v>69</v>
      </c>
      <c r="D435" s="48">
        <v>700</v>
      </c>
      <c r="E435" s="48"/>
      <c r="F435" s="48"/>
      <c r="G435" s="92">
        <f t="shared" si="114"/>
        <v>700</v>
      </c>
      <c r="H435" s="48">
        <f t="shared" si="115"/>
        <v>700</v>
      </c>
      <c r="I435" s="48"/>
      <c r="J435" s="88">
        <f t="shared" si="116"/>
        <v>700</v>
      </c>
      <c r="K435" s="89"/>
      <c r="L435" s="89"/>
      <c r="M435" s="89"/>
      <c r="N435" s="92"/>
      <c r="O435" s="92"/>
      <c r="P435" s="172"/>
      <c r="Q435" s="172"/>
      <c r="R435" s="138"/>
    </row>
    <row r="436" spans="1:18" s="17" customFormat="1" ht="15.75" customHeight="1">
      <c r="A436" s="56"/>
      <c r="B436" s="13" t="s">
        <v>49</v>
      </c>
      <c r="C436" s="7" t="s">
        <v>53</v>
      </c>
      <c r="D436" s="48">
        <v>900</v>
      </c>
      <c r="E436" s="48"/>
      <c r="F436" s="48"/>
      <c r="G436" s="92">
        <f t="shared" si="114"/>
        <v>900</v>
      </c>
      <c r="H436" s="48">
        <f t="shared" si="115"/>
        <v>900</v>
      </c>
      <c r="I436" s="48"/>
      <c r="J436" s="88">
        <f t="shared" si="116"/>
        <v>900</v>
      </c>
      <c r="K436" s="89"/>
      <c r="L436" s="89"/>
      <c r="M436" s="89"/>
      <c r="N436" s="92"/>
      <c r="O436" s="92"/>
      <c r="P436" s="172"/>
      <c r="Q436" s="172"/>
      <c r="R436" s="138"/>
    </row>
    <row r="437" spans="1:18" s="17" customFormat="1" ht="15.75" customHeight="1">
      <c r="A437" s="56"/>
      <c r="B437" s="13" t="s">
        <v>640</v>
      </c>
      <c r="C437" s="8" t="s">
        <v>641</v>
      </c>
      <c r="D437" s="48">
        <v>700</v>
      </c>
      <c r="E437" s="48"/>
      <c r="F437" s="48"/>
      <c r="G437" s="92">
        <f t="shared" si="114"/>
        <v>700</v>
      </c>
      <c r="H437" s="48">
        <f t="shared" si="115"/>
        <v>700</v>
      </c>
      <c r="I437" s="48"/>
      <c r="J437" s="88">
        <f t="shared" si="116"/>
        <v>700</v>
      </c>
      <c r="K437" s="89">
        <v>0</v>
      </c>
      <c r="L437" s="89"/>
      <c r="M437" s="89"/>
      <c r="N437" s="92"/>
      <c r="O437" s="92"/>
      <c r="P437" s="172"/>
      <c r="Q437" s="172"/>
      <c r="R437" s="138"/>
    </row>
    <row r="438" spans="1:18" s="17" customFormat="1" ht="15.75" customHeight="1">
      <c r="A438" s="56"/>
      <c r="B438" s="13" t="s">
        <v>644</v>
      </c>
      <c r="C438" s="8" t="s">
        <v>645</v>
      </c>
      <c r="D438" s="48">
        <v>23925</v>
      </c>
      <c r="E438" s="48"/>
      <c r="F438" s="48"/>
      <c r="G438" s="92">
        <f t="shared" si="114"/>
        <v>23925</v>
      </c>
      <c r="H438" s="48">
        <f t="shared" si="115"/>
        <v>23925</v>
      </c>
      <c r="I438" s="48"/>
      <c r="J438" s="88">
        <f t="shared" si="116"/>
        <v>23925</v>
      </c>
      <c r="K438" s="89">
        <v>0</v>
      </c>
      <c r="L438" s="89"/>
      <c r="M438" s="89"/>
      <c r="N438" s="92"/>
      <c r="O438" s="92"/>
      <c r="P438" s="172"/>
      <c r="Q438" s="172"/>
      <c r="R438" s="138"/>
    </row>
    <row r="439" spans="1:18" s="17" customFormat="1" ht="16.5" customHeight="1">
      <c r="A439" s="56"/>
      <c r="B439" s="13" t="s">
        <v>658</v>
      </c>
      <c r="C439" s="8" t="s">
        <v>659</v>
      </c>
      <c r="D439" s="48">
        <v>3682</v>
      </c>
      <c r="E439" s="48"/>
      <c r="F439" s="48"/>
      <c r="G439" s="92">
        <f t="shared" si="114"/>
        <v>3682</v>
      </c>
      <c r="H439" s="48">
        <f t="shared" si="115"/>
        <v>3682</v>
      </c>
      <c r="I439" s="48"/>
      <c r="J439" s="88">
        <f t="shared" si="116"/>
        <v>3682</v>
      </c>
      <c r="K439" s="89">
        <v>0</v>
      </c>
      <c r="L439" s="89"/>
      <c r="M439" s="89"/>
      <c r="N439" s="92"/>
      <c r="O439" s="92"/>
      <c r="P439" s="172"/>
      <c r="Q439" s="172"/>
      <c r="R439" s="138"/>
    </row>
    <row r="440" spans="1:18" s="17" customFormat="1" ht="16.5" customHeight="1">
      <c r="A440" s="56"/>
      <c r="B440" s="13" t="s">
        <v>723</v>
      </c>
      <c r="C440" s="8" t="s">
        <v>724</v>
      </c>
      <c r="D440" s="48">
        <v>426</v>
      </c>
      <c r="E440" s="48"/>
      <c r="F440" s="48"/>
      <c r="G440" s="92">
        <f t="shared" si="114"/>
        <v>426</v>
      </c>
      <c r="H440" s="48">
        <f t="shared" si="115"/>
        <v>426</v>
      </c>
      <c r="I440" s="48"/>
      <c r="J440" s="88">
        <f t="shared" si="116"/>
        <v>426</v>
      </c>
      <c r="K440" s="89">
        <v>0</v>
      </c>
      <c r="L440" s="89"/>
      <c r="M440" s="89"/>
      <c r="N440" s="92"/>
      <c r="O440" s="92"/>
      <c r="P440" s="172"/>
      <c r="Q440" s="172"/>
      <c r="R440" s="138"/>
    </row>
    <row r="441" spans="1:18" s="17" customFormat="1" ht="15.75" customHeight="1">
      <c r="A441" s="56"/>
      <c r="B441" s="13" t="s">
        <v>50</v>
      </c>
      <c r="C441" s="7" t="s">
        <v>359</v>
      </c>
      <c r="D441" s="48">
        <v>1200</v>
      </c>
      <c r="E441" s="48"/>
      <c r="F441" s="48"/>
      <c r="G441" s="92">
        <f t="shared" si="114"/>
        <v>1200</v>
      </c>
      <c r="H441" s="48">
        <f t="shared" si="115"/>
        <v>1200</v>
      </c>
      <c r="I441" s="48"/>
      <c r="J441" s="88">
        <f t="shared" si="116"/>
        <v>1200</v>
      </c>
      <c r="K441" s="89"/>
      <c r="L441" s="89"/>
      <c r="M441" s="89"/>
      <c r="N441" s="92"/>
      <c r="O441" s="92"/>
      <c r="P441" s="172"/>
      <c r="Q441" s="172"/>
      <c r="R441" s="138"/>
    </row>
    <row r="442" spans="1:18" s="17" customFormat="1" ht="15.75" customHeight="1">
      <c r="A442" s="56"/>
      <c r="B442" s="13" t="s">
        <v>51</v>
      </c>
      <c r="C442" s="7" t="s">
        <v>65</v>
      </c>
      <c r="D442" s="48">
        <v>500</v>
      </c>
      <c r="E442" s="48"/>
      <c r="F442" s="48"/>
      <c r="G442" s="92">
        <f t="shared" si="114"/>
        <v>500</v>
      </c>
      <c r="H442" s="48">
        <f t="shared" si="115"/>
        <v>500</v>
      </c>
      <c r="I442" s="48"/>
      <c r="J442" s="88">
        <f t="shared" si="116"/>
        <v>500</v>
      </c>
      <c r="K442" s="89"/>
      <c r="L442" s="89"/>
      <c r="M442" s="89"/>
      <c r="N442" s="92"/>
      <c r="O442" s="92"/>
      <c r="P442" s="172"/>
      <c r="Q442" s="172"/>
      <c r="R442" s="138"/>
    </row>
    <row r="443" spans="1:18" s="17" customFormat="1" ht="16.5" customHeight="1">
      <c r="A443" s="56"/>
      <c r="B443" s="13" t="s">
        <v>52</v>
      </c>
      <c r="C443" s="7" t="s">
        <v>66</v>
      </c>
      <c r="D443" s="48">
        <v>1000</v>
      </c>
      <c r="E443" s="48"/>
      <c r="F443" s="48"/>
      <c r="G443" s="92">
        <f t="shared" si="114"/>
        <v>1000</v>
      </c>
      <c r="H443" s="48">
        <f t="shared" si="115"/>
        <v>1000</v>
      </c>
      <c r="I443" s="48"/>
      <c r="J443" s="88">
        <f t="shared" si="116"/>
        <v>1000</v>
      </c>
      <c r="K443" s="89"/>
      <c r="L443" s="89"/>
      <c r="M443" s="89"/>
      <c r="N443" s="92"/>
      <c r="O443" s="92"/>
      <c r="P443" s="172"/>
      <c r="Q443" s="172"/>
      <c r="R443" s="138"/>
    </row>
    <row r="444" spans="1:18" s="17" customFormat="1" ht="15.75" customHeight="1">
      <c r="A444" s="54" t="s">
        <v>733</v>
      </c>
      <c r="B444" s="70"/>
      <c r="C444" s="43" t="s">
        <v>42</v>
      </c>
      <c r="D444" s="86">
        <f>SUM(D445:D450)</f>
        <v>1123639</v>
      </c>
      <c r="E444" s="86">
        <f>SUM(E445:E450)</f>
        <v>0</v>
      </c>
      <c r="F444" s="86">
        <f>SUM(F445:F450)</f>
        <v>0</v>
      </c>
      <c r="G444" s="86">
        <f>SUM(G445:G450)</f>
        <v>1123639</v>
      </c>
      <c r="H444" s="86">
        <f>SUM(H445:H450)</f>
        <v>1123639</v>
      </c>
      <c r="I444" s="86">
        <f aca="true" t="shared" si="117" ref="I444:R444">SUM(I445:I450)</f>
        <v>176823</v>
      </c>
      <c r="J444" s="86">
        <f t="shared" si="117"/>
        <v>16470</v>
      </c>
      <c r="K444" s="86">
        <f t="shared" si="117"/>
        <v>36799</v>
      </c>
      <c r="L444" s="86">
        <f t="shared" si="117"/>
        <v>893547</v>
      </c>
      <c r="M444" s="86">
        <f t="shared" si="117"/>
        <v>0</v>
      </c>
      <c r="N444" s="86">
        <f t="shared" si="117"/>
        <v>0</v>
      </c>
      <c r="O444" s="86"/>
      <c r="P444" s="86">
        <f t="shared" si="117"/>
        <v>0</v>
      </c>
      <c r="Q444" s="86">
        <f t="shared" si="117"/>
        <v>0</v>
      </c>
      <c r="R444" s="87">
        <f t="shared" si="117"/>
        <v>0</v>
      </c>
    </row>
    <row r="445" spans="1:18" s="17" customFormat="1" ht="15.75" customHeight="1">
      <c r="A445" s="68"/>
      <c r="B445" s="13" t="s">
        <v>21</v>
      </c>
      <c r="C445" s="7" t="s">
        <v>203</v>
      </c>
      <c r="D445" s="48">
        <v>36799</v>
      </c>
      <c r="E445" s="48"/>
      <c r="F445" s="48"/>
      <c r="G445" s="92">
        <f aca="true" t="shared" si="118" ref="G445:G450">D445+E445-F445</f>
        <v>36799</v>
      </c>
      <c r="H445" s="48">
        <f aca="true" t="shared" si="119" ref="H445:H450">G445</f>
        <v>36799</v>
      </c>
      <c r="I445" s="48"/>
      <c r="J445" s="48"/>
      <c r="K445" s="92">
        <f>H445</f>
        <v>36799</v>
      </c>
      <c r="L445" s="92"/>
      <c r="M445" s="92"/>
      <c r="N445" s="92"/>
      <c r="O445" s="92"/>
      <c r="P445" s="172"/>
      <c r="Q445" s="172"/>
      <c r="R445" s="138"/>
    </row>
    <row r="446" spans="1:18" s="17" customFormat="1" ht="13.5" customHeight="1">
      <c r="A446" s="68"/>
      <c r="B446" s="13" t="s">
        <v>35</v>
      </c>
      <c r="C446" s="7" t="s">
        <v>36</v>
      </c>
      <c r="D446" s="48">
        <v>893547</v>
      </c>
      <c r="E446" s="48"/>
      <c r="F446" s="48"/>
      <c r="G446" s="92">
        <f t="shared" si="118"/>
        <v>893547</v>
      </c>
      <c r="H446" s="48">
        <f t="shared" si="119"/>
        <v>893547</v>
      </c>
      <c r="I446" s="48"/>
      <c r="J446" s="88"/>
      <c r="K446" s="89"/>
      <c r="L446" s="89">
        <f>H446</f>
        <v>893547</v>
      </c>
      <c r="M446" s="89"/>
      <c r="N446" s="92"/>
      <c r="O446" s="92"/>
      <c r="P446" s="172"/>
      <c r="Q446" s="172"/>
      <c r="R446" s="138"/>
    </row>
    <row r="447" spans="1:18" s="17" customFormat="1" ht="13.5" customHeight="1">
      <c r="A447" s="68"/>
      <c r="B447" s="13" t="s">
        <v>655</v>
      </c>
      <c r="C447" s="7" t="s">
        <v>380</v>
      </c>
      <c r="D447" s="48">
        <v>16205</v>
      </c>
      <c r="E447" s="48"/>
      <c r="F447" s="48"/>
      <c r="G447" s="92">
        <f t="shared" si="118"/>
        <v>16205</v>
      </c>
      <c r="H447" s="48">
        <f t="shared" si="119"/>
        <v>16205</v>
      </c>
      <c r="I447" s="48">
        <f>H447</f>
        <v>16205</v>
      </c>
      <c r="J447" s="88"/>
      <c r="K447" s="89"/>
      <c r="L447" s="89"/>
      <c r="M447" s="89"/>
      <c r="N447" s="92"/>
      <c r="O447" s="92"/>
      <c r="P447" s="172"/>
      <c r="Q447" s="172"/>
      <c r="R447" s="138"/>
    </row>
    <row r="448" spans="1:18" s="17" customFormat="1" ht="13.5" customHeight="1">
      <c r="A448" s="68"/>
      <c r="B448" s="13" t="s">
        <v>631</v>
      </c>
      <c r="C448" s="7" t="s">
        <v>589</v>
      </c>
      <c r="D448" s="48">
        <v>2784</v>
      </c>
      <c r="E448" s="48"/>
      <c r="F448" s="48"/>
      <c r="G448" s="92">
        <f t="shared" si="118"/>
        <v>2784</v>
      </c>
      <c r="H448" s="48">
        <f t="shared" si="119"/>
        <v>2784</v>
      </c>
      <c r="I448" s="48">
        <f>H448</f>
        <v>2784</v>
      </c>
      <c r="J448" s="88"/>
      <c r="K448" s="89"/>
      <c r="L448" s="89"/>
      <c r="M448" s="89"/>
      <c r="N448" s="92"/>
      <c r="O448" s="92"/>
      <c r="P448" s="172"/>
      <c r="Q448" s="172"/>
      <c r="R448" s="138"/>
    </row>
    <row r="449" spans="1:18" s="17" customFormat="1" ht="16.5" customHeight="1">
      <c r="A449" s="68"/>
      <c r="B449" s="13" t="s">
        <v>283</v>
      </c>
      <c r="C449" s="8" t="s">
        <v>284</v>
      </c>
      <c r="D449" s="48">
        <v>157834</v>
      </c>
      <c r="E449" s="48"/>
      <c r="F449" s="48"/>
      <c r="G449" s="92">
        <f t="shared" si="118"/>
        <v>157834</v>
      </c>
      <c r="H449" s="48">
        <f t="shared" si="119"/>
        <v>157834</v>
      </c>
      <c r="I449" s="48">
        <f>H449</f>
        <v>157834</v>
      </c>
      <c r="J449" s="88"/>
      <c r="K449" s="89"/>
      <c r="L449" s="89"/>
      <c r="M449" s="89"/>
      <c r="N449" s="92"/>
      <c r="O449" s="92"/>
      <c r="P449" s="172"/>
      <c r="Q449" s="172"/>
      <c r="R449" s="138"/>
    </row>
    <row r="450" spans="1:18" s="17" customFormat="1" ht="16.5" customHeight="1">
      <c r="A450" s="68"/>
      <c r="B450" s="13" t="s">
        <v>633</v>
      </c>
      <c r="C450" s="8" t="s">
        <v>754</v>
      </c>
      <c r="D450" s="48">
        <v>16470</v>
      </c>
      <c r="E450" s="48"/>
      <c r="F450" s="48"/>
      <c r="G450" s="92">
        <f t="shared" si="118"/>
        <v>16470</v>
      </c>
      <c r="H450" s="48">
        <f t="shared" si="119"/>
        <v>16470</v>
      </c>
      <c r="I450" s="48"/>
      <c r="J450" s="88">
        <f>H450</f>
        <v>16470</v>
      </c>
      <c r="K450" s="89"/>
      <c r="L450" s="89"/>
      <c r="M450" s="89"/>
      <c r="N450" s="92"/>
      <c r="O450" s="92"/>
      <c r="P450" s="172"/>
      <c r="Q450" s="172"/>
      <c r="R450" s="138"/>
    </row>
    <row r="451" spans="1:18" s="17" customFormat="1" ht="27" customHeight="1">
      <c r="A451" s="54" t="s">
        <v>541</v>
      </c>
      <c r="B451" s="70"/>
      <c r="C451" s="189" t="s">
        <v>539</v>
      </c>
      <c r="D451" s="137">
        <f>SUM(D452:D465)</f>
        <v>372000</v>
      </c>
      <c r="E451" s="137">
        <f>SUM(E452:E465)</f>
        <v>1500</v>
      </c>
      <c r="F451" s="137">
        <f>SUM(F452:F465)</f>
        <v>0</v>
      </c>
      <c r="G451" s="137">
        <f>SUM(G452:G465)</f>
        <v>373500</v>
      </c>
      <c r="H451" s="137">
        <f>SUM(H452:H465)</f>
        <v>373500</v>
      </c>
      <c r="I451" s="137">
        <f aca="true" t="shared" si="120" ref="I451:R451">SUM(I452:I465)</f>
        <v>345500</v>
      </c>
      <c r="J451" s="137">
        <f t="shared" si="120"/>
        <v>28000</v>
      </c>
      <c r="K451" s="137">
        <f t="shared" si="120"/>
        <v>0</v>
      </c>
      <c r="L451" s="137">
        <f t="shared" si="120"/>
        <v>0</v>
      </c>
      <c r="M451" s="137">
        <f t="shared" si="120"/>
        <v>0</v>
      </c>
      <c r="N451" s="137">
        <f t="shared" si="120"/>
        <v>0</v>
      </c>
      <c r="O451" s="137"/>
      <c r="P451" s="137">
        <f t="shared" si="120"/>
        <v>0</v>
      </c>
      <c r="Q451" s="137">
        <f t="shared" si="120"/>
        <v>0</v>
      </c>
      <c r="R451" s="165">
        <f t="shared" si="120"/>
        <v>0</v>
      </c>
    </row>
    <row r="452" spans="1:18" s="17" customFormat="1" ht="16.5" customHeight="1">
      <c r="A452" s="68"/>
      <c r="B452" s="13" t="s">
        <v>625</v>
      </c>
      <c r="C452" s="7" t="s">
        <v>626</v>
      </c>
      <c r="D452" s="48">
        <v>270066</v>
      </c>
      <c r="E452" s="48">
        <v>1500</v>
      </c>
      <c r="F452" s="48"/>
      <c r="G452" s="92">
        <f>D452+E452-F452</f>
        <v>271566</v>
      </c>
      <c r="H452" s="48">
        <f>G452</f>
        <v>271566</v>
      </c>
      <c r="I452" s="48">
        <f>H452</f>
        <v>271566</v>
      </c>
      <c r="J452" s="88"/>
      <c r="K452" s="89"/>
      <c r="L452" s="89"/>
      <c r="M452" s="89"/>
      <c r="N452" s="92"/>
      <c r="O452" s="92"/>
      <c r="P452" s="172"/>
      <c r="Q452" s="172"/>
      <c r="R452" s="138"/>
    </row>
    <row r="453" spans="1:18" s="17" customFormat="1" ht="16.5" customHeight="1">
      <c r="A453" s="68"/>
      <c r="B453" s="13" t="s">
        <v>629</v>
      </c>
      <c r="C453" s="7" t="s">
        <v>134</v>
      </c>
      <c r="D453" s="48">
        <v>22103</v>
      </c>
      <c r="E453" s="48"/>
      <c r="F453" s="48"/>
      <c r="G453" s="92">
        <f aca="true" t="shared" si="121" ref="G453:G465">D453+E453-F453</f>
        <v>22103</v>
      </c>
      <c r="H453" s="48">
        <f aca="true" t="shared" si="122" ref="H453:H465">G453</f>
        <v>22103</v>
      </c>
      <c r="I453" s="48">
        <f>H453</f>
        <v>22103</v>
      </c>
      <c r="J453" s="88"/>
      <c r="K453" s="89"/>
      <c r="L453" s="89"/>
      <c r="M453" s="89"/>
      <c r="N453" s="92"/>
      <c r="O453" s="92"/>
      <c r="P453" s="172"/>
      <c r="Q453" s="172"/>
      <c r="R453" s="138"/>
    </row>
    <row r="454" spans="1:18" s="17" customFormat="1" ht="16.5" customHeight="1">
      <c r="A454" s="68"/>
      <c r="B454" s="13" t="s">
        <v>655</v>
      </c>
      <c r="C454" s="7" t="s">
        <v>380</v>
      </c>
      <c r="D454" s="48">
        <v>44673</v>
      </c>
      <c r="E454" s="48"/>
      <c r="F454" s="48"/>
      <c r="G454" s="92">
        <f t="shared" si="121"/>
        <v>44673</v>
      </c>
      <c r="H454" s="48">
        <f t="shared" si="122"/>
        <v>44673</v>
      </c>
      <c r="I454" s="48">
        <f>H454</f>
        <v>44673</v>
      </c>
      <c r="J454" s="88"/>
      <c r="K454" s="89"/>
      <c r="L454" s="89"/>
      <c r="M454" s="89"/>
      <c r="N454" s="92"/>
      <c r="O454" s="92"/>
      <c r="P454" s="172"/>
      <c r="Q454" s="172"/>
      <c r="R454" s="138"/>
    </row>
    <row r="455" spans="1:18" s="17" customFormat="1" ht="16.5" customHeight="1">
      <c r="A455" s="68"/>
      <c r="B455" s="13" t="s">
        <v>631</v>
      </c>
      <c r="C455" s="7" t="s">
        <v>589</v>
      </c>
      <c r="D455" s="48">
        <v>7158</v>
      </c>
      <c r="E455" s="48"/>
      <c r="F455" s="48"/>
      <c r="G455" s="92">
        <f t="shared" si="121"/>
        <v>7158</v>
      </c>
      <c r="H455" s="48">
        <f t="shared" si="122"/>
        <v>7158</v>
      </c>
      <c r="I455" s="48">
        <f>H455</f>
        <v>7158</v>
      </c>
      <c r="J455" s="88"/>
      <c r="K455" s="89"/>
      <c r="L455" s="89"/>
      <c r="M455" s="89"/>
      <c r="N455" s="92"/>
      <c r="O455" s="92"/>
      <c r="P455" s="172"/>
      <c r="Q455" s="172"/>
      <c r="R455" s="138"/>
    </row>
    <row r="456" spans="1:18" s="17" customFormat="1" ht="16.5" customHeight="1">
      <c r="A456" s="68"/>
      <c r="B456" s="13" t="s">
        <v>633</v>
      </c>
      <c r="C456" s="8" t="s">
        <v>46</v>
      </c>
      <c r="D456" s="48">
        <v>3600</v>
      </c>
      <c r="E456" s="48"/>
      <c r="F456" s="48"/>
      <c r="G456" s="92">
        <f t="shared" si="121"/>
        <v>3600</v>
      </c>
      <c r="H456" s="48">
        <f t="shared" si="122"/>
        <v>3600</v>
      </c>
      <c r="I456" s="48"/>
      <c r="J456" s="88">
        <f>H456</f>
        <v>3600</v>
      </c>
      <c r="K456" s="89"/>
      <c r="L456" s="89"/>
      <c r="M456" s="89"/>
      <c r="N456" s="92"/>
      <c r="O456" s="92"/>
      <c r="P456" s="172"/>
      <c r="Q456" s="172"/>
      <c r="R456" s="138"/>
    </row>
    <row r="457" spans="1:18" s="17" customFormat="1" ht="16.5" customHeight="1">
      <c r="A457" s="68"/>
      <c r="B457" s="13" t="s">
        <v>40</v>
      </c>
      <c r="C457" s="8" t="s">
        <v>360</v>
      </c>
      <c r="D457" s="48">
        <v>200</v>
      </c>
      <c r="E457" s="48"/>
      <c r="F457" s="48"/>
      <c r="G457" s="92">
        <f t="shared" si="121"/>
        <v>200</v>
      </c>
      <c r="H457" s="48">
        <f t="shared" si="122"/>
        <v>200</v>
      </c>
      <c r="I457" s="48"/>
      <c r="J457" s="88">
        <f aca="true" t="shared" si="123" ref="J457:J465">H457</f>
        <v>200</v>
      </c>
      <c r="K457" s="89"/>
      <c r="L457" s="89"/>
      <c r="M457" s="89"/>
      <c r="N457" s="92"/>
      <c r="O457" s="92"/>
      <c r="P457" s="172"/>
      <c r="Q457" s="172"/>
      <c r="R457" s="138"/>
    </row>
    <row r="458" spans="1:18" s="17" customFormat="1" ht="16.5" customHeight="1">
      <c r="A458" s="68"/>
      <c r="B458" s="13" t="s">
        <v>635</v>
      </c>
      <c r="C458" s="8" t="s">
        <v>718</v>
      </c>
      <c r="D458" s="48">
        <v>6086</v>
      </c>
      <c r="E458" s="48"/>
      <c r="F458" s="48"/>
      <c r="G458" s="92">
        <f t="shared" si="121"/>
        <v>6086</v>
      </c>
      <c r="H458" s="48">
        <f t="shared" si="122"/>
        <v>6086</v>
      </c>
      <c r="I458" s="48"/>
      <c r="J458" s="88">
        <f t="shared" si="123"/>
        <v>6086</v>
      </c>
      <c r="K458" s="89"/>
      <c r="L458" s="89"/>
      <c r="M458" s="89"/>
      <c r="N458" s="92"/>
      <c r="O458" s="92"/>
      <c r="P458" s="172"/>
      <c r="Q458" s="172"/>
      <c r="R458" s="138"/>
    </row>
    <row r="459" spans="1:18" s="17" customFormat="1" ht="16.5" customHeight="1">
      <c r="A459" s="68"/>
      <c r="B459" s="13" t="s">
        <v>702</v>
      </c>
      <c r="C459" s="8" t="s">
        <v>707</v>
      </c>
      <c r="D459" s="48">
        <v>80</v>
      </c>
      <c r="E459" s="48"/>
      <c r="F459" s="48"/>
      <c r="G459" s="92">
        <f t="shared" si="121"/>
        <v>80</v>
      </c>
      <c r="H459" s="48">
        <f t="shared" si="122"/>
        <v>80</v>
      </c>
      <c r="I459" s="48"/>
      <c r="J459" s="88">
        <f t="shared" si="123"/>
        <v>80</v>
      </c>
      <c r="K459" s="89"/>
      <c r="L459" s="89"/>
      <c r="M459" s="89"/>
      <c r="N459" s="92"/>
      <c r="O459" s="92"/>
      <c r="P459" s="172"/>
      <c r="Q459" s="172"/>
      <c r="R459" s="138"/>
    </row>
    <row r="460" spans="1:18" s="17" customFormat="1" ht="16.5" customHeight="1">
      <c r="A460" s="68"/>
      <c r="B460" s="13" t="s">
        <v>638</v>
      </c>
      <c r="C460" s="8" t="s">
        <v>720</v>
      </c>
      <c r="D460" s="48">
        <v>3000</v>
      </c>
      <c r="E460" s="48"/>
      <c r="F460" s="48"/>
      <c r="G460" s="92">
        <f t="shared" si="121"/>
        <v>3000</v>
      </c>
      <c r="H460" s="48">
        <f t="shared" si="122"/>
        <v>3000</v>
      </c>
      <c r="I460" s="48"/>
      <c r="J460" s="88">
        <f t="shared" si="123"/>
        <v>3000</v>
      </c>
      <c r="K460" s="89"/>
      <c r="L460" s="89"/>
      <c r="M460" s="89"/>
      <c r="N460" s="92"/>
      <c r="O460" s="92"/>
      <c r="P460" s="172"/>
      <c r="Q460" s="172"/>
      <c r="R460" s="138"/>
    </row>
    <row r="461" spans="1:18" s="17" customFormat="1" ht="16.5" customHeight="1">
      <c r="A461" s="68"/>
      <c r="B461" s="13" t="s">
        <v>285</v>
      </c>
      <c r="C461" s="8" t="s">
        <v>286</v>
      </c>
      <c r="D461" s="48">
        <v>396</v>
      </c>
      <c r="E461" s="48"/>
      <c r="F461" s="48"/>
      <c r="G461" s="92">
        <f t="shared" si="121"/>
        <v>396</v>
      </c>
      <c r="H461" s="48">
        <f t="shared" si="122"/>
        <v>396</v>
      </c>
      <c r="I461" s="48"/>
      <c r="J461" s="88">
        <f t="shared" si="123"/>
        <v>396</v>
      </c>
      <c r="K461" s="89"/>
      <c r="L461" s="89"/>
      <c r="M461" s="89"/>
      <c r="N461" s="92"/>
      <c r="O461" s="92"/>
      <c r="P461" s="172"/>
      <c r="Q461" s="172"/>
      <c r="R461" s="138"/>
    </row>
    <row r="462" spans="1:18" s="17" customFormat="1" ht="16.5" customHeight="1">
      <c r="A462" s="68"/>
      <c r="B462" s="13" t="s">
        <v>49</v>
      </c>
      <c r="C462" s="7" t="s">
        <v>53</v>
      </c>
      <c r="D462" s="48">
        <v>1000</v>
      </c>
      <c r="E462" s="48"/>
      <c r="F462" s="48"/>
      <c r="G462" s="92">
        <f t="shared" si="121"/>
        <v>1000</v>
      </c>
      <c r="H462" s="48">
        <f t="shared" si="122"/>
        <v>1000</v>
      </c>
      <c r="I462" s="48"/>
      <c r="J462" s="88">
        <f t="shared" si="123"/>
        <v>1000</v>
      </c>
      <c r="K462" s="89"/>
      <c r="L462" s="89"/>
      <c r="M462" s="89"/>
      <c r="N462" s="92"/>
      <c r="O462" s="92"/>
      <c r="P462" s="172"/>
      <c r="Q462" s="172"/>
      <c r="R462" s="138"/>
    </row>
    <row r="463" spans="1:18" s="17" customFormat="1" ht="16.5" customHeight="1">
      <c r="A463" s="68"/>
      <c r="B463" s="13" t="s">
        <v>640</v>
      </c>
      <c r="C463" s="8" t="s">
        <v>641</v>
      </c>
      <c r="D463" s="48">
        <v>1000</v>
      </c>
      <c r="E463" s="48"/>
      <c r="F463" s="48"/>
      <c r="G463" s="92">
        <f t="shared" si="121"/>
        <v>1000</v>
      </c>
      <c r="H463" s="48">
        <f t="shared" si="122"/>
        <v>1000</v>
      </c>
      <c r="I463" s="48"/>
      <c r="J463" s="88">
        <f t="shared" si="123"/>
        <v>1000</v>
      </c>
      <c r="K463" s="89"/>
      <c r="L463" s="89"/>
      <c r="M463" s="89"/>
      <c r="N463" s="92"/>
      <c r="O463" s="92"/>
      <c r="P463" s="172"/>
      <c r="Q463" s="172"/>
      <c r="R463" s="138"/>
    </row>
    <row r="464" spans="1:18" s="17" customFormat="1" ht="16.5" customHeight="1">
      <c r="A464" s="68"/>
      <c r="B464" s="13" t="s">
        <v>644</v>
      </c>
      <c r="C464" s="8" t="s">
        <v>645</v>
      </c>
      <c r="D464" s="48">
        <v>11638</v>
      </c>
      <c r="E464" s="48"/>
      <c r="F464" s="48"/>
      <c r="G464" s="92">
        <f t="shared" si="121"/>
        <v>11638</v>
      </c>
      <c r="H464" s="48">
        <f t="shared" si="122"/>
        <v>11638</v>
      </c>
      <c r="I464" s="48"/>
      <c r="J464" s="88">
        <f t="shared" si="123"/>
        <v>11638</v>
      </c>
      <c r="K464" s="89"/>
      <c r="L464" s="89"/>
      <c r="M464" s="89"/>
      <c r="N464" s="92"/>
      <c r="O464" s="92"/>
      <c r="P464" s="172"/>
      <c r="Q464" s="172"/>
      <c r="R464" s="138"/>
    </row>
    <row r="465" spans="1:18" s="17" customFormat="1" ht="16.5" customHeight="1">
      <c r="A465" s="68"/>
      <c r="B465" s="13" t="s">
        <v>50</v>
      </c>
      <c r="C465" s="7" t="s">
        <v>359</v>
      </c>
      <c r="D465" s="48">
        <v>1000</v>
      </c>
      <c r="E465" s="48"/>
      <c r="F465" s="48"/>
      <c r="G465" s="92">
        <f t="shared" si="121"/>
        <v>1000</v>
      </c>
      <c r="H465" s="48">
        <f t="shared" si="122"/>
        <v>1000</v>
      </c>
      <c r="I465" s="48"/>
      <c r="J465" s="88">
        <f t="shared" si="123"/>
        <v>1000</v>
      </c>
      <c r="K465" s="89"/>
      <c r="L465" s="89"/>
      <c r="M465" s="89"/>
      <c r="N465" s="92"/>
      <c r="O465" s="92"/>
      <c r="P465" s="172"/>
      <c r="Q465" s="172"/>
      <c r="R465" s="138"/>
    </row>
    <row r="466" spans="1:18" s="17" customFormat="1" ht="17.25" customHeight="1">
      <c r="A466" s="54" t="s">
        <v>729</v>
      </c>
      <c r="B466" s="70"/>
      <c r="C466" s="43" t="s">
        <v>43</v>
      </c>
      <c r="D466" s="86">
        <f>SUM(D467:D483)</f>
        <v>403855</v>
      </c>
      <c r="E466" s="86">
        <f>SUM(E467:E483)</f>
        <v>1500</v>
      </c>
      <c r="F466" s="86">
        <f>SUM(F467:F483)</f>
        <v>0</v>
      </c>
      <c r="G466" s="86">
        <f>SUM(G467:G483)</f>
        <v>405355</v>
      </c>
      <c r="H466" s="86">
        <f aca="true" t="shared" si="124" ref="H466:R466">SUM(H467:H483)</f>
        <v>405355</v>
      </c>
      <c r="I466" s="86">
        <f t="shared" si="124"/>
        <v>321751</v>
      </c>
      <c r="J466" s="86">
        <f t="shared" si="124"/>
        <v>83604</v>
      </c>
      <c r="K466" s="86">
        <f t="shared" si="124"/>
        <v>0</v>
      </c>
      <c r="L466" s="86">
        <f t="shared" si="124"/>
        <v>0</v>
      </c>
      <c r="M466" s="86">
        <f t="shared" si="124"/>
        <v>0</v>
      </c>
      <c r="N466" s="86">
        <f t="shared" si="124"/>
        <v>0</v>
      </c>
      <c r="O466" s="86"/>
      <c r="P466" s="86">
        <f t="shared" si="124"/>
        <v>0</v>
      </c>
      <c r="Q466" s="86">
        <f t="shared" si="124"/>
        <v>0</v>
      </c>
      <c r="R466" s="87">
        <f t="shared" si="124"/>
        <v>0</v>
      </c>
    </row>
    <row r="467" spans="1:18" s="17" customFormat="1" ht="15.75" customHeight="1">
      <c r="A467" s="53"/>
      <c r="B467" s="73" t="s">
        <v>625</v>
      </c>
      <c r="C467" s="7" t="s">
        <v>626</v>
      </c>
      <c r="D467" s="92">
        <v>249134</v>
      </c>
      <c r="E467" s="92">
        <v>1500</v>
      </c>
      <c r="F467" s="92"/>
      <c r="G467" s="92">
        <f>D467+E467-F467</f>
        <v>250634</v>
      </c>
      <c r="H467" s="92">
        <f>G467</f>
        <v>250634</v>
      </c>
      <c r="I467" s="92">
        <f>H467</f>
        <v>250634</v>
      </c>
      <c r="J467" s="89"/>
      <c r="K467" s="89"/>
      <c r="L467" s="89"/>
      <c r="M467" s="89"/>
      <c r="N467" s="92"/>
      <c r="O467" s="92"/>
      <c r="P467" s="172"/>
      <c r="Q467" s="172"/>
      <c r="R467" s="138"/>
    </row>
    <row r="468" spans="1:18" s="17" customFormat="1" ht="18" customHeight="1">
      <c r="A468" s="53"/>
      <c r="B468" s="73" t="s">
        <v>629</v>
      </c>
      <c r="C468" s="7" t="s">
        <v>134</v>
      </c>
      <c r="D468" s="92">
        <v>23709</v>
      </c>
      <c r="E468" s="92"/>
      <c r="F468" s="92"/>
      <c r="G468" s="92">
        <f aca="true" t="shared" si="125" ref="G468:G483">D468+E468-F468</f>
        <v>23709</v>
      </c>
      <c r="H468" s="92">
        <f aca="true" t="shared" si="126" ref="H468:H483">G468</f>
        <v>23709</v>
      </c>
      <c r="I468" s="92">
        <f>H468</f>
        <v>23709</v>
      </c>
      <c r="J468" s="89"/>
      <c r="K468" s="89"/>
      <c r="L468" s="89"/>
      <c r="M468" s="89"/>
      <c r="N468" s="92"/>
      <c r="O468" s="92"/>
      <c r="P468" s="172"/>
      <c r="Q468" s="172"/>
      <c r="R468" s="138"/>
    </row>
    <row r="469" spans="1:18" s="17" customFormat="1" ht="18" customHeight="1">
      <c r="A469" s="53"/>
      <c r="B469" s="73" t="s">
        <v>655</v>
      </c>
      <c r="C469" s="7" t="s">
        <v>380</v>
      </c>
      <c r="D469" s="92">
        <v>39137</v>
      </c>
      <c r="E469" s="92"/>
      <c r="F469" s="92"/>
      <c r="G469" s="92">
        <f t="shared" si="125"/>
        <v>39137</v>
      </c>
      <c r="H469" s="92">
        <f t="shared" si="126"/>
        <v>39137</v>
      </c>
      <c r="I469" s="92">
        <f>H469</f>
        <v>39137</v>
      </c>
      <c r="J469" s="89"/>
      <c r="K469" s="89"/>
      <c r="L469" s="89"/>
      <c r="M469" s="89"/>
      <c r="N469" s="92"/>
      <c r="O469" s="92"/>
      <c r="P469" s="172"/>
      <c r="Q469" s="172"/>
      <c r="R469" s="138"/>
    </row>
    <row r="470" spans="1:18" s="17" customFormat="1" ht="16.5" customHeight="1">
      <c r="A470" s="53"/>
      <c r="B470" s="73" t="s">
        <v>631</v>
      </c>
      <c r="C470" s="7" t="s">
        <v>589</v>
      </c>
      <c r="D470" s="92">
        <v>6271</v>
      </c>
      <c r="E470" s="92"/>
      <c r="F470" s="92"/>
      <c r="G470" s="92">
        <f t="shared" si="125"/>
        <v>6271</v>
      </c>
      <c r="H470" s="92">
        <f t="shared" si="126"/>
        <v>6271</v>
      </c>
      <c r="I470" s="92">
        <f>H470</f>
        <v>6271</v>
      </c>
      <c r="J470" s="89"/>
      <c r="K470" s="89"/>
      <c r="L470" s="89"/>
      <c r="M470" s="89"/>
      <c r="N470" s="92"/>
      <c r="O470" s="92"/>
      <c r="P470" s="172"/>
      <c r="Q470" s="172"/>
      <c r="R470" s="138"/>
    </row>
    <row r="471" spans="1:18" s="17" customFormat="1" ht="16.5" customHeight="1">
      <c r="A471" s="56"/>
      <c r="B471" s="13" t="s">
        <v>283</v>
      </c>
      <c r="C471" s="8" t="s">
        <v>284</v>
      </c>
      <c r="D471" s="48">
        <v>2000</v>
      </c>
      <c r="E471" s="48"/>
      <c r="F471" s="48"/>
      <c r="G471" s="92">
        <f t="shared" si="125"/>
        <v>2000</v>
      </c>
      <c r="H471" s="92">
        <f t="shared" si="126"/>
        <v>2000</v>
      </c>
      <c r="I471" s="92">
        <f>H471</f>
        <v>2000</v>
      </c>
      <c r="J471" s="89"/>
      <c r="K471" s="89"/>
      <c r="L471" s="89"/>
      <c r="M471" s="89"/>
      <c r="N471" s="92"/>
      <c r="O471" s="92"/>
      <c r="P471" s="172"/>
      <c r="Q471" s="172"/>
      <c r="R471" s="138"/>
    </row>
    <row r="472" spans="1:18" s="17" customFormat="1" ht="15.75" customHeight="1">
      <c r="A472" s="56"/>
      <c r="B472" s="13" t="s">
        <v>633</v>
      </c>
      <c r="C472" s="8" t="s">
        <v>754</v>
      </c>
      <c r="D472" s="48">
        <v>35610</v>
      </c>
      <c r="E472" s="48"/>
      <c r="F472" s="48"/>
      <c r="G472" s="92">
        <f t="shared" si="125"/>
        <v>35610</v>
      </c>
      <c r="H472" s="92">
        <f t="shared" si="126"/>
        <v>35610</v>
      </c>
      <c r="I472" s="48"/>
      <c r="J472" s="89">
        <f>H472</f>
        <v>35610</v>
      </c>
      <c r="K472" s="89"/>
      <c r="L472" s="89"/>
      <c r="M472" s="89"/>
      <c r="N472" s="92"/>
      <c r="O472" s="92"/>
      <c r="P472" s="172"/>
      <c r="Q472" s="172"/>
      <c r="R472" s="138"/>
    </row>
    <row r="473" spans="1:18" s="17" customFormat="1" ht="15.75" customHeight="1">
      <c r="A473" s="56"/>
      <c r="B473" s="13" t="s">
        <v>635</v>
      </c>
      <c r="C473" s="8" t="s">
        <v>718</v>
      </c>
      <c r="D473" s="48">
        <v>12828</v>
      </c>
      <c r="E473" s="48"/>
      <c r="F473" s="48"/>
      <c r="G473" s="92">
        <f t="shared" si="125"/>
        <v>12828</v>
      </c>
      <c r="H473" s="92">
        <f t="shared" si="126"/>
        <v>12828</v>
      </c>
      <c r="I473" s="48"/>
      <c r="J473" s="89">
        <f aca="true" t="shared" si="127" ref="J473:J483">H473</f>
        <v>12828</v>
      </c>
      <c r="K473" s="89"/>
      <c r="L473" s="89"/>
      <c r="M473" s="89"/>
      <c r="N473" s="92"/>
      <c r="O473" s="92"/>
      <c r="P473" s="172"/>
      <c r="Q473" s="172"/>
      <c r="R473" s="138"/>
    </row>
    <row r="474" spans="1:18" s="17" customFormat="1" ht="15.75" customHeight="1">
      <c r="A474" s="56"/>
      <c r="B474" s="13" t="s">
        <v>702</v>
      </c>
      <c r="C474" s="8" t="s">
        <v>707</v>
      </c>
      <c r="D474" s="48">
        <v>160</v>
      </c>
      <c r="E474" s="48"/>
      <c r="F474" s="48"/>
      <c r="G474" s="92">
        <f t="shared" si="125"/>
        <v>160</v>
      </c>
      <c r="H474" s="92">
        <f t="shared" si="126"/>
        <v>160</v>
      </c>
      <c r="I474" s="48"/>
      <c r="J474" s="89">
        <f t="shared" si="127"/>
        <v>160</v>
      </c>
      <c r="K474" s="89"/>
      <c r="L474" s="89"/>
      <c r="M474" s="89"/>
      <c r="N474" s="92"/>
      <c r="O474" s="92"/>
      <c r="P474" s="172"/>
      <c r="Q474" s="172"/>
      <c r="R474" s="138"/>
    </row>
    <row r="475" spans="1:18" s="17" customFormat="1" ht="15.75" customHeight="1">
      <c r="A475" s="56"/>
      <c r="B475" s="13" t="s">
        <v>638</v>
      </c>
      <c r="C475" s="8" t="s">
        <v>720</v>
      </c>
      <c r="D475" s="48">
        <v>12640</v>
      </c>
      <c r="E475" s="48"/>
      <c r="F475" s="48"/>
      <c r="G475" s="92">
        <f t="shared" si="125"/>
        <v>12640</v>
      </c>
      <c r="H475" s="92">
        <f t="shared" si="126"/>
        <v>12640</v>
      </c>
      <c r="I475" s="48"/>
      <c r="J475" s="89">
        <f t="shared" si="127"/>
        <v>12640</v>
      </c>
      <c r="K475" s="89"/>
      <c r="L475" s="89"/>
      <c r="M475" s="89"/>
      <c r="N475" s="92"/>
      <c r="O475" s="92"/>
      <c r="P475" s="172"/>
      <c r="Q475" s="172"/>
      <c r="R475" s="138"/>
    </row>
    <row r="476" spans="1:18" s="17" customFormat="1" ht="15.75" customHeight="1">
      <c r="A476" s="56"/>
      <c r="B476" s="13" t="s">
        <v>285</v>
      </c>
      <c r="C476" s="8" t="s">
        <v>286</v>
      </c>
      <c r="D476" s="48">
        <v>396</v>
      </c>
      <c r="E476" s="48"/>
      <c r="F476" s="48"/>
      <c r="G476" s="92">
        <f t="shared" si="125"/>
        <v>396</v>
      </c>
      <c r="H476" s="92">
        <f t="shared" si="126"/>
        <v>396</v>
      </c>
      <c r="I476" s="48"/>
      <c r="J476" s="89">
        <f t="shared" si="127"/>
        <v>396</v>
      </c>
      <c r="K476" s="89"/>
      <c r="L476" s="89"/>
      <c r="M476" s="89"/>
      <c r="N476" s="92"/>
      <c r="O476" s="92"/>
      <c r="P476" s="172"/>
      <c r="Q476" s="172"/>
      <c r="R476" s="138"/>
    </row>
    <row r="477" spans="1:18" s="17" customFormat="1" ht="15.75" customHeight="1">
      <c r="A477" s="56"/>
      <c r="B477" s="13" t="s">
        <v>67</v>
      </c>
      <c r="C477" s="7" t="s">
        <v>69</v>
      </c>
      <c r="D477" s="48">
        <v>1757</v>
      </c>
      <c r="E477" s="48"/>
      <c r="F477" s="48"/>
      <c r="G477" s="92">
        <f t="shared" si="125"/>
        <v>1757</v>
      </c>
      <c r="H477" s="92">
        <f t="shared" si="126"/>
        <v>1757</v>
      </c>
      <c r="I477" s="48"/>
      <c r="J477" s="89">
        <f t="shared" si="127"/>
        <v>1757</v>
      </c>
      <c r="K477" s="89"/>
      <c r="L477" s="89"/>
      <c r="M477" s="89"/>
      <c r="N477" s="92"/>
      <c r="O477" s="92"/>
      <c r="P477" s="172"/>
      <c r="Q477" s="172"/>
      <c r="R477" s="138"/>
    </row>
    <row r="478" spans="1:18" s="17" customFormat="1" ht="15.75" customHeight="1">
      <c r="A478" s="56"/>
      <c r="B478" s="13" t="s">
        <v>49</v>
      </c>
      <c r="C478" s="7" t="s">
        <v>53</v>
      </c>
      <c r="D478" s="48">
        <v>3963</v>
      </c>
      <c r="E478" s="48"/>
      <c r="F478" s="48"/>
      <c r="G478" s="92">
        <f t="shared" si="125"/>
        <v>3963</v>
      </c>
      <c r="H478" s="92">
        <f t="shared" si="126"/>
        <v>3963</v>
      </c>
      <c r="I478" s="48"/>
      <c r="J478" s="89">
        <f t="shared" si="127"/>
        <v>3963</v>
      </c>
      <c r="K478" s="89"/>
      <c r="L478" s="89"/>
      <c r="M478" s="89"/>
      <c r="N478" s="92"/>
      <c r="O478" s="92"/>
      <c r="P478" s="172"/>
      <c r="Q478" s="172"/>
      <c r="R478" s="138"/>
    </row>
    <row r="479" spans="1:18" s="17" customFormat="1" ht="15" customHeight="1">
      <c r="A479" s="56"/>
      <c r="B479" s="13" t="s">
        <v>640</v>
      </c>
      <c r="C479" s="8" t="s">
        <v>641</v>
      </c>
      <c r="D479" s="48">
        <v>1200</v>
      </c>
      <c r="E479" s="48"/>
      <c r="F479" s="48"/>
      <c r="G479" s="92">
        <f t="shared" si="125"/>
        <v>1200</v>
      </c>
      <c r="H479" s="92">
        <f t="shared" si="126"/>
        <v>1200</v>
      </c>
      <c r="I479" s="48"/>
      <c r="J479" s="89">
        <f t="shared" si="127"/>
        <v>1200</v>
      </c>
      <c r="K479" s="89"/>
      <c r="L479" s="89"/>
      <c r="M479" s="89"/>
      <c r="N479" s="92"/>
      <c r="O479" s="92"/>
      <c r="P479" s="172"/>
      <c r="Q479" s="172"/>
      <c r="R479" s="138"/>
    </row>
    <row r="480" spans="1:18" s="17" customFormat="1" ht="15" customHeight="1">
      <c r="A480" s="56"/>
      <c r="B480" s="13" t="s">
        <v>644</v>
      </c>
      <c r="C480" s="8" t="s">
        <v>645</v>
      </c>
      <c r="D480" s="48">
        <v>8800</v>
      </c>
      <c r="E480" s="48"/>
      <c r="F480" s="48"/>
      <c r="G480" s="92">
        <f t="shared" si="125"/>
        <v>8800</v>
      </c>
      <c r="H480" s="92">
        <f t="shared" si="126"/>
        <v>8800</v>
      </c>
      <c r="I480" s="48"/>
      <c r="J480" s="89">
        <f t="shared" si="127"/>
        <v>8800</v>
      </c>
      <c r="K480" s="89"/>
      <c r="L480" s="89"/>
      <c r="M480" s="89"/>
      <c r="N480" s="92"/>
      <c r="O480" s="92"/>
      <c r="P480" s="172"/>
      <c r="Q480" s="172"/>
      <c r="R480" s="138"/>
    </row>
    <row r="481" spans="1:18" s="17" customFormat="1" ht="14.25" customHeight="1">
      <c r="A481" s="56"/>
      <c r="B481" s="13" t="s">
        <v>50</v>
      </c>
      <c r="C481" s="7" t="s">
        <v>359</v>
      </c>
      <c r="D481" s="48">
        <v>3600</v>
      </c>
      <c r="E481" s="48"/>
      <c r="F481" s="48"/>
      <c r="G481" s="92">
        <f t="shared" si="125"/>
        <v>3600</v>
      </c>
      <c r="H481" s="92">
        <f t="shared" si="126"/>
        <v>3600</v>
      </c>
      <c r="I481" s="48"/>
      <c r="J481" s="89">
        <f t="shared" si="127"/>
        <v>3600</v>
      </c>
      <c r="K481" s="89"/>
      <c r="L481" s="89"/>
      <c r="M481" s="89"/>
      <c r="N481" s="92"/>
      <c r="O481" s="92"/>
      <c r="P481" s="172"/>
      <c r="Q481" s="172"/>
      <c r="R481" s="138"/>
    </row>
    <row r="482" spans="1:18" s="17" customFormat="1" ht="14.25" customHeight="1">
      <c r="A482" s="56"/>
      <c r="B482" s="13" t="s">
        <v>51</v>
      </c>
      <c r="C482" s="7" t="s">
        <v>65</v>
      </c>
      <c r="D482" s="48">
        <v>600</v>
      </c>
      <c r="E482" s="48"/>
      <c r="F482" s="48"/>
      <c r="G482" s="92">
        <f t="shared" si="125"/>
        <v>600</v>
      </c>
      <c r="H482" s="92">
        <f t="shared" si="126"/>
        <v>600</v>
      </c>
      <c r="I482" s="48"/>
      <c r="J482" s="89">
        <f t="shared" si="127"/>
        <v>600</v>
      </c>
      <c r="K482" s="89"/>
      <c r="L482" s="89"/>
      <c r="M482" s="89"/>
      <c r="N482" s="92"/>
      <c r="O482" s="92"/>
      <c r="P482" s="172"/>
      <c r="Q482" s="172"/>
      <c r="R482" s="138"/>
    </row>
    <row r="483" spans="1:18" s="17" customFormat="1" ht="14.25" customHeight="1">
      <c r="A483" s="56"/>
      <c r="B483" s="13" t="s">
        <v>52</v>
      </c>
      <c r="C483" s="7" t="s">
        <v>66</v>
      </c>
      <c r="D483" s="48">
        <v>2050</v>
      </c>
      <c r="E483" s="48"/>
      <c r="F483" s="48"/>
      <c r="G483" s="92">
        <f t="shared" si="125"/>
        <v>2050</v>
      </c>
      <c r="H483" s="92">
        <f t="shared" si="126"/>
        <v>2050</v>
      </c>
      <c r="I483" s="48"/>
      <c r="J483" s="89">
        <f t="shared" si="127"/>
        <v>2050</v>
      </c>
      <c r="K483" s="89"/>
      <c r="L483" s="89"/>
      <c r="M483" s="89"/>
      <c r="N483" s="92"/>
      <c r="O483" s="92"/>
      <c r="P483" s="172"/>
      <c r="Q483" s="172"/>
      <c r="R483" s="138"/>
    </row>
    <row r="484" spans="1:18" s="16" customFormat="1" ht="37.5" customHeight="1">
      <c r="A484" s="54" t="s">
        <v>108</v>
      </c>
      <c r="B484" s="71"/>
      <c r="C484" s="42" t="s">
        <v>109</v>
      </c>
      <c r="D484" s="86">
        <f aca="true" t="shared" si="128" ref="D484:K484">SUM(D485:D491)</f>
        <v>46700</v>
      </c>
      <c r="E484" s="86">
        <f t="shared" si="128"/>
        <v>0</v>
      </c>
      <c r="F484" s="86">
        <f t="shared" si="128"/>
        <v>0</v>
      </c>
      <c r="G484" s="86">
        <f t="shared" si="128"/>
        <v>46700</v>
      </c>
      <c r="H484" s="86">
        <f t="shared" si="128"/>
        <v>46700</v>
      </c>
      <c r="I484" s="86">
        <f t="shared" si="128"/>
        <v>35202</v>
      </c>
      <c r="J484" s="86">
        <f t="shared" si="128"/>
        <v>11498</v>
      </c>
      <c r="K484" s="86">
        <f t="shared" si="128"/>
        <v>0</v>
      </c>
      <c r="L484" s="86">
        <f aca="true" t="shared" si="129" ref="L484:R484">SUM(L485:L491)</f>
        <v>0</v>
      </c>
      <c r="M484" s="86">
        <f t="shared" si="129"/>
        <v>0</v>
      </c>
      <c r="N484" s="86">
        <f t="shared" si="129"/>
        <v>0</v>
      </c>
      <c r="O484" s="86"/>
      <c r="P484" s="86">
        <f t="shared" si="129"/>
        <v>0</v>
      </c>
      <c r="Q484" s="86">
        <f t="shared" si="129"/>
        <v>0</v>
      </c>
      <c r="R484" s="87">
        <f t="shared" si="129"/>
        <v>0</v>
      </c>
    </row>
    <row r="485" spans="1:18" s="16" customFormat="1" ht="18.75" customHeight="1">
      <c r="A485" s="68"/>
      <c r="B485" s="13" t="s">
        <v>625</v>
      </c>
      <c r="C485" s="7" t="s">
        <v>626</v>
      </c>
      <c r="D485" s="48">
        <v>29899</v>
      </c>
      <c r="E485" s="48"/>
      <c r="F485" s="48"/>
      <c r="G485" s="92">
        <f>D485+E485-F485</f>
        <v>29899</v>
      </c>
      <c r="H485" s="48">
        <f>G485</f>
        <v>29899</v>
      </c>
      <c r="I485" s="48">
        <f>H485</f>
        <v>29899</v>
      </c>
      <c r="J485" s="48"/>
      <c r="K485" s="92"/>
      <c r="L485" s="92"/>
      <c r="M485" s="92"/>
      <c r="N485" s="92"/>
      <c r="O485" s="92"/>
      <c r="P485" s="172"/>
      <c r="Q485" s="172"/>
      <c r="R485" s="138"/>
    </row>
    <row r="486" spans="1:18" s="16" customFormat="1" ht="14.25" customHeight="1">
      <c r="A486" s="68"/>
      <c r="B486" s="13" t="s">
        <v>655</v>
      </c>
      <c r="C486" s="7" t="s">
        <v>380</v>
      </c>
      <c r="D486" s="48">
        <v>4571</v>
      </c>
      <c r="E486" s="48"/>
      <c r="F486" s="48"/>
      <c r="G486" s="92">
        <f aca="true" t="shared" si="130" ref="G486:G491">D486+E486-F486</f>
        <v>4571</v>
      </c>
      <c r="H486" s="48">
        <f aca="true" t="shared" si="131" ref="H486:H491">G486</f>
        <v>4571</v>
      </c>
      <c r="I486" s="48">
        <f>H486</f>
        <v>4571</v>
      </c>
      <c r="J486" s="48"/>
      <c r="K486" s="92"/>
      <c r="L486" s="92"/>
      <c r="M486" s="92"/>
      <c r="N486" s="92"/>
      <c r="O486" s="92"/>
      <c r="P486" s="172"/>
      <c r="Q486" s="172"/>
      <c r="R486" s="138"/>
    </row>
    <row r="487" spans="1:18" s="16" customFormat="1" ht="13.5" customHeight="1">
      <c r="A487" s="68"/>
      <c r="B487" s="13" t="s">
        <v>631</v>
      </c>
      <c r="C487" s="7" t="s">
        <v>589</v>
      </c>
      <c r="D487" s="48">
        <v>732</v>
      </c>
      <c r="E487" s="48"/>
      <c r="F487" s="48"/>
      <c r="G487" s="92">
        <f t="shared" si="130"/>
        <v>732</v>
      </c>
      <c r="H487" s="48">
        <f t="shared" si="131"/>
        <v>732</v>
      </c>
      <c r="I487" s="48">
        <f>H487</f>
        <v>732</v>
      </c>
      <c r="J487" s="48"/>
      <c r="K487" s="92"/>
      <c r="L487" s="92"/>
      <c r="M487" s="92"/>
      <c r="N487" s="92"/>
      <c r="O487" s="92"/>
      <c r="P487" s="172"/>
      <c r="Q487" s="172"/>
      <c r="R487" s="138"/>
    </row>
    <row r="488" spans="1:18" s="17" customFormat="1" ht="14.25" customHeight="1">
      <c r="A488" s="56"/>
      <c r="B488" s="13" t="s">
        <v>633</v>
      </c>
      <c r="C488" s="8" t="s">
        <v>634</v>
      </c>
      <c r="D488" s="48">
        <v>500</v>
      </c>
      <c r="E488" s="48"/>
      <c r="F488" s="48"/>
      <c r="G488" s="92">
        <f t="shared" si="130"/>
        <v>500</v>
      </c>
      <c r="H488" s="48">
        <f t="shared" si="131"/>
        <v>500</v>
      </c>
      <c r="I488" s="48"/>
      <c r="J488" s="48">
        <f>H488</f>
        <v>500</v>
      </c>
      <c r="K488" s="92"/>
      <c r="L488" s="92"/>
      <c r="M488" s="92"/>
      <c r="N488" s="92"/>
      <c r="O488" s="92"/>
      <c r="P488" s="172"/>
      <c r="Q488" s="172"/>
      <c r="R488" s="138"/>
    </row>
    <row r="489" spans="1:18" s="17" customFormat="1" ht="14.25" customHeight="1">
      <c r="A489" s="56"/>
      <c r="B489" s="13" t="s">
        <v>635</v>
      </c>
      <c r="C489" s="8" t="s">
        <v>718</v>
      </c>
      <c r="D489" s="48">
        <v>4848</v>
      </c>
      <c r="E489" s="48"/>
      <c r="F489" s="48"/>
      <c r="G489" s="92">
        <f t="shared" si="130"/>
        <v>4848</v>
      </c>
      <c r="H489" s="48">
        <f t="shared" si="131"/>
        <v>4848</v>
      </c>
      <c r="I489" s="48"/>
      <c r="J489" s="48">
        <f>H489</f>
        <v>4848</v>
      </c>
      <c r="K489" s="92"/>
      <c r="L489" s="92"/>
      <c r="M489" s="92"/>
      <c r="N489" s="92"/>
      <c r="O489" s="92"/>
      <c r="P489" s="172"/>
      <c r="Q489" s="172"/>
      <c r="R489" s="138"/>
    </row>
    <row r="490" spans="1:18" s="17" customFormat="1" ht="14.25" customHeight="1">
      <c r="A490" s="56"/>
      <c r="B490" s="13" t="s">
        <v>638</v>
      </c>
      <c r="C490" s="8" t="s">
        <v>720</v>
      </c>
      <c r="D490" s="48">
        <v>5325</v>
      </c>
      <c r="E490" s="48"/>
      <c r="F490" s="48"/>
      <c r="G490" s="92">
        <f t="shared" si="130"/>
        <v>5325</v>
      </c>
      <c r="H490" s="48">
        <f t="shared" si="131"/>
        <v>5325</v>
      </c>
      <c r="I490" s="48"/>
      <c r="J490" s="48">
        <f>H490</f>
        <v>5325</v>
      </c>
      <c r="K490" s="92"/>
      <c r="L490" s="92"/>
      <c r="M490" s="92"/>
      <c r="N490" s="92"/>
      <c r="O490" s="92"/>
      <c r="P490" s="172"/>
      <c r="Q490" s="172"/>
      <c r="R490" s="138"/>
    </row>
    <row r="491" spans="1:18" s="17" customFormat="1" ht="14.25" customHeight="1">
      <c r="A491" s="56"/>
      <c r="B491" s="13" t="s">
        <v>644</v>
      </c>
      <c r="C491" s="8" t="s">
        <v>645</v>
      </c>
      <c r="D491" s="48">
        <v>825</v>
      </c>
      <c r="E491" s="48"/>
      <c r="F491" s="48"/>
      <c r="G491" s="92">
        <f t="shared" si="130"/>
        <v>825</v>
      </c>
      <c r="H491" s="48">
        <f t="shared" si="131"/>
        <v>825</v>
      </c>
      <c r="I491" s="48"/>
      <c r="J491" s="48">
        <f>H491</f>
        <v>825</v>
      </c>
      <c r="K491" s="92"/>
      <c r="L491" s="92"/>
      <c r="M491" s="92"/>
      <c r="N491" s="92"/>
      <c r="O491" s="92"/>
      <c r="P491" s="172"/>
      <c r="Q491" s="172"/>
      <c r="R491" s="138"/>
    </row>
    <row r="492" spans="1:18" s="17" customFormat="1" ht="18.75" customHeight="1">
      <c r="A492" s="54" t="s">
        <v>731</v>
      </c>
      <c r="B492" s="75"/>
      <c r="C492" s="43" t="s">
        <v>698</v>
      </c>
      <c r="D492" s="86">
        <f>SUM(D493:D499)</f>
        <v>63732</v>
      </c>
      <c r="E492" s="86">
        <f>SUM(E493:E499)</f>
        <v>0</v>
      </c>
      <c r="F492" s="86">
        <f>SUM(F493:F499)</f>
        <v>0</v>
      </c>
      <c r="G492" s="86">
        <f>SUM(G493:G499)</f>
        <v>63732</v>
      </c>
      <c r="H492" s="86">
        <f aca="true" t="shared" si="132" ref="H492:R492">SUM(H493:H499)</f>
        <v>63732</v>
      </c>
      <c r="I492" s="86">
        <f t="shared" si="132"/>
        <v>7714</v>
      </c>
      <c r="J492" s="86">
        <f t="shared" si="132"/>
        <v>56018</v>
      </c>
      <c r="K492" s="86">
        <f t="shared" si="132"/>
        <v>0</v>
      </c>
      <c r="L492" s="86">
        <f t="shared" si="132"/>
        <v>0</v>
      </c>
      <c r="M492" s="86">
        <f t="shared" si="132"/>
        <v>0</v>
      </c>
      <c r="N492" s="86">
        <f t="shared" si="132"/>
        <v>0</v>
      </c>
      <c r="O492" s="86"/>
      <c r="P492" s="86">
        <f t="shared" si="132"/>
        <v>0</v>
      </c>
      <c r="Q492" s="86">
        <f t="shared" si="132"/>
        <v>0</v>
      </c>
      <c r="R492" s="87">
        <f t="shared" si="132"/>
        <v>0</v>
      </c>
    </row>
    <row r="493" spans="1:18" s="17" customFormat="1" ht="14.25" customHeight="1">
      <c r="A493" s="68"/>
      <c r="B493" s="11" t="s">
        <v>625</v>
      </c>
      <c r="C493" s="7" t="s">
        <v>626</v>
      </c>
      <c r="D493" s="48">
        <v>6790</v>
      </c>
      <c r="E493" s="48"/>
      <c r="F493" s="48"/>
      <c r="G493" s="97">
        <f aca="true" t="shared" si="133" ref="G493:G499">D493+E493-F493</f>
        <v>6790</v>
      </c>
      <c r="H493" s="97">
        <f aca="true" t="shared" si="134" ref="H493:I495">G493</f>
        <v>6790</v>
      </c>
      <c r="I493" s="48">
        <f t="shared" si="134"/>
        <v>6790</v>
      </c>
      <c r="J493" s="48"/>
      <c r="K493" s="92"/>
      <c r="L493" s="92"/>
      <c r="M493" s="92"/>
      <c r="N493" s="92"/>
      <c r="O493" s="92"/>
      <c r="P493" s="172"/>
      <c r="Q493" s="172"/>
      <c r="R493" s="138"/>
    </row>
    <row r="494" spans="1:18" s="17" customFormat="1" ht="14.25" customHeight="1">
      <c r="A494" s="68"/>
      <c r="B494" s="11" t="s">
        <v>655</v>
      </c>
      <c r="C494" s="7" t="s">
        <v>380</v>
      </c>
      <c r="D494" s="48">
        <v>796</v>
      </c>
      <c r="E494" s="48"/>
      <c r="F494" s="48"/>
      <c r="G494" s="97">
        <f t="shared" si="133"/>
        <v>796</v>
      </c>
      <c r="H494" s="97">
        <f t="shared" si="134"/>
        <v>796</v>
      </c>
      <c r="I494" s="48">
        <f t="shared" si="134"/>
        <v>796</v>
      </c>
      <c r="J494" s="48"/>
      <c r="K494" s="92"/>
      <c r="L494" s="92"/>
      <c r="M494" s="92"/>
      <c r="N494" s="92"/>
      <c r="O494" s="92"/>
      <c r="P494" s="172"/>
      <c r="Q494" s="172"/>
      <c r="R494" s="138"/>
    </row>
    <row r="495" spans="1:18" s="17" customFormat="1" ht="14.25" customHeight="1">
      <c r="A495" s="68"/>
      <c r="B495" s="11" t="s">
        <v>631</v>
      </c>
      <c r="C495" s="7" t="s">
        <v>589</v>
      </c>
      <c r="D495" s="48">
        <v>128</v>
      </c>
      <c r="E495" s="48"/>
      <c r="F495" s="48"/>
      <c r="G495" s="97">
        <f t="shared" si="133"/>
        <v>128</v>
      </c>
      <c r="H495" s="97">
        <f t="shared" si="134"/>
        <v>128</v>
      </c>
      <c r="I495" s="48">
        <f t="shared" si="134"/>
        <v>128</v>
      </c>
      <c r="J495" s="48"/>
      <c r="K495" s="92"/>
      <c r="L495" s="92"/>
      <c r="M495" s="92"/>
      <c r="N495" s="92"/>
      <c r="O495" s="92"/>
      <c r="P495" s="172"/>
      <c r="Q495" s="172"/>
      <c r="R495" s="138"/>
    </row>
    <row r="496" spans="1:18" s="17" customFormat="1" ht="14.25" customHeight="1">
      <c r="A496" s="68"/>
      <c r="B496" s="11" t="s">
        <v>633</v>
      </c>
      <c r="C496" s="7" t="s">
        <v>634</v>
      </c>
      <c r="D496" s="48">
        <v>24150</v>
      </c>
      <c r="E496" s="48"/>
      <c r="F496" s="48"/>
      <c r="G496" s="97">
        <f t="shared" si="133"/>
        <v>24150</v>
      </c>
      <c r="H496" s="97">
        <f>G496</f>
        <v>24150</v>
      </c>
      <c r="I496" s="48"/>
      <c r="J496" s="48">
        <f>H496</f>
        <v>24150</v>
      </c>
      <c r="K496" s="92"/>
      <c r="L496" s="92"/>
      <c r="M496" s="92"/>
      <c r="N496" s="92"/>
      <c r="O496" s="92"/>
      <c r="P496" s="172"/>
      <c r="Q496" s="172"/>
      <c r="R496" s="138"/>
    </row>
    <row r="497" spans="1:18" s="17" customFormat="1" ht="14.25" customHeight="1">
      <c r="A497" s="68"/>
      <c r="B497" s="11" t="s">
        <v>635</v>
      </c>
      <c r="C497" s="8" t="s">
        <v>718</v>
      </c>
      <c r="D497" s="48">
        <v>12835</v>
      </c>
      <c r="E497" s="48"/>
      <c r="F497" s="48"/>
      <c r="G497" s="97">
        <f t="shared" si="133"/>
        <v>12835</v>
      </c>
      <c r="H497" s="97">
        <f>G497</f>
        <v>12835</v>
      </c>
      <c r="I497" s="48"/>
      <c r="J497" s="48">
        <f>H497</f>
        <v>12835</v>
      </c>
      <c r="K497" s="92"/>
      <c r="L497" s="92"/>
      <c r="M497" s="92"/>
      <c r="N497" s="92"/>
      <c r="O497" s="92"/>
      <c r="P497" s="172"/>
      <c r="Q497" s="172"/>
      <c r="R497" s="138"/>
    </row>
    <row r="498" spans="1:18" s="17" customFormat="1" ht="14.25" customHeight="1">
      <c r="A498" s="68"/>
      <c r="B498" s="11" t="s">
        <v>638</v>
      </c>
      <c r="C498" s="8" t="s">
        <v>720</v>
      </c>
      <c r="D498" s="48">
        <v>18283</v>
      </c>
      <c r="E498" s="48"/>
      <c r="F498" s="48"/>
      <c r="G498" s="97">
        <f t="shared" si="133"/>
        <v>18283</v>
      </c>
      <c r="H498" s="97">
        <f>G498</f>
        <v>18283</v>
      </c>
      <c r="I498" s="48"/>
      <c r="J498" s="48">
        <f>H498</f>
        <v>18283</v>
      </c>
      <c r="K498" s="92"/>
      <c r="L498" s="92"/>
      <c r="M498" s="92"/>
      <c r="N498" s="92"/>
      <c r="O498" s="92"/>
      <c r="P498" s="172"/>
      <c r="Q498" s="172"/>
      <c r="R498" s="138"/>
    </row>
    <row r="499" spans="1:18" s="17" customFormat="1" ht="14.25" customHeight="1">
      <c r="A499" s="68"/>
      <c r="B499" s="11" t="s">
        <v>49</v>
      </c>
      <c r="C499" s="8" t="s">
        <v>53</v>
      </c>
      <c r="D499" s="48">
        <v>750</v>
      </c>
      <c r="E499" s="48"/>
      <c r="F499" s="48"/>
      <c r="G499" s="97">
        <f t="shared" si="133"/>
        <v>750</v>
      </c>
      <c r="H499" s="97">
        <f>G499</f>
        <v>750</v>
      </c>
      <c r="I499" s="48"/>
      <c r="J499" s="48">
        <f>H499</f>
        <v>750</v>
      </c>
      <c r="K499" s="92"/>
      <c r="L499" s="92"/>
      <c r="M499" s="92"/>
      <c r="N499" s="92"/>
      <c r="O499" s="92"/>
      <c r="P499" s="172"/>
      <c r="Q499" s="172"/>
      <c r="R499" s="138"/>
    </row>
    <row r="500" spans="1:18" s="17" customFormat="1" ht="27.75" customHeight="1">
      <c r="A500" s="69" t="s">
        <v>34</v>
      </c>
      <c r="B500" s="74"/>
      <c r="C500" s="37" t="s">
        <v>481</v>
      </c>
      <c r="D500" s="90">
        <f aca="true" t="shared" si="135" ref="D500:N500">D501+D503+D513+D556</f>
        <v>3432938</v>
      </c>
      <c r="E500" s="90">
        <f t="shared" si="135"/>
        <v>0</v>
      </c>
      <c r="F500" s="90">
        <f t="shared" si="135"/>
        <v>0</v>
      </c>
      <c r="G500" s="90">
        <f t="shared" si="135"/>
        <v>3432938</v>
      </c>
      <c r="H500" s="90">
        <f t="shared" si="135"/>
        <v>3421188</v>
      </c>
      <c r="I500" s="90">
        <f t="shared" si="135"/>
        <v>1253697</v>
      </c>
      <c r="J500" s="90">
        <f t="shared" si="135"/>
        <v>162705</v>
      </c>
      <c r="K500" s="90">
        <f t="shared" si="135"/>
        <v>34770</v>
      </c>
      <c r="L500" s="90">
        <f t="shared" si="135"/>
        <v>3000</v>
      </c>
      <c r="M500" s="90">
        <f t="shared" si="135"/>
        <v>1967016</v>
      </c>
      <c r="N500" s="90">
        <f t="shared" si="135"/>
        <v>0</v>
      </c>
      <c r="O500" s="90"/>
      <c r="P500" s="90">
        <f>P501+P503+P513+P556</f>
        <v>11750</v>
      </c>
      <c r="Q500" s="90">
        <f>Q501+Q503+Q513+Q556</f>
        <v>11750</v>
      </c>
      <c r="R500" s="91">
        <f>R501+R503+R513+R556</f>
        <v>0</v>
      </c>
    </row>
    <row r="501" spans="1:18" s="17" customFormat="1" ht="29.25" customHeight="1">
      <c r="A501" s="54" t="s">
        <v>45</v>
      </c>
      <c r="B501" s="75"/>
      <c r="C501" s="43" t="s">
        <v>479</v>
      </c>
      <c r="D501" s="86">
        <f>SUM(D502:D502)</f>
        <v>34770</v>
      </c>
      <c r="E501" s="86">
        <f>SUM(E502:E502)</f>
        <v>0</v>
      </c>
      <c r="F501" s="86">
        <f>SUM(F502:F502)</f>
        <v>0</v>
      </c>
      <c r="G501" s="86">
        <f>SUM(G502:G502)</f>
        <v>34770</v>
      </c>
      <c r="H501" s="86">
        <f aca="true" t="shared" si="136" ref="H501:R501">SUM(H502:H502)</f>
        <v>34770</v>
      </c>
      <c r="I501" s="86">
        <f t="shared" si="136"/>
        <v>0</v>
      </c>
      <c r="J501" s="86">
        <f t="shared" si="136"/>
        <v>0</v>
      </c>
      <c r="K501" s="86">
        <f t="shared" si="136"/>
        <v>34770</v>
      </c>
      <c r="L501" s="86">
        <f t="shared" si="136"/>
        <v>0</v>
      </c>
      <c r="M501" s="86">
        <f t="shared" si="136"/>
        <v>0</v>
      </c>
      <c r="N501" s="86">
        <f t="shared" si="136"/>
        <v>0</v>
      </c>
      <c r="O501" s="86"/>
      <c r="P501" s="86">
        <f t="shared" si="136"/>
        <v>0</v>
      </c>
      <c r="Q501" s="86">
        <f t="shared" si="136"/>
        <v>0</v>
      </c>
      <c r="R501" s="87">
        <f t="shared" si="136"/>
        <v>0</v>
      </c>
    </row>
    <row r="502" spans="1:18" s="17" customFormat="1" ht="35.25" customHeight="1">
      <c r="A502" s="53"/>
      <c r="B502" s="64" t="s">
        <v>689</v>
      </c>
      <c r="C502" s="7" t="s">
        <v>510</v>
      </c>
      <c r="D502" s="92">
        <v>34770</v>
      </c>
      <c r="E502" s="92"/>
      <c r="F502" s="92"/>
      <c r="G502" s="97">
        <f>D502+E502-F502</f>
        <v>34770</v>
      </c>
      <c r="H502" s="92">
        <f>G502</f>
        <v>34770</v>
      </c>
      <c r="I502" s="95"/>
      <c r="J502" s="95"/>
      <c r="K502" s="92">
        <f>H502</f>
        <v>34770</v>
      </c>
      <c r="L502" s="92"/>
      <c r="M502" s="92"/>
      <c r="N502" s="92"/>
      <c r="O502" s="92"/>
      <c r="P502" s="172"/>
      <c r="Q502" s="172"/>
      <c r="R502" s="138"/>
    </row>
    <row r="503" spans="1:18" s="17" customFormat="1" ht="17.25" customHeight="1">
      <c r="A503" s="54" t="s">
        <v>44</v>
      </c>
      <c r="B503" s="75"/>
      <c r="C503" s="40" t="s">
        <v>266</v>
      </c>
      <c r="D503" s="86">
        <f aca="true" t="shared" si="137" ref="D503:I503">SUM(D504:D512)</f>
        <v>40865</v>
      </c>
      <c r="E503" s="86">
        <f t="shared" si="137"/>
        <v>0</v>
      </c>
      <c r="F503" s="86">
        <f t="shared" si="137"/>
        <v>0</v>
      </c>
      <c r="G503" s="86">
        <f t="shared" si="137"/>
        <v>40865</v>
      </c>
      <c r="H503" s="86">
        <f t="shared" si="137"/>
        <v>40865</v>
      </c>
      <c r="I503" s="86">
        <f t="shared" si="137"/>
        <v>36800</v>
      </c>
      <c r="J503" s="86">
        <f aca="true" t="shared" si="138" ref="J503:R503">SUM(J504:J512)</f>
        <v>4065</v>
      </c>
      <c r="K503" s="86">
        <f t="shared" si="138"/>
        <v>0</v>
      </c>
      <c r="L503" s="86">
        <f t="shared" si="138"/>
        <v>0</v>
      </c>
      <c r="M503" s="86">
        <f t="shared" si="138"/>
        <v>0</v>
      </c>
      <c r="N503" s="86">
        <f t="shared" si="138"/>
        <v>0</v>
      </c>
      <c r="O503" s="86"/>
      <c r="P503" s="86">
        <f t="shared" si="138"/>
        <v>0</v>
      </c>
      <c r="Q503" s="86">
        <f t="shared" si="138"/>
        <v>0</v>
      </c>
      <c r="R503" s="87">
        <f t="shared" si="138"/>
        <v>0</v>
      </c>
    </row>
    <row r="504" spans="1:18" s="17" customFormat="1" ht="16.5" customHeight="1">
      <c r="A504" s="56"/>
      <c r="B504" s="11" t="s">
        <v>625</v>
      </c>
      <c r="C504" s="7" t="s">
        <v>626</v>
      </c>
      <c r="D504" s="48">
        <v>30000</v>
      </c>
      <c r="E504" s="48"/>
      <c r="F504" s="48"/>
      <c r="G504" s="92">
        <f>D504+E504-F504</f>
        <v>30000</v>
      </c>
      <c r="H504" s="48">
        <f>G504</f>
        <v>30000</v>
      </c>
      <c r="I504" s="48">
        <f>H504</f>
        <v>30000</v>
      </c>
      <c r="J504" s="88"/>
      <c r="K504" s="89"/>
      <c r="L504" s="89"/>
      <c r="M504" s="89"/>
      <c r="N504" s="92"/>
      <c r="O504" s="92"/>
      <c r="P504" s="172"/>
      <c r="Q504" s="172"/>
      <c r="R504" s="138"/>
    </row>
    <row r="505" spans="1:18" s="17" customFormat="1" ht="13.5" customHeight="1">
      <c r="A505" s="56"/>
      <c r="B505" s="11" t="s">
        <v>629</v>
      </c>
      <c r="C505" s="7" t="s">
        <v>134</v>
      </c>
      <c r="D505" s="48">
        <v>1275</v>
      </c>
      <c r="E505" s="48"/>
      <c r="F505" s="48"/>
      <c r="G505" s="92">
        <f aca="true" t="shared" si="139" ref="G505:G512">D505+E505-F505</f>
        <v>1275</v>
      </c>
      <c r="H505" s="48">
        <f aca="true" t="shared" si="140" ref="H505:H512">G505</f>
        <v>1275</v>
      </c>
      <c r="I505" s="48">
        <f>H505</f>
        <v>1275</v>
      </c>
      <c r="J505" s="88"/>
      <c r="K505" s="89"/>
      <c r="L505" s="89"/>
      <c r="M505" s="89"/>
      <c r="N505" s="92"/>
      <c r="O505" s="92"/>
      <c r="P505" s="172"/>
      <c r="Q505" s="172"/>
      <c r="R505" s="138"/>
    </row>
    <row r="506" spans="1:18" s="17" customFormat="1" ht="14.25" customHeight="1">
      <c r="A506" s="56"/>
      <c r="B506" s="65" t="s">
        <v>655</v>
      </c>
      <c r="C506" s="7" t="s">
        <v>380</v>
      </c>
      <c r="D506" s="48">
        <v>4760</v>
      </c>
      <c r="E506" s="48"/>
      <c r="F506" s="48"/>
      <c r="G506" s="92">
        <f t="shared" si="139"/>
        <v>4760</v>
      </c>
      <c r="H506" s="48">
        <f t="shared" si="140"/>
        <v>4760</v>
      </c>
      <c r="I506" s="48">
        <f>H506</f>
        <v>4760</v>
      </c>
      <c r="J506" s="88"/>
      <c r="K506" s="89"/>
      <c r="L506" s="89"/>
      <c r="M506" s="89"/>
      <c r="N506" s="92"/>
      <c r="O506" s="92"/>
      <c r="P506" s="172"/>
      <c r="Q506" s="172"/>
      <c r="R506" s="138"/>
    </row>
    <row r="507" spans="1:18" s="17" customFormat="1" ht="13.5" customHeight="1">
      <c r="A507" s="56"/>
      <c r="B507" s="65" t="s">
        <v>631</v>
      </c>
      <c r="C507" s="7" t="s">
        <v>589</v>
      </c>
      <c r="D507" s="48">
        <v>765</v>
      </c>
      <c r="E507" s="48"/>
      <c r="F507" s="48"/>
      <c r="G507" s="92">
        <f t="shared" si="139"/>
        <v>765</v>
      </c>
      <c r="H507" s="48">
        <f t="shared" si="140"/>
        <v>765</v>
      </c>
      <c r="I507" s="48">
        <f>H507</f>
        <v>765</v>
      </c>
      <c r="J507" s="88"/>
      <c r="K507" s="89"/>
      <c r="L507" s="89"/>
      <c r="M507" s="89"/>
      <c r="N507" s="92"/>
      <c r="O507" s="92"/>
      <c r="P507" s="172"/>
      <c r="Q507" s="172"/>
      <c r="R507" s="138"/>
    </row>
    <row r="508" spans="1:18" s="17" customFormat="1" ht="13.5" customHeight="1">
      <c r="A508" s="56"/>
      <c r="B508" s="11" t="s">
        <v>633</v>
      </c>
      <c r="C508" s="7" t="s">
        <v>657</v>
      </c>
      <c r="D508" s="48">
        <v>500</v>
      </c>
      <c r="E508" s="48"/>
      <c r="F508" s="48"/>
      <c r="G508" s="92">
        <f t="shared" si="139"/>
        <v>500</v>
      </c>
      <c r="H508" s="48">
        <f t="shared" si="140"/>
        <v>500</v>
      </c>
      <c r="I508" s="48"/>
      <c r="J508" s="88">
        <f>H508</f>
        <v>500</v>
      </c>
      <c r="K508" s="89"/>
      <c r="L508" s="89"/>
      <c r="M508" s="89"/>
      <c r="N508" s="92"/>
      <c r="O508" s="92"/>
      <c r="P508" s="172"/>
      <c r="Q508" s="172"/>
      <c r="R508" s="138"/>
    </row>
    <row r="509" spans="1:18" s="17" customFormat="1" ht="14.25" customHeight="1">
      <c r="A509" s="56"/>
      <c r="B509" s="11" t="s">
        <v>638</v>
      </c>
      <c r="C509" s="7" t="s">
        <v>720</v>
      </c>
      <c r="D509" s="48">
        <v>690</v>
      </c>
      <c r="E509" s="48"/>
      <c r="F509" s="48"/>
      <c r="G509" s="92">
        <f t="shared" si="139"/>
        <v>690</v>
      </c>
      <c r="H509" s="48">
        <f t="shared" si="140"/>
        <v>690</v>
      </c>
      <c r="I509" s="48"/>
      <c r="J509" s="88">
        <f>H509</f>
        <v>690</v>
      </c>
      <c r="K509" s="89"/>
      <c r="L509" s="89"/>
      <c r="M509" s="89"/>
      <c r="N509" s="92"/>
      <c r="O509" s="92"/>
      <c r="P509" s="172"/>
      <c r="Q509" s="172"/>
      <c r="R509" s="138"/>
    </row>
    <row r="510" spans="1:18" s="17" customFormat="1" ht="12.75" customHeight="1">
      <c r="A510" s="56"/>
      <c r="B510" s="11" t="s">
        <v>644</v>
      </c>
      <c r="C510" s="7" t="s">
        <v>645</v>
      </c>
      <c r="D510" s="48">
        <v>1650</v>
      </c>
      <c r="E510" s="48"/>
      <c r="F510" s="48"/>
      <c r="G510" s="92">
        <f t="shared" si="139"/>
        <v>1650</v>
      </c>
      <c r="H510" s="48">
        <f t="shared" si="140"/>
        <v>1650</v>
      </c>
      <c r="I510" s="48"/>
      <c r="J510" s="88">
        <f>H510</f>
        <v>1650</v>
      </c>
      <c r="K510" s="89"/>
      <c r="L510" s="89"/>
      <c r="M510" s="89"/>
      <c r="N510" s="92"/>
      <c r="O510" s="92"/>
      <c r="P510" s="172"/>
      <c r="Q510" s="172"/>
      <c r="R510" s="138"/>
    </row>
    <row r="511" spans="1:18" s="17" customFormat="1" ht="12.75" customHeight="1">
      <c r="A511" s="56"/>
      <c r="B511" s="11" t="s">
        <v>51</v>
      </c>
      <c r="C511" s="7" t="s">
        <v>65</v>
      </c>
      <c r="D511" s="48">
        <v>400</v>
      </c>
      <c r="E511" s="48"/>
      <c r="F511" s="48"/>
      <c r="G511" s="92">
        <f t="shared" si="139"/>
        <v>400</v>
      </c>
      <c r="H511" s="48">
        <f t="shared" si="140"/>
        <v>400</v>
      </c>
      <c r="I511" s="48"/>
      <c r="J511" s="88">
        <f>H511</f>
        <v>400</v>
      </c>
      <c r="K511" s="89"/>
      <c r="L511" s="89"/>
      <c r="M511" s="89"/>
      <c r="N511" s="92"/>
      <c r="O511" s="92"/>
      <c r="P511" s="172"/>
      <c r="Q511" s="172"/>
      <c r="R511" s="138"/>
    </row>
    <row r="512" spans="1:18" s="17" customFormat="1" ht="12.75" customHeight="1">
      <c r="A512" s="56"/>
      <c r="B512" s="11" t="s">
        <v>52</v>
      </c>
      <c r="C512" s="7" t="s">
        <v>66</v>
      </c>
      <c r="D512" s="48">
        <v>825</v>
      </c>
      <c r="E512" s="48"/>
      <c r="F512" s="48"/>
      <c r="G512" s="92">
        <f t="shared" si="139"/>
        <v>825</v>
      </c>
      <c r="H512" s="48">
        <f t="shared" si="140"/>
        <v>825</v>
      </c>
      <c r="I512" s="48"/>
      <c r="J512" s="88">
        <f>H512</f>
        <v>825</v>
      </c>
      <c r="K512" s="89"/>
      <c r="L512" s="89"/>
      <c r="M512" s="89"/>
      <c r="N512" s="92"/>
      <c r="O512" s="92"/>
      <c r="P512" s="172"/>
      <c r="Q512" s="172"/>
      <c r="R512" s="138"/>
    </row>
    <row r="513" spans="1:18" s="17" customFormat="1" ht="15.75" customHeight="1">
      <c r="A513" s="54" t="s">
        <v>76</v>
      </c>
      <c r="B513" s="76"/>
      <c r="C513" s="40" t="s">
        <v>77</v>
      </c>
      <c r="D513" s="86">
        <f>SUM(D514:D555)</f>
        <v>2029196</v>
      </c>
      <c r="E513" s="86">
        <f>SUM(E514:E555)</f>
        <v>0</v>
      </c>
      <c r="F513" s="86">
        <f>SUM(F514:F555)</f>
        <v>0</v>
      </c>
      <c r="G513" s="86">
        <f>SUM(G514:G555)</f>
        <v>2029196</v>
      </c>
      <c r="H513" s="86">
        <f aca="true" t="shared" si="141" ref="H513:R513">SUM(H514:H555)</f>
        <v>2017446</v>
      </c>
      <c r="I513" s="86">
        <f t="shared" si="141"/>
        <v>1216897</v>
      </c>
      <c r="J513" s="86">
        <f t="shared" si="141"/>
        <v>158640</v>
      </c>
      <c r="K513" s="86">
        <f t="shared" si="141"/>
        <v>0</v>
      </c>
      <c r="L513" s="86">
        <f t="shared" si="141"/>
        <v>3000</v>
      </c>
      <c r="M513" s="86">
        <f t="shared" si="141"/>
        <v>638909</v>
      </c>
      <c r="N513" s="86">
        <f t="shared" si="141"/>
        <v>0</v>
      </c>
      <c r="O513" s="86"/>
      <c r="P513" s="86">
        <f t="shared" si="141"/>
        <v>11750</v>
      </c>
      <c r="Q513" s="86">
        <f t="shared" si="141"/>
        <v>11750</v>
      </c>
      <c r="R513" s="87">
        <f t="shared" si="141"/>
        <v>0</v>
      </c>
    </row>
    <row r="514" spans="1:18" s="17" customFormat="1" ht="15.75" customHeight="1">
      <c r="A514" s="68"/>
      <c r="B514" s="11" t="s">
        <v>348</v>
      </c>
      <c r="C514" s="41" t="s">
        <v>458</v>
      </c>
      <c r="D514" s="48">
        <v>3000</v>
      </c>
      <c r="E514" s="48"/>
      <c r="F514" s="48"/>
      <c r="G514" s="92">
        <f>D514+E514-F514</f>
        <v>3000</v>
      </c>
      <c r="H514" s="48">
        <f>G514</f>
        <v>3000</v>
      </c>
      <c r="I514" s="103"/>
      <c r="J514" s="48"/>
      <c r="K514" s="50"/>
      <c r="L514" s="103">
        <f>H514</f>
        <v>3000</v>
      </c>
      <c r="M514" s="50"/>
      <c r="N514" s="92"/>
      <c r="O514" s="92"/>
      <c r="P514" s="172"/>
      <c r="Q514" s="172"/>
      <c r="R514" s="138"/>
    </row>
    <row r="515" spans="1:18" s="17" customFormat="1" ht="15.75" customHeight="1">
      <c r="A515" s="68"/>
      <c r="B515" s="11" t="s">
        <v>149</v>
      </c>
      <c r="C515" s="7" t="s">
        <v>36</v>
      </c>
      <c r="D515" s="48">
        <v>231820</v>
      </c>
      <c r="E515" s="48"/>
      <c r="F515" s="48"/>
      <c r="G515" s="92">
        <f aca="true" t="shared" si="142" ref="G515:G555">D515+E515-F515</f>
        <v>231820</v>
      </c>
      <c r="H515" s="48">
        <f aca="true" t="shared" si="143" ref="H515:H554">G515</f>
        <v>231820</v>
      </c>
      <c r="I515" s="103"/>
      <c r="J515" s="48"/>
      <c r="K515" s="50"/>
      <c r="L515" s="103"/>
      <c r="M515" s="88">
        <f>H515</f>
        <v>231820</v>
      </c>
      <c r="N515" s="92"/>
      <c r="O515" s="92"/>
      <c r="P515" s="172"/>
      <c r="Q515" s="172"/>
      <c r="R515" s="138"/>
    </row>
    <row r="516" spans="1:18" s="17" customFormat="1" ht="15.75" customHeight="1">
      <c r="A516" s="68"/>
      <c r="B516" s="13" t="s">
        <v>277</v>
      </c>
      <c r="C516" s="7" t="s">
        <v>36</v>
      </c>
      <c r="D516" s="48">
        <v>40909</v>
      </c>
      <c r="E516" s="48"/>
      <c r="F516" s="48"/>
      <c r="G516" s="92">
        <f t="shared" si="142"/>
        <v>40909</v>
      </c>
      <c r="H516" s="48">
        <f t="shared" si="143"/>
        <v>40909</v>
      </c>
      <c r="I516" s="103"/>
      <c r="J516" s="48"/>
      <c r="K516" s="50"/>
      <c r="L516" s="103"/>
      <c r="M516" s="88">
        <f>H516</f>
        <v>40909</v>
      </c>
      <c r="N516" s="92"/>
      <c r="O516" s="92"/>
      <c r="P516" s="172"/>
      <c r="Q516" s="172"/>
      <c r="R516" s="138"/>
    </row>
    <row r="517" spans="1:18" s="17" customFormat="1" ht="15.75" customHeight="1">
      <c r="A517" s="56"/>
      <c r="B517" s="11" t="s">
        <v>625</v>
      </c>
      <c r="C517" s="7" t="s">
        <v>626</v>
      </c>
      <c r="D517" s="48">
        <v>949679</v>
      </c>
      <c r="E517" s="48"/>
      <c r="F517" s="48"/>
      <c r="G517" s="92">
        <f t="shared" si="142"/>
        <v>949679</v>
      </c>
      <c r="H517" s="48">
        <f t="shared" si="143"/>
        <v>949679</v>
      </c>
      <c r="I517" s="48">
        <f>H517</f>
        <v>949679</v>
      </c>
      <c r="J517" s="48"/>
      <c r="K517" s="88"/>
      <c r="L517" s="88"/>
      <c r="M517" s="88"/>
      <c r="N517" s="92"/>
      <c r="O517" s="92"/>
      <c r="P517" s="172"/>
      <c r="Q517" s="172"/>
      <c r="R517" s="138"/>
    </row>
    <row r="518" spans="1:18" s="17" customFormat="1" ht="15.75" customHeight="1">
      <c r="A518" s="56"/>
      <c r="B518" s="11" t="s">
        <v>153</v>
      </c>
      <c r="C518" s="7" t="s">
        <v>626</v>
      </c>
      <c r="D518" s="48">
        <v>45770</v>
      </c>
      <c r="E518" s="48"/>
      <c r="F518" s="48"/>
      <c r="G518" s="92">
        <f t="shared" si="142"/>
        <v>45770</v>
      </c>
      <c r="H518" s="48">
        <f t="shared" si="143"/>
        <v>45770</v>
      </c>
      <c r="I518" s="48"/>
      <c r="J518" s="48"/>
      <c r="K518" s="88"/>
      <c r="L518" s="88"/>
      <c r="M518" s="88">
        <f>H518</f>
        <v>45770</v>
      </c>
      <c r="N518" s="92"/>
      <c r="O518" s="92"/>
      <c r="P518" s="172"/>
      <c r="Q518" s="172"/>
      <c r="R518" s="138"/>
    </row>
    <row r="519" spans="1:18" s="17" customFormat="1" ht="15.75" customHeight="1">
      <c r="A519" s="56"/>
      <c r="B519" s="11" t="s">
        <v>530</v>
      </c>
      <c r="C519" s="7" t="s">
        <v>626</v>
      </c>
      <c r="D519" s="48">
        <v>1301</v>
      </c>
      <c r="E519" s="48"/>
      <c r="F519" s="48"/>
      <c r="G519" s="92">
        <f t="shared" si="142"/>
        <v>1301</v>
      </c>
      <c r="H519" s="48">
        <f t="shared" si="143"/>
        <v>1301</v>
      </c>
      <c r="I519" s="48"/>
      <c r="J519" s="48"/>
      <c r="K519" s="88"/>
      <c r="L519" s="88"/>
      <c r="M519" s="88">
        <f>H519</f>
        <v>1301</v>
      </c>
      <c r="N519" s="92"/>
      <c r="O519" s="92"/>
      <c r="P519" s="172"/>
      <c r="Q519" s="172"/>
      <c r="R519" s="138"/>
    </row>
    <row r="520" spans="1:18" s="17" customFormat="1" ht="15" customHeight="1">
      <c r="A520" s="56"/>
      <c r="B520" s="11" t="s">
        <v>629</v>
      </c>
      <c r="C520" s="7" t="s">
        <v>134</v>
      </c>
      <c r="D520" s="48">
        <v>70094</v>
      </c>
      <c r="E520" s="48"/>
      <c r="F520" s="48"/>
      <c r="G520" s="92">
        <f t="shared" si="142"/>
        <v>70094</v>
      </c>
      <c r="H520" s="48">
        <f t="shared" si="143"/>
        <v>70094</v>
      </c>
      <c r="I520" s="48">
        <f>H520</f>
        <v>70094</v>
      </c>
      <c r="J520" s="48"/>
      <c r="K520" s="88"/>
      <c r="L520" s="88"/>
      <c r="M520" s="88"/>
      <c r="N520" s="92"/>
      <c r="O520" s="92"/>
      <c r="P520" s="172"/>
      <c r="Q520" s="172"/>
      <c r="R520" s="138"/>
    </row>
    <row r="521" spans="1:18" s="17" customFormat="1" ht="15" customHeight="1">
      <c r="A521" s="56"/>
      <c r="B521" s="11" t="s">
        <v>166</v>
      </c>
      <c r="C521" s="7" t="s">
        <v>380</v>
      </c>
      <c r="D521" s="48">
        <v>2896</v>
      </c>
      <c r="E521" s="48"/>
      <c r="F521" s="48"/>
      <c r="G521" s="92">
        <f t="shared" si="142"/>
        <v>2896</v>
      </c>
      <c r="H521" s="48">
        <f t="shared" si="143"/>
        <v>2896</v>
      </c>
      <c r="I521" s="48"/>
      <c r="J521" s="48"/>
      <c r="K521" s="88"/>
      <c r="L521" s="88"/>
      <c r="M521" s="88">
        <f>H521</f>
        <v>2896</v>
      </c>
      <c r="N521" s="92"/>
      <c r="O521" s="92"/>
      <c r="P521" s="172"/>
      <c r="Q521" s="172"/>
      <c r="R521" s="138"/>
    </row>
    <row r="522" spans="1:18" s="17" customFormat="1" ht="15" customHeight="1">
      <c r="A522" s="56"/>
      <c r="B522" s="65" t="s">
        <v>684</v>
      </c>
      <c r="C522" s="7" t="s">
        <v>380</v>
      </c>
      <c r="D522" s="48">
        <v>161210</v>
      </c>
      <c r="E522" s="48"/>
      <c r="F522" s="48"/>
      <c r="G522" s="92">
        <f t="shared" si="142"/>
        <v>161210</v>
      </c>
      <c r="H522" s="48">
        <f t="shared" si="143"/>
        <v>161210</v>
      </c>
      <c r="I522" s="48">
        <f>H522</f>
        <v>161210</v>
      </c>
      <c r="J522" s="48"/>
      <c r="K522" s="88"/>
      <c r="L522" s="88"/>
      <c r="M522" s="88"/>
      <c r="N522" s="92"/>
      <c r="O522" s="92"/>
      <c r="P522" s="172"/>
      <c r="Q522" s="172"/>
      <c r="R522" s="138"/>
    </row>
    <row r="523" spans="1:18" s="17" customFormat="1" ht="15" customHeight="1">
      <c r="A523" s="56"/>
      <c r="B523" s="65" t="s">
        <v>154</v>
      </c>
      <c r="C523" s="7" t="s">
        <v>380</v>
      </c>
      <c r="D523" s="48">
        <v>64585</v>
      </c>
      <c r="E523" s="48"/>
      <c r="F523" s="48"/>
      <c r="G523" s="92">
        <f t="shared" si="142"/>
        <v>64585</v>
      </c>
      <c r="H523" s="48">
        <f t="shared" si="143"/>
        <v>64585</v>
      </c>
      <c r="I523" s="48"/>
      <c r="J523" s="48"/>
      <c r="K523" s="88"/>
      <c r="L523" s="88"/>
      <c r="M523" s="88">
        <f>H523</f>
        <v>64585</v>
      </c>
      <c r="N523" s="92"/>
      <c r="O523" s="92"/>
      <c r="P523" s="172"/>
      <c r="Q523" s="172"/>
      <c r="R523" s="138"/>
    </row>
    <row r="524" spans="1:18" s="17" customFormat="1" ht="15" customHeight="1">
      <c r="A524" s="56"/>
      <c r="B524" s="65" t="s">
        <v>531</v>
      </c>
      <c r="C524" s="7" t="s">
        <v>380</v>
      </c>
      <c r="D524" s="48">
        <v>10042</v>
      </c>
      <c r="E524" s="48"/>
      <c r="F524" s="48"/>
      <c r="G524" s="92">
        <f t="shared" si="142"/>
        <v>10042</v>
      </c>
      <c r="H524" s="48">
        <f t="shared" si="143"/>
        <v>10042</v>
      </c>
      <c r="I524" s="48"/>
      <c r="J524" s="48"/>
      <c r="K524" s="88"/>
      <c r="L524" s="88"/>
      <c r="M524" s="88">
        <f>H524</f>
        <v>10042</v>
      </c>
      <c r="N524" s="92"/>
      <c r="O524" s="92"/>
      <c r="P524" s="172"/>
      <c r="Q524" s="172"/>
      <c r="R524" s="138"/>
    </row>
    <row r="525" spans="1:18" s="17" customFormat="1" ht="15" customHeight="1">
      <c r="A525" s="56"/>
      <c r="B525" s="65" t="s">
        <v>631</v>
      </c>
      <c r="C525" s="7" t="s">
        <v>589</v>
      </c>
      <c r="D525" s="48">
        <v>27914</v>
      </c>
      <c r="E525" s="48"/>
      <c r="F525" s="48"/>
      <c r="G525" s="92">
        <f t="shared" si="142"/>
        <v>27914</v>
      </c>
      <c r="H525" s="48">
        <f t="shared" si="143"/>
        <v>27914</v>
      </c>
      <c r="I525" s="48">
        <f>H525</f>
        <v>27914</v>
      </c>
      <c r="J525" s="48"/>
      <c r="K525" s="88"/>
      <c r="L525" s="88"/>
      <c r="M525" s="88"/>
      <c r="N525" s="92"/>
      <c r="O525" s="92"/>
      <c r="P525" s="172"/>
      <c r="Q525" s="172"/>
      <c r="R525" s="138"/>
    </row>
    <row r="526" spans="1:18" s="17" customFormat="1" ht="15" customHeight="1">
      <c r="A526" s="56"/>
      <c r="B526" s="65" t="s">
        <v>155</v>
      </c>
      <c r="C526" s="7" t="s">
        <v>589</v>
      </c>
      <c r="D526" s="48">
        <v>3466</v>
      </c>
      <c r="E526" s="48"/>
      <c r="F526" s="48"/>
      <c r="G526" s="92">
        <f t="shared" si="142"/>
        <v>3466</v>
      </c>
      <c r="H526" s="48">
        <f t="shared" si="143"/>
        <v>3466</v>
      </c>
      <c r="I526" s="48"/>
      <c r="J526" s="48"/>
      <c r="K526" s="88"/>
      <c r="L526" s="88"/>
      <c r="M526" s="88">
        <f>H526</f>
        <v>3466</v>
      </c>
      <c r="N526" s="92"/>
      <c r="O526" s="92"/>
      <c r="P526" s="172"/>
      <c r="Q526" s="172"/>
      <c r="R526" s="138"/>
    </row>
    <row r="527" spans="1:18" s="17" customFormat="1" ht="15" customHeight="1">
      <c r="A527" s="56"/>
      <c r="B527" s="65" t="s">
        <v>532</v>
      </c>
      <c r="C527" s="7" t="s">
        <v>589</v>
      </c>
      <c r="D527" s="48">
        <v>366</v>
      </c>
      <c r="E527" s="48"/>
      <c r="F527" s="48"/>
      <c r="G527" s="92">
        <f t="shared" si="142"/>
        <v>366</v>
      </c>
      <c r="H527" s="48">
        <f t="shared" si="143"/>
        <v>366</v>
      </c>
      <c r="I527" s="48"/>
      <c r="J527" s="48"/>
      <c r="K527" s="88"/>
      <c r="L527" s="88"/>
      <c r="M527" s="88">
        <f>H527</f>
        <v>366</v>
      </c>
      <c r="N527" s="92"/>
      <c r="O527" s="92"/>
      <c r="P527" s="172"/>
      <c r="Q527" s="172"/>
      <c r="R527" s="138"/>
    </row>
    <row r="528" spans="1:18" s="17" customFormat="1" ht="14.25" customHeight="1">
      <c r="A528" s="56"/>
      <c r="B528" s="11" t="s">
        <v>283</v>
      </c>
      <c r="C528" s="7" t="s">
        <v>284</v>
      </c>
      <c r="D528" s="48">
        <v>8000</v>
      </c>
      <c r="E528" s="48"/>
      <c r="F528" s="48"/>
      <c r="G528" s="92">
        <f t="shared" si="142"/>
        <v>8000</v>
      </c>
      <c r="H528" s="48">
        <f t="shared" si="143"/>
        <v>8000</v>
      </c>
      <c r="I528" s="48">
        <f>H528</f>
        <v>8000</v>
      </c>
      <c r="J528" s="48"/>
      <c r="K528" s="88"/>
      <c r="L528" s="88"/>
      <c r="M528" s="88"/>
      <c r="N528" s="92"/>
      <c r="O528" s="92"/>
      <c r="P528" s="172"/>
      <c r="Q528" s="172"/>
      <c r="R528" s="138"/>
    </row>
    <row r="529" spans="1:18" s="17" customFormat="1" ht="14.25" customHeight="1">
      <c r="A529" s="56"/>
      <c r="B529" s="11" t="s">
        <v>156</v>
      </c>
      <c r="C529" s="7" t="s">
        <v>284</v>
      </c>
      <c r="D529" s="48">
        <v>100747</v>
      </c>
      <c r="E529" s="48"/>
      <c r="F529" s="48"/>
      <c r="G529" s="92">
        <f t="shared" si="142"/>
        <v>100747</v>
      </c>
      <c r="H529" s="48">
        <f t="shared" si="143"/>
        <v>100747</v>
      </c>
      <c r="I529" s="48"/>
      <c r="J529" s="48"/>
      <c r="K529" s="88"/>
      <c r="L529" s="88"/>
      <c r="M529" s="88">
        <f>H529</f>
        <v>100747</v>
      </c>
      <c r="N529" s="92"/>
      <c r="O529" s="92"/>
      <c r="P529" s="172"/>
      <c r="Q529" s="172"/>
      <c r="R529" s="138"/>
    </row>
    <row r="530" spans="1:18" s="17" customFormat="1" ht="14.25" customHeight="1">
      <c r="A530" s="56"/>
      <c r="B530" s="11" t="s">
        <v>533</v>
      </c>
      <c r="C530" s="7" t="s">
        <v>284</v>
      </c>
      <c r="D530" s="48">
        <v>16340</v>
      </c>
      <c r="E530" s="48"/>
      <c r="F530" s="48"/>
      <c r="G530" s="92">
        <f t="shared" si="142"/>
        <v>16340</v>
      </c>
      <c r="H530" s="48">
        <f t="shared" si="143"/>
        <v>16340</v>
      </c>
      <c r="I530" s="48"/>
      <c r="J530" s="48"/>
      <c r="K530" s="88"/>
      <c r="L530" s="88"/>
      <c r="M530" s="88">
        <f>H530</f>
        <v>16340</v>
      </c>
      <c r="N530" s="92"/>
      <c r="O530" s="92"/>
      <c r="P530" s="172"/>
      <c r="Q530" s="172"/>
      <c r="R530" s="138"/>
    </row>
    <row r="531" spans="1:18" s="17" customFormat="1" ht="14.25" customHeight="1">
      <c r="A531" s="56"/>
      <c r="B531" s="11" t="s">
        <v>633</v>
      </c>
      <c r="C531" s="7" t="s">
        <v>754</v>
      </c>
      <c r="D531" s="48">
        <v>52300</v>
      </c>
      <c r="E531" s="48"/>
      <c r="F531" s="48"/>
      <c r="G531" s="92">
        <f t="shared" si="142"/>
        <v>52300</v>
      </c>
      <c r="H531" s="48">
        <f t="shared" si="143"/>
        <v>52300</v>
      </c>
      <c r="I531" s="48"/>
      <c r="J531" s="48">
        <f>H531</f>
        <v>52300</v>
      </c>
      <c r="K531" s="88"/>
      <c r="L531" s="88"/>
      <c r="M531" s="88"/>
      <c r="N531" s="92"/>
      <c r="O531" s="92"/>
      <c r="P531" s="172"/>
      <c r="Q531" s="172"/>
      <c r="R531" s="138"/>
    </row>
    <row r="532" spans="1:18" s="17" customFormat="1" ht="14.25" customHeight="1">
      <c r="A532" s="56"/>
      <c r="B532" s="11" t="s">
        <v>157</v>
      </c>
      <c r="C532" s="7" t="s">
        <v>754</v>
      </c>
      <c r="D532" s="48">
        <v>935</v>
      </c>
      <c r="E532" s="48"/>
      <c r="F532" s="48"/>
      <c r="G532" s="92">
        <f t="shared" si="142"/>
        <v>935</v>
      </c>
      <c r="H532" s="48">
        <f t="shared" si="143"/>
        <v>935</v>
      </c>
      <c r="I532" s="48"/>
      <c r="J532" s="48"/>
      <c r="K532" s="88"/>
      <c r="L532" s="88"/>
      <c r="M532" s="88">
        <f>H532</f>
        <v>935</v>
      </c>
      <c r="N532" s="92"/>
      <c r="O532" s="92"/>
      <c r="P532" s="172"/>
      <c r="Q532" s="172"/>
      <c r="R532" s="138"/>
    </row>
    <row r="533" spans="1:18" s="17" customFormat="1" ht="14.25" customHeight="1">
      <c r="A533" s="56"/>
      <c r="B533" s="11" t="s">
        <v>105</v>
      </c>
      <c r="C533" s="7" t="s">
        <v>754</v>
      </c>
      <c r="D533" s="48">
        <v>165</v>
      </c>
      <c r="E533" s="48"/>
      <c r="F533" s="48"/>
      <c r="G533" s="92">
        <f t="shared" si="142"/>
        <v>165</v>
      </c>
      <c r="H533" s="48">
        <f t="shared" si="143"/>
        <v>165</v>
      </c>
      <c r="I533" s="48"/>
      <c r="J533" s="48"/>
      <c r="K533" s="88"/>
      <c r="L533" s="88"/>
      <c r="M533" s="88">
        <f>H533</f>
        <v>165</v>
      </c>
      <c r="N533" s="92"/>
      <c r="O533" s="92"/>
      <c r="P533" s="172"/>
      <c r="Q533" s="172"/>
      <c r="R533" s="138"/>
    </row>
    <row r="534" spans="1:18" s="17" customFormat="1" ht="13.5" customHeight="1">
      <c r="A534" s="56"/>
      <c r="B534" s="11" t="s">
        <v>635</v>
      </c>
      <c r="C534" s="7" t="s">
        <v>718</v>
      </c>
      <c r="D534" s="48">
        <v>23000</v>
      </c>
      <c r="E534" s="48"/>
      <c r="F534" s="48"/>
      <c r="G534" s="92">
        <f t="shared" si="142"/>
        <v>23000</v>
      </c>
      <c r="H534" s="48">
        <f t="shared" si="143"/>
        <v>23000</v>
      </c>
      <c r="I534" s="48"/>
      <c r="J534" s="48">
        <f aca="true" t="shared" si="144" ref="J534:J550">H534</f>
        <v>23000</v>
      </c>
      <c r="K534" s="88"/>
      <c r="L534" s="88"/>
      <c r="M534" s="88"/>
      <c r="N534" s="92"/>
      <c r="O534" s="92"/>
      <c r="P534" s="172"/>
      <c r="Q534" s="172"/>
      <c r="R534" s="138"/>
    </row>
    <row r="535" spans="1:18" s="17" customFormat="1" ht="13.5" customHeight="1">
      <c r="A535" s="56"/>
      <c r="B535" s="11" t="s">
        <v>637</v>
      </c>
      <c r="C535" s="8" t="s">
        <v>719</v>
      </c>
      <c r="D535" s="48">
        <v>3000</v>
      </c>
      <c r="E535" s="48"/>
      <c r="F535" s="48"/>
      <c r="G535" s="92">
        <f t="shared" si="142"/>
        <v>3000</v>
      </c>
      <c r="H535" s="48">
        <f t="shared" si="143"/>
        <v>3000</v>
      </c>
      <c r="I535" s="48"/>
      <c r="J535" s="48">
        <f t="shared" si="144"/>
        <v>3000</v>
      </c>
      <c r="K535" s="88"/>
      <c r="L535" s="88"/>
      <c r="M535" s="88"/>
      <c r="N535" s="92"/>
      <c r="O535" s="92"/>
      <c r="P535" s="172"/>
      <c r="Q535" s="172"/>
      <c r="R535" s="138"/>
    </row>
    <row r="536" spans="1:18" s="17" customFormat="1" ht="13.5" customHeight="1">
      <c r="A536" s="56"/>
      <c r="B536" s="11" t="s">
        <v>702</v>
      </c>
      <c r="C536" s="8" t="s">
        <v>707</v>
      </c>
      <c r="D536" s="48">
        <v>1400</v>
      </c>
      <c r="E536" s="48"/>
      <c r="F536" s="48"/>
      <c r="G536" s="92">
        <f t="shared" si="142"/>
        <v>1400</v>
      </c>
      <c r="H536" s="48">
        <f t="shared" si="143"/>
        <v>1400</v>
      </c>
      <c r="I536" s="48"/>
      <c r="J536" s="48">
        <f t="shared" si="144"/>
        <v>1400</v>
      </c>
      <c r="K536" s="88"/>
      <c r="L536" s="88"/>
      <c r="M536" s="88"/>
      <c r="N536" s="92"/>
      <c r="O536" s="92"/>
      <c r="P536" s="172"/>
      <c r="Q536" s="172"/>
      <c r="R536" s="138"/>
    </row>
    <row r="537" spans="1:18" s="17" customFormat="1" ht="13.5" customHeight="1">
      <c r="A537" s="56"/>
      <c r="B537" s="11" t="s">
        <v>158</v>
      </c>
      <c r="C537" s="8" t="s">
        <v>707</v>
      </c>
      <c r="D537" s="48">
        <v>1011</v>
      </c>
      <c r="E537" s="48"/>
      <c r="F537" s="48"/>
      <c r="G537" s="92">
        <f t="shared" si="142"/>
        <v>1011</v>
      </c>
      <c r="H537" s="48">
        <f t="shared" si="143"/>
        <v>1011</v>
      </c>
      <c r="I537" s="48"/>
      <c r="J537" s="48"/>
      <c r="K537" s="88"/>
      <c r="L537" s="88"/>
      <c r="M537" s="88">
        <f>H537</f>
        <v>1011</v>
      </c>
      <c r="N537" s="92"/>
      <c r="O537" s="92"/>
      <c r="P537" s="172"/>
      <c r="Q537" s="172"/>
      <c r="R537" s="138"/>
    </row>
    <row r="538" spans="1:18" s="17" customFormat="1" ht="13.5" customHeight="1">
      <c r="A538" s="56"/>
      <c r="B538" s="11" t="s">
        <v>278</v>
      </c>
      <c r="C538" s="8" t="s">
        <v>707</v>
      </c>
      <c r="D538" s="48">
        <v>179</v>
      </c>
      <c r="E538" s="48"/>
      <c r="F538" s="48"/>
      <c r="G538" s="92">
        <f t="shared" si="142"/>
        <v>179</v>
      </c>
      <c r="H538" s="48">
        <f t="shared" si="143"/>
        <v>179</v>
      </c>
      <c r="I538" s="48"/>
      <c r="J538" s="48"/>
      <c r="K538" s="88"/>
      <c r="L538" s="88"/>
      <c r="M538" s="88">
        <f>H538</f>
        <v>179</v>
      </c>
      <c r="N538" s="92"/>
      <c r="O538" s="92"/>
      <c r="P538" s="172"/>
      <c r="Q538" s="172"/>
      <c r="R538" s="138"/>
    </row>
    <row r="539" spans="1:18" s="17" customFormat="1" ht="15" customHeight="1">
      <c r="A539" s="56"/>
      <c r="B539" s="11" t="s">
        <v>638</v>
      </c>
      <c r="C539" s="7" t="s">
        <v>720</v>
      </c>
      <c r="D539" s="48">
        <v>24100</v>
      </c>
      <c r="E539" s="48"/>
      <c r="F539" s="48"/>
      <c r="G539" s="92">
        <f t="shared" si="142"/>
        <v>24100</v>
      </c>
      <c r="H539" s="48">
        <f t="shared" si="143"/>
        <v>24100</v>
      </c>
      <c r="I539" s="48"/>
      <c r="J539" s="48">
        <f t="shared" si="144"/>
        <v>24100</v>
      </c>
      <c r="K539" s="88"/>
      <c r="L539" s="88"/>
      <c r="M539" s="88"/>
      <c r="N539" s="92"/>
      <c r="O539" s="92"/>
      <c r="P539" s="172"/>
      <c r="Q539" s="172"/>
      <c r="R539" s="138"/>
    </row>
    <row r="540" spans="1:18" s="17" customFormat="1" ht="15" customHeight="1">
      <c r="A540" s="56"/>
      <c r="B540" s="11" t="s">
        <v>159</v>
      </c>
      <c r="C540" s="7" t="s">
        <v>720</v>
      </c>
      <c r="D540" s="48">
        <v>95936</v>
      </c>
      <c r="E540" s="48"/>
      <c r="F540" s="48"/>
      <c r="G540" s="92">
        <f t="shared" si="142"/>
        <v>95936</v>
      </c>
      <c r="H540" s="48">
        <f t="shared" si="143"/>
        <v>95936</v>
      </c>
      <c r="I540" s="48"/>
      <c r="J540" s="48"/>
      <c r="K540" s="88"/>
      <c r="L540" s="88"/>
      <c r="M540" s="88">
        <f>H540</f>
        <v>95936</v>
      </c>
      <c r="N540" s="92"/>
      <c r="O540" s="92"/>
      <c r="P540" s="172"/>
      <c r="Q540" s="172"/>
      <c r="R540" s="138"/>
    </row>
    <row r="541" spans="1:18" s="17" customFormat="1" ht="15" customHeight="1">
      <c r="A541" s="56"/>
      <c r="B541" s="11" t="s">
        <v>534</v>
      </c>
      <c r="C541" s="7" t="s">
        <v>720</v>
      </c>
      <c r="D541" s="48">
        <v>16929</v>
      </c>
      <c r="E541" s="48"/>
      <c r="F541" s="48"/>
      <c r="G541" s="92">
        <f t="shared" si="142"/>
        <v>16929</v>
      </c>
      <c r="H541" s="48">
        <f t="shared" si="143"/>
        <v>16929</v>
      </c>
      <c r="I541" s="48"/>
      <c r="J541" s="48"/>
      <c r="K541" s="88"/>
      <c r="L541" s="88"/>
      <c r="M541" s="88">
        <f>H541</f>
        <v>16929</v>
      </c>
      <c r="N541" s="92"/>
      <c r="O541" s="92"/>
      <c r="P541" s="172"/>
      <c r="Q541" s="172"/>
      <c r="R541" s="138"/>
    </row>
    <row r="542" spans="1:18" s="17" customFormat="1" ht="15" customHeight="1">
      <c r="A542" s="56"/>
      <c r="B542" s="11" t="s">
        <v>160</v>
      </c>
      <c r="C542" s="8" t="s">
        <v>286</v>
      </c>
      <c r="D542" s="48">
        <v>3060</v>
      </c>
      <c r="E542" s="48"/>
      <c r="F542" s="48"/>
      <c r="G542" s="92">
        <f t="shared" si="142"/>
        <v>3060</v>
      </c>
      <c r="H542" s="48">
        <f t="shared" si="143"/>
        <v>3060</v>
      </c>
      <c r="I542" s="48"/>
      <c r="J542" s="48"/>
      <c r="K542" s="88"/>
      <c r="L542" s="88"/>
      <c r="M542" s="88">
        <f>H542</f>
        <v>3060</v>
      </c>
      <c r="N542" s="92"/>
      <c r="O542" s="92"/>
      <c r="P542" s="172"/>
      <c r="Q542" s="172"/>
      <c r="R542" s="138"/>
    </row>
    <row r="543" spans="1:18" s="17" customFormat="1" ht="15" customHeight="1">
      <c r="A543" s="56"/>
      <c r="B543" s="13" t="s">
        <v>523</v>
      </c>
      <c r="C543" s="8" t="s">
        <v>286</v>
      </c>
      <c r="D543" s="48">
        <v>540</v>
      </c>
      <c r="E543" s="48"/>
      <c r="F543" s="48"/>
      <c r="G543" s="92">
        <f t="shared" si="142"/>
        <v>540</v>
      </c>
      <c r="H543" s="48">
        <f t="shared" si="143"/>
        <v>540</v>
      </c>
      <c r="I543" s="48"/>
      <c r="J543" s="48"/>
      <c r="K543" s="88"/>
      <c r="L543" s="88"/>
      <c r="M543" s="88">
        <f>H543</f>
        <v>540</v>
      </c>
      <c r="N543" s="92"/>
      <c r="O543" s="92"/>
      <c r="P543" s="172"/>
      <c r="Q543" s="172"/>
      <c r="R543" s="138"/>
    </row>
    <row r="544" spans="1:18" s="17" customFormat="1" ht="15" customHeight="1">
      <c r="A544" s="56"/>
      <c r="B544" s="11" t="s">
        <v>67</v>
      </c>
      <c r="C544" s="7" t="s">
        <v>69</v>
      </c>
      <c r="D544" s="48">
        <v>1200</v>
      </c>
      <c r="E544" s="48"/>
      <c r="F544" s="48"/>
      <c r="G544" s="92">
        <f t="shared" si="142"/>
        <v>1200</v>
      </c>
      <c r="H544" s="48">
        <f t="shared" si="143"/>
        <v>1200</v>
      </c>
      <c r="I544" s="48"/>
      <c r="J544" s="48">
        <f t="shared" si="144"/>
        <v>1200</v>
      </c>
      <c r="K544" s="88"/>
      <c r="L544" s="88"/>
      <c r="M544" s="88"/>
      <c r="N544" s="92"/>
      <c r="O544" s="92"/>
      <c r="P544" s="172"/>
      <c r="Q544" s="172"/>
      <c r="R544" s="138"/>
    </row>
    <row r="545" spans="1:18" s="17" customFormat="1" ht="15" customHeight="1">
      <c r="A545" s="56"/>
      <c r="B545" s="11" t="s">
        <v>49</v>
      </c>
      <c r="C545" s="7" t="s">
        <v>53</v>
      </c>
      <c r="D545" s="48">
        <v>2900</v>
      </c>
      <c r="E545" s="48"/>
      <c r="F545" s="48"/>
      <c r="G545" s="92">
        <f t="shared" si="142"/>
        <v>2900</v>
      </c>
      <c r="H545" s="48">
        <f t="shared" si="143"/>
        <v>2900</v>
      </c>
      <c r="I545" s="48"/>
      <c r="J545" s="48">
        <f t="shared" si="144"/>
        <v>2900</v>
      </c>
      <c r="K545" s="88"/>
      <c r="L545" s="88"/>
      <c r="M545" s="88"/>
      <c r="N545" s="92"/>
      <c r="O545" s="92"/>
      <c r="P545" s="172"/>
      <c r="Q545" s="172"/>
      <c r="R545" s="138"/>
    </row>
    <row r="546" spans="1:18" s="17" customFormat="1" ht="14.25" customHeight="1">
      <c r="A546" s="56"/>
      <c r="B546" s="11" t="s">
        <v>640</v>
      </c>
      <c r="C546" s="7" t="s">
        <v>641</v>
      </c>
      <c r="D546" s="48">
        <v>2000</v>
      </c>
      <c r="E546" s="48"/>
      <c r="F546" s="48"/>
      <c r="G546" s="92">
        <f t="shared" si="142"/>
        <v>2000</v>
      </c>
      <c r="H546" s="48">
        <f t="shared" si="143"/>
        <v>2000</v>
      </c>
      <c r="I546" s="48"/>
      <c r="J546" s="48">
        <f t="shared" si="144"/>
        <v>2000</v>
      </c>
      <c r="K546" s="88"/>
      <c r="L546" s="88"/>
      <c r="M546" s="88"/>
      <c r="N546" s="92"/>
      <c r="O546" s="92"/>
      <c r="P546" s="172"/>
      <c r="Q546" s="172"/>
      <c r="R546" s="138"/>
    </row>
    <row r="547" spans="1:18" s="17" customFormat="1" ht="14.25" customHeight="1">
      <c r="A547" s="56"/>
      <c r="B547" s="11" t="s">
        <v>644</v>
      </c>
      <c r="C547" s="7" t="s">
        <v>645</v>
      </c>
      <c r="D547" s="48">
        <v>38340</v>
      </c>
      <c r="E547" s="48"/>
      <c r="F547" s="48"/>
      <c r="G547" s="92">
        <f t="shared" si="142"/>
        <v>38340</v>
      </c>
      <c r="H547" s="48">
        <f t="shared" si="143"/>
        <v>38340</v>
      </c>
      <c r="I547" s="48"/>
      <c r="J547" s="48">
        <f t="shared" si="144"/>
        <v>38340</v>
      </c>
      <c r="K547" s="88"/>
      <c r="L547" s="88"/>
      <c r="M547" s="88"/>
      <c r="N547" s="92"/>
      <c r="O547" s="92"/>
      <c r="P547" s="172"/>
      <c r="Q547" s="172"/>
      <c r="R547" s="138"/>
    </row>
    <row r="548" spans="1:18" s="17" customFormat="1" ht="14.25" customHeight="1">
      <c r="A548" s="56"/>
      <c r="B548" s="11" t="s">
        <v>658</v>
      </c>
      <c r="C548" s="7" t="s">
        <v>659</v>
      </c>
      <c r="D548" s="48">
        <v>3600</v>
      </c>
      <c r="E548" s="48"/>
      <c r="F548" s="48"/>
      <c r="G548" s="92">
        <f t="shared" si="142"/>
        <v>3600</v>
      </c>
      <c r="H548" s="48">
        <f t="shared" si="143"/>
        <v>3600</v>
      </c>
      <c r="I548" s="48"/>
      <c r="J548" s="48">
        <f t="shared" si="144"/>
        <v>3600</v>
      </c>
      <c r="K548" s="88"/>
      <c r="L548" s="88"/>
      <c r="M548" s="88"/>
      <c r="N548" s="92"/>
      <c r="O548" s="92"/>
      <c r="P548" s="172"/>
      <c r="Q548" s="172"/>
      <c r="R548" s="138"/>
    </row>
    <row r="549" spans="1:18" s="17" customFormat="1" ht="14.25" customHeight="1">
      <c r="A549" s="56"/>
      <c r="B549" s="11" t="s">
        <v>723</v>
      </c>
      <c r="C549" s="7" t="s">
        <v>198</v>
      </c>
      <c r="D549" s="48">
        <v>3300</v>
      </c>
      <c r="E549" s="48"/>
      <c r="F549" s="48"/>
      <c r="G549" s="92">
        <f t="shared" si="142"/>
        <v>3300</v>
      </c>
      <c r="H549" s="48">
        <f t="shared" si="143"/>
        <v>3300</v>
      </c>
      <c r="I549" s="48"/>
      <c r="J549" s="48">
        <f t="shared" si="144"/>
        <v>3300</v>
      </c>
      <c r="K549" s="88"/>
      <c r="L549" s="88"/>
      <c r="M549" s="88"/>
      <c r="N549" s="92"/>
      <c r="O549" s="92"/>
      <c r="P549" s="172"/>
      <c r="Q549" s="172"/>
      <c r="R549" s="138"/>
    </row>
    <row r="550" spans="1:18" s="17" customFormat="1" ht="14.25" customHeight="1">
      <c r="A550" s="56"/>
      <c r="B550" s="11" t="s">
        <v>50</v>
      </c>
      <c r="C550" s="7" t="s">
        <v>359</v>
      </c>
      <c r="D550" s="48">
        <v>3500</v>
      </c>
      <c r="E550" s="48"/>
      <c r="F550" s="48"/>
      <c r="G550" s="92">
        <f t="shared" si="142"/>
        <v>3500</v>
      </c>
      <c r="H550" s="48">
        <f t="shared" si="143"/>
        <v>3500</v>
      </c>
      <c r="I550" s="48"/>
      <c r="J550" s="48">
        <f t="shared" si="144"/>
        <v>3500</v>
      </c>
      <c r="K550" s="88"/>
      <c r="L550" s="88"/>
      <c r="M550" s="88"/>
      <c r="N550" s="92"/>
      <c r="O550" s="92"/>
      <c r="P550" s="172"/>
      <c r="Q550" s="172"/>
      <c r="R550" s="138"/>
    </row>
    <row r="551" spans="1:18" s="17" customFormat="1" ht="14.25" customHeight="1">
      <c r="A551" s="56"/>
      <c r="B551" s="11" t="s">
        <v>164</v>
      </c>
      <c r="C551" s="7" t="s">
        <v>65</v>
      </c>
      <c r="D551" s="48">
        <v>265</v>
      </c>
      <c r="E551" s="48"/>
      <c r="F551" s="48"/>
      <c r="G551" s="92">
        <f t="shared" si="142"/>
        <v>265</v>
      </c>
      <c r="H551" s="48">
        <f t="shared" si="143"/>
        <v>265</v>
      </c>
      <c r="I551" s="48"/>
      <c r="J551" s="48"/>
      <c r="K551" s="88"/>
      <c r="L551" s="88"/>
      <c r="M551" s="88">
        <f>H551</f>
        <v>265</v>
      </c>
      <c r="N551" s="92"/>
      <c r="O551" s="92"/>
      <c r="P551" s="172"/>
      <c r="Q551" s="172"/>
      <c r="R551" s="138"/>
    </row>
    <row r="552" spans="1:18" s="17" customFormat="1" ht="14.25" customHeight="1">
      <c r="A552" s="56"/>
      <c r="B552" s="11" t="s">
        <v>536</v>
      </c>
      <c r="C552" s="7" t="s">
        <v>65</v>
      </c>
      <c r="D552" s="48">
        <v>47</v>
      </c>
      <c r="E552" s="48"/>
      <c r="F552" s="48"/>
      <c r="G552" s="92">
        <f t="shared" si="142"/>
        <v>47</v>
      </c>
      <c r="H552" s="48">
        <f t="shared" si="143"/>
        <v>47</v>
      </c>
      <c r="I552" s="48"/>
      <c r="J552" s="48"/>
      <c r="K552" s="88"/>
      <c r="L552" s="88"/>
      <c r="M552" s="88">
        <f>H552</f>
        <v>47</v>
      </c>
      <c r="N552" s="92"/>
      <c r="O552" s="92"/>
      <c r="P552" s="172"/>
      <c r="Q552" s="172"/>
      <c r="R552" s="138"/>
    </row>
    <row r="553" spans="1:18" s="17" customFormat="1" ht="14.25" customHeight="1">
      <c r="A553" s="56"/>
      <c r="B553" s="11" t="s">
        <v>165</v>
      </c>
      <c r="C553" s="7" t="s">
        <v>66</v>
      </c>
      <c r="D553" s="48">
        <v>1360</v>
      </c>
      <c r="E553" s="48"/>
      <c r="F553" s="48"/>
      <c r="G553" s="92">
        <f t="shared" si="142"/>
        <v>1360</v>
      </c>
      <c r="H553" s="48">
        <f t="shared" si="143"/>
        <v>1360</v>
      </c>
      <c r="I553" s="48"/>
      <c r="J553" s="48"/>
      <c r="K553" s="88"/>
      <c r="L553" s="88"/>
      <c r="M553" s="88">
        <f>H553</f>
        <v>1360</v>
      </c>
      <c r="N553" s="92"/>
      <c r="O553" s="92"/>
      <c r="P553" s="172"/>
      <c r="Q553" s="172"/>
      <c r="R553" s="138"/>
    </row>
    <row r="554" spans="1:18" s="17" customFormat="1" ht="14.25" customHeight="1">
      <c r="A554" s="56"/>
      <c r="B554" s="11" t="s">
        <v>537</v>
      </c>
      <c r="C554" s="7" t="s">
        <v>66</v>
      </c>
      <c r="D554" s="48">
        <v>240</v>
      </c>
      <c r="E554" s="48"/>
      <c r="F554" s="48"/>
      <c r="G554" s="92">
        <f t="shared" si="142"/>
        <v>240</v>
      </c>
      <c r="H554" s="48">
        <f t="shared" si="143"/>
        <v>240</v>
      </c>
      <c r="I554" s="48"/>
      <c r="J554" s="48"/>
      <c r="K554" s="88"/>
      <c r="L554" s="88"/>
      <c r="M554" s="88">
        <f>H554</f>
        <v>240</v>
      </c>
      <c r="N554" s="92"/>
      <c r="O554" s="92"/>
      <c r="P554" s="172"/>
      <c r="Q554" s="172"/>
      <c r="R554" s="138"/>
    </row>
    <row r="555" spans="1:18" s="17" customFormat="1" ht="15" customHeight="1">
      <c r="A555" s="56"/>
      <c r="B555" s="11" t="s">
        <v>660</v>
      </c>
      <c r="C555" s="7" t="s">
        <v>511</v>
      </c>
      <c r="D555" s="48">
        <v>11750</v>
      </c>
      <c r="E555" s="48"/>
      <c r="F555" s="48"/>
      <c r="G555" s="92">
        <f t="shared" si="142"/>
        <v>11750</v>
      </c>
      <c r="H555" s="48"/>
      <c r="I555" s="48"/>
      <c r="J555" s="48"/>
      <c r="K555" s="88"/>
      <c r="L555" s="88"/>
      <c r="M555" s="88"/>
      <c r="N555" s="92"/>
      <c r="O555" s="92"/>
      <c r="P555" s="172">
        <f>G555</f>
        <v>11750</v>
      </c>
      <c r="Q555" s="172">
        <f>P555</f>
        <v>11750</v>
      </c>
      <c r="R555" s="138"/>
    </row>
    <row r="556" spans="1:18" s="17" customFormat="1" ht="15" customHeight="1">
      <c r="A556" s="142" t="s">
        <v>608</v>
      </c>
      <c r="B556" s="136"/>
      <c r="C556" s="189" t="s">
        <v>698</v>
      </c>
      <c r="D556" s="137">
        <f aca="true" t="shared" si="145" ref="D556:N556">SUM(D557:D584)</f>
        <v>1328107</v>
      </c>
      <c r="E556" s="137">
        <f t="shared" si="145"/>
        <v>0</v>
      </c>
      <c r="F556" s="137">
        <f t="shared" si="145"/>
        <v>0</v>
      </c>
      <c r="G556" s="137">
        <f t="shared" si="145"/>
        <v>1328107</v>
      </c>
      <c r="H556" s="137">
        <f t="shared" si="145"/>
        <v>1328107</v>
      </c>
      <c r="I556" s="137">
        <f t="shared" si="145"/>
        <v>0</v>
      </c>
      <c r="J556" s="137">
        <f t="shared" si="145"/>
        <v>0</v>
      </c>
      <c r="K556" s="137">
        <f t="shared" si="145"/>
        <v>0</v>
      </c>
      <c r="L556" s="137">
        <f t="shared" si="145"/>
        <v>0</v>
      </c>
      <c r="M556" s="137">
        <f t="shared" si="145"/>
        <v>1328107</v>
      </c>
      <c r="N556" s="137">
        <f t="shared" si="145"/>
        <v>0</v>
      </c>
      <c r="O556" s="137"/>
      <c r="P556" s="137">
        <f>SUM(P557:P584)</f>
        <v>0</v>
      </c>
      <c r="Q556" s="137">
        <f>SUM(Q557:Q584)</f>
        <v>0</v>
      </c>
      <c r="R556" s="165">
        <f>SUM(R557:R584)</f>
        <v>0</v>
      </c>
    </row>
    <row r="557" spans="1:18" s="17" customFormat="1" ht="15" customHeight="1">
      <c r="A557" s="56"/>
      <c r="B557" s="11" t="s">
        <v>149</v>
      </c>
      <c r="C557" s="7" t="s">
        <v>36</v>
      </c>
      <c r="D557" s="48">
        <v>40026</v>
      </c>
      <c r="E557" s="48"/>
      <c r="F557" s="48"/>
      <c r="G557" s="97">
        <f>D557+E557-F557</f>
        <v>40026</v>
      </c>
      <c r="H557" s="48">
        <f>G557</f>
        <v>40026</v>
      </c>
      <c r="I557" s="48"/>
      <c r="J557" s="88"/>
      <c r="K557" s="88"/>
      <c r="L557" s="88"/>
      <c r="M557" s="88">
        <f>H557</f>
        <v>40026</v>
      </c>
      <c r="N557" s="92"/>
      <c r="O557" s="92"/>
      <c r="P557" s="172"/>
      <c r="Q557" s="172"/>
      <c r="R557" s="138"/>
    </row>
    <row r="558" spans="1:18" s="17" customFormat="1" ht="15" customHeight="1">
      <c r="A558" s="56"/>
      <c r="B558" s="11" t="s">
        <v>277</v>
      </c>
      <c r="C558" s="7" t="s">
        <v>36</v>
      </c>
      <c r="D558" s="48">
        <v>18176</v>
      </c>
      <c r="E558" s="48"/>
      <c r="F558" s="48"/>
      <c r="G558" s="97">
        <f aca="true" t="shared" si="146" ref="G558:G584">D558+E558-F558</f>
        <v>18176</v>
      </c>
      <c r="H558" s="48">
        <f>G558</f>
        <v>18176</v>
      </c>
      <c r="I558" s="48"/>
      <c r="J558" s="88"/>
      <c r="K558" s="88"/>
      <c r="L558" s="88"/>
      <c r="M558" s="88">
        <f>H558</f>
        <v>18176</v>
      </c>
      <c r="N558" s="92"/>
      <c r="O558" s="92"/>
      <c r="P558" s="172"/>
      <c r="Q558" s="172"/>
      <c r="R558" s="138"/>
    </row>
    <row r="559" spans="1:18" s="17" customFormat="1" ht="15" customHeight="1">
      <c r="A559" s="56"/>
      <c r="B559" s="11" t="s">
        <v>153</v>
      </c>
      <c r="C559" s="7" t="s">
        <v>626</v>
      </c>
      <c r="D559" s="48">
        <v>82164</v>
      </c>
      <c r="E559" s="48"/>
      <c r="F559" s="48"/>
      <c r="G559" s="97">
        <f t="shared" si="146"/>
        <v>82164</v>
      </c>
      <c r="H559" s="48">
        <f aca="true" t="shared" si="147" ref="H559:H584">G559</f>
        <v>82164</v>
      </c>
      <c r="I559" s="48"/>
      <c r="J559" s="88"/>
      <c r="K559" s="88"/>
      <c r="L559" s="88"/>
      <c r="M559" s="88">
        <f aca="true" t="shared" si="148" ref="M559:M584">H559</f>
        <v>82164</v>
      </c>
      <c r="N559" s="92"/>
      <c r="O559" s="92"/>
      <c r="P559" s="172"/>
      <c r="Q559" s="172"/>
      <c r="R559" s="138"/>
    </row>
    <row r="560" spans="1:18" s="17" customFormat="1" ht="15" customHeight="1">
      <c r="A560" s="56"/>
      <c r="B560" s="11" t="s">
        <v>530</v>
      </c>
      <c r="C560" s="7" t="s">
        <v>626</v>
      </c>
      <c r="D560" s="48">
        <v>13093</v>
      </c>
      <c r="E560" s="48"/>
      <c r="F560" s="48"/>
      <c r="G560" s="97">
        <f t="shared" si="146"/>
        <v>13093</v>
      </c>
      <c r="H560" s="48">
        <f t="shared" si="147"/>
        <v>13093</v>
      </c>
      <c r="I560" s="48"/>
      <c r="J560" s="88"/>
      <c r="K560" s="88"/>
      <c r="L560" s="88"/>
      <c r="M560" s="88">
        <f t="shared" si="148"/>
        <v>13093</v>
      </c>
      <c r="N560" s="92"/>
      <c r="O560" s="92"/>
      <c r="P560" s="172"/>
      <c r="Q560" s="172"/>
      <c r="R560" s="138"/>
    </row>
    <row r="561" spans="1:18" s="17" customFormat="1" ht="15" customHeight="1">
      <c r="A561" s="56"/>
      <c r="B561" s="11" t="s">
        <v>154</v>
      </c>
      <c r="C561" s="7" t="s">
        <v>380</v>
      </c>
      <c r="D561" s="48">
        <v>55279</v>
      </c>
      <c r="E561" s="48"/>
      <c r="F561" s="48"/>
      <c r="G561" s="97">
        <f t="shared" si="146"/>
        <v>55279</v>
      </c>
      <c r="H561" s="48">
        <f t="shared" si="147"/>
        <v>55279</v>
      </c>
      <c r="I561" s="48"/>
      <c r="J561" s="88"/>
      <c r="K561" s="88"/>
      <c r="L561" s="88"/>
      <c r="M561" s="88">
        <f t="shared" si="148"/>
        <v>55279</v>
      </c>
      <c r="N561" s="92"/>
      <c r="O561" s="92"/>
      <c r="P561" s="172"/>
      <c r="Q561" s="172"/>
      <c r="R561" s="138"/>
    </row>
    <row r="562" spans="1:18" s="17" customFormat="1" ht="15" customHeight="1">
      <c r="A562" s="56"/>
      <c r="B562" s="11" t="s">
        <v>531</v>
      </c>
      <c r="C562" s="7" t="s">
        <v>380</v>
      </c>
      <c r="D562" s="48">
        <v>9225</v>
      </c>
      <c r="E562" s="48"/>
      <c r="F562" s="48"/>
      <c r="G562" s="97">
        <f t="shared" si="146"/>
        <v>9225</v>
      </c>
      <c r="H562" s="48">
        <f t="shared" si="147"/>
        <v>9225</v>
      </c>
      <c r="I562" s="48"/>
      <c r="J562" s="88"/>
      <c r="K562" s="88"/>
      <c r="L562" s="88"/>
      <c r="M562" s="88">
        <f t="shared" si="148"/>
        <v>9225</v>
      </c>
      <c r="N562" s="92"/>
      <c r="O562" s="92"/>
      <c r="P562" s="172"/>
      <c r="Q562" s="172"/>
      <c r="R562" s="138"/>
    </row>
    <row r="563" spans="1:18" s="17" customFormat="1" ht="15" customHeight="1">
      <c r="A563" s="56"/>
      <c r="B563" s="11" t="s">
        <v>155</v>
      </c>
      <c r="C563" s="7" t="s">
        <v>589</v>
      </c>
      <c r="D563" s="48">
        <v>7807</v>
      </c>
      <c r="E563" s="48"/>
      <c r="F563" s="48"/>
      <c r="G563" s="97">
        <f t="shared" si="146"/>
        <v>7807</v>
      </c>
      <c r="H563" s="48">
        <f t="shared" si="147"/>
        <v>7807</v>
      </c>
      <c r="I563" s="48"/>
      <c r="J563" s="88"/>
      <c r="K563" s="88"/>
      <c r="L563" s="88"/>
      <c r="M563" s="88">
        <f t="shared" si="148"/>
        <v>7807</v>
      </c>
      <c r="N563" s="92"/>
      <c r="O563" s="92"/>
      <c r="P563" s="172"/>
      <c r="Q563" s="172"/>
      <c r="R563" s="138"/>
    </row>
    <row r="564" spans="1:18" s="17" customFormat="1" ht="15" customHeight="1">
      <c r="A564" s="56"/>
      <c r="B564" s="11" t="s">
        <v>532</v>
      </c>
      <c r="C564" s="7" t="s">
        <v>589</v>
      </c>
      <c r="D564" s="48">
        <v>1308</v>
      </c>
      <c r="E564" s="48"/>
      <c r="F564" s="48"/>
      <c r="G564" s="97">
        <f t="shared" si="146"/>
        <v>1308</v>
      </c>
      <c r="H564" s="48">
        <f t="shared" si="147"/>
        <v>1308</v>
      </c>
      <c r="I564" s="48"/>
      <c r="J564" s="88"/>
      <c r="K564" s="88"/>
      <c r="L564" s="88"/>
      <c r="M564" s="88">
        <f t="shared" si="148"/>
        <v>1308</v>
      </c>
      <c r="N564" s="92"/>
      <c r="O564" s="92"/>
      <c r="P564" s="172"/>
      <c r="Q564" s="172"/>
      <c r="R564" s="138"/>
    </row>
    <row r="565" spans="1:18" s="17" customFormat="1" ht="15" customHeight="1">
      <c r="A565" s="56"/>
      <c r="B565" s="11" t="s">
        <v>156</v>
      </c>
      <c r="C565" s="7" t="s">
        <v>284</v>
      </c>
      <c r="D565" s="48">
        <v>281462</v>
      </c>
      <c r="E565" s="48"/>
      <c r="F565" s="48"/>
      <c r="G565" s="97">
        <f t="shared" si="146"/>
        <v>281462</v>
      </c>
      <c r="H565" s="48">
        <f t="shared" si="147"/>
        <v>281462</v>
      </c>
      <c r="I565" s="48"/>
      <c r="J565" s="88"/>
      <c r="K565" s="88"/>
      <c r="L565" s="88"/>
      <c r="M565" s="88">
        <f t="shared" si="148"/>
        <v>281462</v>
      </c>
      <c r="N565" s="92"/>
      <c r="O565" s="92"/>
      <c r="P565" s="172"/>
      <c r="Q565" s="172"/>
      <c r="R565" s="138"/>
    </row>
    <row r="566" spans="1:18" s="17" customFormat="1" ht="15" customHeight="1">
      <c r="A566" s="56"/>
      <c r="B566" s="11" t="s">
        <v>533</v>
      </c>
      <c r="C566" s="7" t="s">
        <v>284</v>
      </c>
      <c r="D566" s="48">
        <v>46199</v>
      </c>
      <c r="E566" s="48"/>
      <c r="F566" s="48"/>
      <c r="G566" s="97">
        <f t="shared" si="146"/>
        <v>46199</v>
      </c>
      <c r="H566" s="48">
        <f t="shared" si="147"/>
        <v>46199</v>
      </c>
      <c r="I566" s="48"/>
      <c r="J566" s="88"/>
      <c r="K566" s="88"/>
      <c r="L566" s="88"/>
      <c r="M566" s="88">
        <f t="shared" si="148"/>
        <v>46199</v>
      </c>
      <c r="N566" s="92"/>
      <c r="O566" s="92"/>
      <c r="P566" s="172"/>
      <c r="Q566" s="172"/>
      <c r="R566" s="138"/>
    </row>
    <row r="567" spans="1:18" s="17" customFormat="1" ht="15" customHeight="1">
      <c r="A567" s="56"/>
      <c r="B567" s="11" t="s">
        <v>157</v>
      </c>
      <c r="C567" s="7" t="s">
        <v>754</v>
      </c>
      <c r="D567" s="48">
        <v>40349</v>
      </c>
      <c r="E567" s="48"/>
      <c r="F567" s="48"/>
      <c r="G567" s="97">
        <f t="shared" si="146"/>
        <v>40349</v>
      </c>
      <c r="H567" s="48">
        <f t="shared" si="147"/>
        <v>40349</v>
      </c>
      <c r="I567" s="48"/>
      <c r="J567" s="88"/>
      <c r="K567" s="88"/>
      <c r="L567" s="88"/>
      <c r="M567" s="88">
        <f t="shared" si="148"/>
        <v>40349</v>
      </c>
      <c r="N567" s="92"/>
      <c r="O567" s="92"/>
      <c r="P567" s="172"/>
      <c r="Q567" s="172"/>
      <c r="R567" s="138"/>
    </row>
    <row r="568" spans="1:18" s="17" customFormat="1" ht="15" customHeight="1">
      <c r="A568" s="56"/>
      <c r="B568" s="11" t="s">
        <v>105</v>
      </c>
      <c r="C568" s="7" t="s">
        <v>754</v>
      </c>
      <c r="D568" s="48">
        <v>3631</v>
      </c>
      <c r="E568" s="48"/>
      <c r="F568" s="48"/>
      <c r="G568" s="97">
        <f t="shared" si="146"/>
        <v>3631</v>
      </c>
      <c r="H568" s="48">
        <f t="shared" si="147"/>
        <v>3631</v>
      </c>
      <c r="I568" s="48"/>
      <c r="J568" s="88"/>
      <c r="K568" s="88"/>
      <c r="L568" s="88"/>
      <c r="M568" s="88">
        <f t="shared" si="148"/>
        <v>3631</v>
      </c>
      <c r="N568" s="92"/>
      <c r="O568" s="92"/>
      <c r="P568" s="172"/>
      <c r="Q568" s="172"/>
      <c r="R568" s="138"/>
    </row>
    <row r="569" spans="1:18" s="17" customFormat="1" ht="15" customHeight="1">
      <c r="A569" s="56"/>
      <c r="B569" s="11" t="s">
        <v>158</v>
      </c>
      <c r="C569" s="8" t="s">
        <v>707</v>
      </c>
      <c r="D569" s="48">
        <v>1700</v>
      </c>
      <c r="E569" s="48"/>
      <c r="F569" s="48"/>
      <c r="G569" s="97">
        <f t="shared" si="146"/>
        <v>1700</v>
      </c>
      <c r="H569" s="48">
        <f t="shared" si="147"/>
        <v>1700</v>
      </c>
      <c r="I569" s="48"/>
      <c r="J569" s="88"/>
      <c r="K569" s="88"/>
      <c r="L569" s="88"/>
      <c r="M569" s="88">
        <f t="shared" si="148"/>
        <v>1700</v>
      </c>
      <c r="N569" s="92"/>
      <c r="O569" s="92"/>
      <c r="P569" s="172"/>
      <c r="Q569" s="172"/>
      <c r="R569" s="138"/>
    </row>
    <row r="570" spans="1:18" s="17" customFormat="1" ht="15" customHeight="1">
      <c r="A570" s="56"/>
      <c r="B570" s="11" t="s">
        <v>278</v>
      </c>
      <c r="C570" s="8" t="s">
        <v>707</v>
      </c>
      <c r="D570" s="48">
        <v>300</v>
      </c>
      <c r="E570" s="48"/>
      <c r="F570" s="48"/>
      <c r="G570" s="97">
        <f t="shared" si="146"/>
        <v>300</v>
      </c>
      <c r="H570" s="48">
        <f t="shared" si="147"/>
        <v>300</v>
      </c>
      <c r="I570" s="48"/>
      <c r="J570" s="88"/>
      <c r="K570" s="88"/>
      <c r="L570" s="88"/>
      <c r="M570" s="88">
        <f t="shared" si="148"/>
        <v>300</v>
      </c>
      <c r="N570" s="92"/>
      <c r="O570" s="92"/>
      <c r="P570" s="172"/>
      <c r="Q570" s="172"/>
      <c r="R570" s="138"/>
    </row>
    <row r="571" spans="1:18" s="17" customFormat="1" ht="15" customHeight="1">
      <c r="A571" s="56"/>
      <c r="B571" s="11" t="s">
        <v>159</v>
      </c>
      <c r="C571" s="7" t="s">
        <v>720</v>
      </c>
      <c r="D571" s="48">
        <v>589501</v>
      </c>
      <c r="E571" s="48"/>
      <c r="F571" s="48"/>
      <c r="G571" s="97">
        <f t="shared" si="146"/>
        <v>589501</v>
      </c>
      <c r="H571" s="48">
        <f t="shared" si="147"/>
        <v>589501</v>
      </c>
      <c r="I571" s="48"/>
      <c r="J571" s="88"/>
      <c r="K571" s="88"/>
      <c r="L571" s="88"/>
      <c r="M571" s="88">
        <f t="shared" si="148"/>
        <v>589501</v>
      </c>
      <c r="N571" s="92"/>
      <c r="O571" s="92"/>
      <c r="P571" s="172"/>
      <c r="Q571" s="172"/>
      <c r="R571" s="138"/>
    </row>
    <row r="572" spans="1:18" s="17" customFormat="1" ht="15" customHeight="1">
      <c r="A572" s="56"/>
      <c r="B572" s="11" t="s">
        <v>534</v>
      </c>
      <c r="C572" s="7" t="s">
        <v>720</v>
      </c>
      <c r="D572" s="48">
        <v>102166</v>
      </c>
      <c r="E572" s="48"/>
      <c r="F572" s="48"/>
      <c r="G572" s="97">
        <f t="shared" si="146"/>
        <v>102166</v>
      </c>
      <c r="H572" s="48">
        <f t="shared" si="147"/>
        <v>102166</v>
      </c>
      <c r="I572" s="48"/>
      <c r="J572" s="88"/>
      <c r="K572" s="88"/>
      <c r="L572" s="88"/>
      <c r="M572" s="88">
        <f t="shared" si="148"/>
        <v>102166</v>
      </c>
      <c r="N572" s="92"/>
      <c r="O572" s="92"/>
      <c r="P572" s="172"/>
      <c r="Q572" s="172"/>
      <c r="R572" s="138"/>
    </row>
    <row r="573" spans="1:18" s="17" customFormat="1" ht="15" customHeight="1">
      <c r="A573" s="56"/>
      <c r="B573" s="11" t="s">
        <v>160</v>
      </c>
      <c r="C573" s="7" t="s">
        <v>194</v>
      </c>
      <c r="D573" s="48">
        <v>5100</v>
      </c>
      <c r="E573" s="48"/>
      <c r="F573" s="48"/>
      <c r="G573" s="97">
        <f t="shared" si="146"/>
        <v>5100</v>
      </c>
      <c r="H573" s="48">
        <f t="shared" si="147"/>
        <v>5100</v>
      </c>
      <c r="I573" s="48"/>
      <c r="J573" s="88"/>
      <c r="K573" s="88"/>
      <c r="L573" s="88"/>
      <c r="M573" s="88">
        <f t="shared" si="148"/>
        <v>5100</v>
      </c>
      <c r="N573" s="92"/>
      <c r="O573" s="92"/>
      <c r="P573" s="172"/>
      <c r="Q573" s="172"/>
      <c r="R573" s="138"/>
    </row>
    <row r="574" spans="1:18" s="17" customFormat="1" ht="15" customHeight="1">
      <c r="A574" s="56"/>
      <c r="B574" s="11" t="s">
        <v>523</v>
      </c>
      <c r="C574" s="7" t="s">
        <v>194</v>
      </c>
      <c r="D574" s="48">
        <v>900</v>
      </c>
      <c r="E574" s="48"/>
      <c r="F574" s="48"/>
      <c r="G574" s="97">
        <f t="shared" si="146"/>
        <v>900</v>
      </c>
      <c r="H574" s="48">
        <f t="shared" si="147"/>
        <v>900</v>
      </c>
      <c r="I574" s="48"/>
      <c r="J574" s="88"/>
      <c r="K574" s="88"/>
      <c r="L574" s="88"/>
      <c r="M574" s="88">
        <f t="shared" si="148"/>
        <v>900</v>
      </c>
      <c r="N574" s="92"/>
      <c r="O574" s="92"/>
      <c r="P574" s="172"/>
      <c r="Q574" s="172"/>
      <c r="R574" s="138"/>
    </row>
    <row r="575" spans="1:18" s="17" customFormat="1" ht="15" customHeight="1">
      <c r="A575" s="56"/>
      <c r="B575" s="11" t="s">
        <v>161</v>
      </c>
      <c r="C575" s="7" t="s">
        <v>53</v>
      </c>
      <c r="D575" s="48">
        <v>1326</v>
      </c>
      <c r="E575" s="48"/>
      <c r="F575" s="48"/>
      <c r="G575" s="97">
        <f t="shared" si="146"/>
        <v>1326</v>
      </c>
      <c r="H575" s="48">
        <f t="shared" si="147"/>
        <v>1326</v>
      </c>
      <c r="I575" s="48"/>
      <c r="J575" s="88"/>
      <c r="K575" s="88"/>
      <c r="L575" s="88"/>
      <c r="M575" s="88">
        <f t="shared" si="148"/>
        <v>1326</v>
      </c>
      <c r="N575" s="92"/>
      <c r="O575" s="92"/>
      <c r="P575" s="172"/>
      <c r="Q575" s="172"/>
      <c r="R575" s="138"/>
    </row>
    <row r="576" spans="1:18" s="17" customFormat="1" ht="15" customHeight="1">
      <c r="A576" s="56"/>
      <c r="B576" s="11" t="s">
        <v>16</v>
      </c>
      <c r="C576" s="7" t="s">
        <v>53</v>
      </c>
      <c r="D576" s="48">
        <v>234</v>
      </c>
      <c r="E576" s="48"/>
      <c r="F576" s="48"/>
      <c r="G576" s="97">
        <f t="shared" si="146"/>
        <v>234</v>
      </c>
      <c r="H576" s="48">
        <f t="shared" si="147"/>
        <v>234</v>
      </c>
      <c r="I576" s="48"/>
      <c r="J576" s="88"/>
      <c r="K576" s="88"/>
      <c r="L576" s="88"/>
      <c r="M576" s="88">
        <f t="shared" si="148"/>
        <v>234</v>
      </c>
      <c r="N576" s="92"/>
      <c r="O576" s="92"/>
      <c r="P576" s="172"/>
      <c r="Q576" s="172"/>
      <c r="R576" s="138"/>
    </row>
    <row r="577" spans="1:18" s="17" customFormat="1" ht="15" customHeight="1">
      <c r="A577" s="56"/>
      <c r="B577" s="11" t="s">
        <v>162</v>
      </c>
      <c r="C577" s="7" t="s">
        <v>74</v>
      </c>
      <c r="D577" s="48">
        <v>5100</v>
      </c>
      <c r="E577" s="48"/>
      <c r="F577" s="48"/>
      <c r="G577" s="97">
        <f t="shared" si="146"/>
        <v>5100</v>
      </c>
      <c r="H577" s="48">
        <f t="shared" si="147"/>
        <v>5100</v>
      </c>
      <c r="I577" s="48"/>
      <c r="J577" s="88"/>
      <c r="K577" s="88"/>
      <c r="L577" s="88"/>
      <c r="M577" s="88">
        <f t="shared" si="148"/>
        <v>5100</v>
      </c>
      <c r="N577" s="92"/>
      <c r="O577" s="92"/>
      <c r="P577" s="172"/>
      <c r="Q577" s="172"/>
      <c r="R577" s="138"/>
    </row>
    <row r="578" spans="1:18" s="17" customFormat="1" ht="15" customHeight="1">
      <c r="A578" s="56"/>
      <c r="B578" s="11" t="s">
        <v>535</v>
      </c>
      <c r="C578" s="7" t="s">
        <v>74</v>
      </c>
      <c r="D578" s="48">
        <v>900</v>
      </c>
      <c r="E578" s="48"/>
      <c r="F578" s="48"/>
      <c r="G578" s="97">
        <f t="shared" si="146"/>
        <v>900</v>
      </c>
      <c r="H578" s="48">
        <f t="shared" si="147"/>
        <v>900</v>
      </c>
      <c r="I578" s="48"/>
      <c r="J578" s="88"/>
      <c r="K578" s="88"/>
      <c r="L578" s="88"/>
      <c r="M578" s="88">
        <f t="shared" si="148"/>
        <v>900</v>
      </c>
      <c r="N578" s="92"/>
      <c r="O578" s="92"/>
      <c r="P578" s="172"/>
      <c r="Q578" s="172"/>
      <c r="R578" s="138"/>
    </row>
    <row r="579" spans="1:18" s="17" customFormat="1" ht="15" customHeight="1">
      <c r="A579" s="56"/>
      <c r="B579" s="11" t="s">
        <v>163</v>
      </c>
      <c r="C579" s="7" t="s">
        <v>641</v>
      </c>
      <c r="D579" s="48">
        <v>408</v>
      </c>
      <c r="E579" s="48"/>
      <c r="F579" s="48"/>
      <c r="G579" s="97">
        <f t="shared" si="146"/>
        <v>408</v>
      </c>
      <c r="H579" s="48">
        <f t="shared" si="147"/>
        <v>408</v>
      </c>
      <c r="I579" s="48"/>
      <c r="J579" s="88"/>
      <c r="K579" s="88"/>
      <c r="L579" s="88"/>
      <c r="M579" s="88">
        <f t="shared" si="148"/>
        <v>408</v>
      </c>
      <c r="N579" s="92"/>
      <c r="O579" s="92"/>
      <c r="P579" s="172"/>
      <c r="Q579" s="172"/>
      <c r="R579" s="138"/>
    </row>
    <row r="580" spans="1:18" s="17" customFormat="1" ht="15" customHeight="1">
      <c r="A580" s="56"/>
      <c r="B580" s="11" t="s">
        <v>512</v>
      </c>
      <c r="C580" s="7" t="s">
        <v>641</v>
      </c>
      <c r="D580" s="48">
        <v>72</v>
      </c>
      <c r="E580" s="48"/>
      <c r="F580" s="48"/>
      <c r="G580" s="97">
        <f t="shared" si="146"/>
        <v>72</v>
      </c>
      <c r="H580" s="48">
        <f t="shared" si="147"/>
        <v>72</v>
      </c>
      <c r="I580" s="48"/>
      <c r="J580" s="88"/>
      <c r="K580" s="88"/>
      <c r="L580" s="88"/>
      <c r="M580" s="88">
        <f t="shared" si="148"/>
        <v>72</v>
      </c>
      <c r="N580" s="92"/>
      <c r="O580" s="92"/>
      <c r="P580" s="172"/>
      <c r="Q580" s="172"/>
      <c r="R580" s="138"/>
    </row>
    <row r="581" spans="1:18" s="17" customFormat="1" ht="15" customHeight="1">
      <c r="A581" s="56"/>
      <c r="B581" s="11" t="s">
        <v>164</v>
      </c>
      <c r="C581" s="7" t="s">
        <v>65</v>
      </c>
      <c r="D581" s="48">
        <v>1198</v>
      </c>
      <c r="E581" s="48"/>
      <c r="F581" s="48"/>
      <c r="G581" s="97">
        <f t="shared" si="146"/>
        <v>1198</v>
      </c>
      <c r="H581" s="48">
        <f t="shared" si="147"/>
        <v>1198</v>
      </c>
      <c r="I581" s="48"/>
      <c r="J581" s="88"/>
      <c r="K581" s="88"/>
      <c r="L581" s="88"/>
      <c r="M581" s="88">
        <f t="shared" si="148"/>
        <v>1198</v>
      </c>
      <c r="N581" s="92"/>
      <c r="O581" s="92"/>
      <c r="P581" s="172"/>
      <c r="Q581" s="172"/>
      <c r="R581" s="138"/>
    </row>
    <row r="582" spans="1:18" s="17" customFormat="1" ht="15" customHeight="1">
      <c r="A582" s="56"/>
      <c r="B582" s="11" t="s">
        <v>536</v>
      </c>
      <c r="C582" s="7" t="s">
        <v>65</v>
      </c>
      <c r="D582" s="48">
        <v>185</v>
      </c>
      <c r="E582" s="48"/>
      <c r="F582" s="48"/>
      <c r="G582" s="97">
        <f t="shared" si="146"/>
        <v>185</v>
      </c>
      <c r="H582" s="48">
        <f t="shared" si="147"/>
        <v>185</v>
      </c>
      <c r="I582" s="48"/>
      <c r="J582" s="88"/>
      <c r="K582" s="88"/>
      <c r="L582" s="88"/>
      <c r="M582" s="88">
        <f t="shared" si="148"/>
        <v>185</v>
      </c>
      <c r="N582" s="92"/>
      <c r="O582" s="92"/>
      <c r="P582" s="172"/>
      <c r="Q582" s="172"/>
      <c r="R582" s="138"/>
    </row>
    <row r="583" spans="1:18" s="17" customFormat="1" ht="15" customHeight="1">
      <c r="A583" s="56"/>
      <c r="B583" s="11" t="s">
        <v>165</v>
      </c>
      <c r="C583" s="7" t="s">
        <v>66</v>
      </c>
      <c r="D583" s="48">
        <v>17459</v>
      </c>
      <c r="E583" s="48"/>
      <c r="F583" s="48"/>
      <c r="G583" s="97">
        <f t="shared" si="146"/>
        <v>17459</v>
      </c>
      <c r="H583" s="48">
        <f t="shared" si="147"/>
        <v>17459</v>
      </c>
      <c r="I583" s="48"/>
      <c r="J583" s="88"/>
      <c r="K583" s="88"/>
      <c r="L583" s="88"/>
      <c r="M583" s="88">
        <f t="shared" si="148"/>
        <v>17459</v>
      </c>
      <c r="N583" s="92"/>
      <c r="O583" s="92"/>
      <c r="P583" s="172"/>
      <c r="Q583" s="172"/>
      <c r="R583" s="138"/>
    </row>
    <row r="584" spans="1:18" s="17" customFormat="1" ht="15" customHeight="1">
      <c r="A584" s="56"/>
      <c r="B584" s="11" t="s">
        <v>537</v>
      </c>
      <c r="C584" s="7" t="s">
        <v>66</v>
      </c>
      <c r="D584" s="48">
        <v>2839</v>
      </c>
      <c r="E584" s="48"/>
      <c r="F584" s="48"/>
      <c r="G584" s="97">
        <f t="shared" si="146"/>
        <v>2839</v>
      </c>
      <c r="H584" s="48">
        <f t="shared" si="147"/>
        <v>2839</v>
      </c>
      <c r="I584" s="48"/>
      <c r="J584" s="88"/>
      <c r="K584" s="88"/>
      <c r="L584" s="88"/>
      <c r="M584" s="88">
        <f t="shared" si="148"/>
        <v>2839</v>
      </c>
      <c r="N584" s="92"/>
      <c r="O584" s="92"/>
      <c r="P584" s="172"/>
      <c r="Q584" s="172"/>
      <c r="R584" s="138"/>
    </row>
    <row r="585" spans="1:18" s="16" customFormat="1" ht="24" customHeight="1">
      <c r="A585" s="69" t="s">
        <v>79</v>
      </c>
      <c r="B585" s="66"/>
      <c r="C585" s="37" t="s">
        <v>80</v>
      </c>
      <c r="D585" s="90">
        <f>D586+D604+D626+D639+D641+D645+D648</f>
        <v>3051354</v>
      </c>
      <c r="E585" s="90">
        <f>E586+E604+E626+E639+E641+E645+E648</f>
        <v>0</v>
      </c>
      <c r="F585" s="90">
        <f>F586+F604+F626+F639+F641+F645+F648</f>
        <v>0</v>
      </c>
      <c r="G585" s="90">
        <f>G586+G604+G626+G639+G641+G645+G648</f>
        <v>3051354</v>
      </c>
      <c r="H585" s="90">
        <f aca="true" t="shared" si="149" ref="H585:N585">H586+H604+H626+H641+H645+H648+H639</f>
        <v>2927603</v>
      </c>
      <c r="I585" s="90">
        <f t="shared" si="149"/>
        <v>2109024</v>
      </c>
      <c r="J585" s="90">
        <f t="shared" si="149"/>
        <v>704669</v>
      </c>
      <c r="K585" s="90">
        <f t="shared" si="149"/>
        <v>84620</v>
      </c>
      <c r="L585" s="90">
        <f t="shared" si="149"/>
        <v>29290</v>
      </c>
      <c r="M585" s="90">
        <f t="shared" si="149"/>
        <v>0</v>
      </c>
      <c r="N585" s="90">
        <f t="shared" si="149"/>
        <v>0</v>
      </c>
      <c r="O585" s="90"/>
      <c r="P585" s="90">
        <f>P586+P604+P626+P641+P645+P648+P639</f>
        <v>123751</v>
      </c>
      <c r="Q585" s="90">
        <f>Q586+Q604+Q626+Q641+Q645+Q648+Q639</f>
        <v>123751</v>
      </c>
      <c r="R585" s="91">
        <f>R586+R604+R626+R641+R645+R648+R639</f>
        <v>0</v>
      </c>
    </row>
    <row r="586" spans="1:18" s="17" customFormat="1" ht="25.5" customHeight="1">
      <c r="A586" s="54" t="s">
        <v>81</v>
      </c>
      <c r="B586" s="60"/>
      <c r="C586" s="43" t="s">
        <v>82</v>
      </c>
      <c r="D586" s="86">
        <f>SUM(D587:D603)</f>
        <v>1333624</v>
      </c>
      <c r="E586" s="86">
        <f>SUM(E587:E603)</f>
        <v>0</v>
      </c>
      <c r="F586" s="86">
        <f>SUM(F587:F603)</f>
        <v>0</v>
      </c>
      <c r="G586" s="86">
        <f>SUM(G587:G603)</f>
        <v>1333624</v>
      </c>
      <c r="H586" s="86">
        <f aca="true" t="shared" si="150" ref="H586:R586">SUM(H587:H603)</f>
        <v>1333624</v>
      </c>
      <c r="I586" s="86">
        <f t="shared" si="150"/>
        <v>919017</v>
      </c>
      <c r="J586" s="86">
        <f t="shared" si="150"/>
        <v>414607</v>
      </c>
      <c r="K586" s="86">
        <f t="shared" si="150"/>
        <v>0</v>
      </c>
      <c r="L586" s="86">
        <f t="shared" si="150"/>
        <v>0</v>
      </c>
      <c r="M586" s="86">
        <f t="shared" si="150"/>
        <v>0</v>
      </c>
      <c r="N586" s="86">
        <f t="shared" si="150"/>
        <v>0</v>
      </c>
      <c r="O586" s="86"/>
      <c r="P586" s="86">
        <f t="shared" si="150"/>
        <v>0</v>
      </c>
      <c r="Q586" s="86">
        <f t="shared" si="150"/>
        <v>0</v>
      </c>
      <c r="R586" s="87">
        <f t="shared" si="150"/>
        <v>0</v>
      </c>
    </row>
    <row r="587" spans="1:18" s="17" customFormat="1" ht="15.75" customHeight="1">
      <c r="A587" s="56"/>
      <c r="B587" s="11" t="s">
        <v>625</v>
      </c>
      <c r="C587" s="7" t="s">
        <v>626</v>
      </c>
      <c r="D587" s="48">
        <v>724837</v>
      </c>
      <c r="E587" s="48"/>
      <c r="F587" s="48"/>
      <c r="G587" s="92">
        <f>D587+E587-F587</f>
        <v>724837</v>
      </c>
      <c r="H587" s="48">
        <f>G587</f>
        <v>724837</v>
      </c>
      <c r="I587" s="48">
        <f>H587</f>
        <v>724837</v>
      </c>
      <c r="J587" s="88"/>
      <c r="K587" s="89"/>
      <c r="L587" s="89"/>
      <c r="M587" s="89"/>
      <c r="N587" s="92"/>
      <c r="O587" s="92"/>
      <c r="P587" s="172"/>
      <c r="Q587" s="172"/>
      <c r="R587" s="138"/>
    </row>
    <row r="588" spans="1:18" s="17" customFormat="1" ht="15.75" customHeight="1">
      <c r="A588" s="56"/>
      <c r="B588" s="11" t="s">
        <v>629</v>
      </c>
      <c r="C588" s="7" t="s">
        <v>134</v>
      </c>
      <c r="D588" s="48">
        <v>59880</v>
      </c>
      <c r="E588" s="48"/>
      <c r="F588" s="48"/>
      <c r="G588" s="92">
        <f aca="true" t="shared" si="151" ref="G588:G603">D588+E588-F588</f>
        <v>59880</v>
      </c>
      <c r="H588" s="48">
        <f aca="true" t="shared" si="152" ref="H588:H603">G588</f>
        <v>59880</v>
      </c>
      <c r="I588" s="48">
        <f>H588</f>
        <v>59880</v>
      </c>
      <c r="J588" s="88"/>
      <c r="K588" s="89"/>
      <c r="L588" s="89"/>
      <c r="M588" s="89"/>
      <c r="N588" s="92"/>
      <c r="O588" s="92"/>
      <c r="P588" s="172"/>
      <c r="Q588" s="172"/>
      <c r="R588" s="138"/>
    </row>
    <row r="589" spans="1:18" s="17" customFormat="1" ht="15" customHeight="1">
      <c r="A589" s="56"/>
      <c r="B589" s="65" t="s">
        <v>655</v>
      </c>
      <c r="C589" s="7" t="s">
        <v>380</v>
      </c>
      <c r="D589" s="48">
        <v>123697</v>
      </c>
      <c r="E589" s="48"/>
      <c r="F589" s="48"/>
      <c r="G589" s="92">
        <f t="shared" si="151"/>
        <v>123697</v>
      </c>
      <c r="H589" s="48">
        <f t="shared" si="152"/>
        <v>123697</v>
      </c>
      <c r="I589" s="48">
        <f>H589</f>
        <v>123697</v>
      </c>
      <c r="J589" s="88"/>
      <c r="K589" s="89"/>
      <c r="L589" s="89"/>
      <c r="M589" s="89"/>
      <c r="N589" s="92"/>
      <c r="O589" s="92"/>
      <c r="P589" s="172"/>
      <c r="Q589" s="172"/>
      <c r="R589" s="138"/>
    </row>
    <row r="590" spans="1:18" s="17" customFormat="1" ht="16.5" customHeight="1">
      <c r="A590" s="56"/>
      <c r="B590" s="65" t="s">
        <v>631</v>
      </c>
      <c r="C590" s="7" t="s">
        <v>589</v>
      </c>
      <c r="D590" s="48">
        <v>10603</v>
      </c>
      <c r="E590" s="48"/>
      <c r="F590" s="48"/>
      <c r="G590" s="92">
        <f t="shared" si="151"/>
        <v>10603</v>
      </c>
      <c r="H590" s="48">
        <f t="shared" si="152"/>
        <v>10603</v>
      </c>
      <c r="I590" s="48">
        <f>H590</f>
        <v>10603</v>
      </c>
      <c r="J590" s="88"/>
      <c r="K590" s="89"/>
      <c r="L590" s="89"/>
      <c r="M590" s="89"/>
      <c r="N590" s="92"/>
      <c r="O590" s="92"/>
      <c r="P590" s="172"/>
      <c r="Q590" s="172"/>
      <c r="R590" s="138"/>
    </row>
    <row r="591" spans="1:18" s="17" customFormat="1" ht="16.5" customHeight="1">
      <c r="A591" s="56"/>
      <c r="B591" s="65" t="s">
        <v>633</v>
      </c>
      <c r="C591" s="7" t="s">
        <v>634</v>
      </c>
      <c r="D591" s="48">
        <v>43027</v>
      </c>
      <c r="E591" s="48"/>
      <c r="F591" s="48"/>
      <c r="G591" s="92">
        <f t="shared" si="151"/>
        <v>43027</v>
      </c>
      <c r="H591" s="48">
        <f t="shared" si="152"/>
        <v>43027</v>
      </c>
      <c r="I591" s="48"/>
      <c r="J591" s="88">
        <f>H591</f>
        <v>43027</v>
      </c>
      <c r="K591" s="89"/>
      <c r="L591" s="89"/>
      <c r="M591" s="89"/>
      <c r="N591" s="92"/>
      <c r="O591" s="92"/>
      <c r="P591" s="172"/>
      <c r="Q591" s="172"/>
      <c r="R591" s="138"/>
    </row>
    <row r="592" spans="1:18" s="17" customFormat="1" ht="14.25" customHeight="1">
      <c r="A592" s="56"/>
      <c r="B592" s="65" t="s">
        <v>635</v>
      </c>
      <c r="C592" s="7" t="s">
        <v>718</v>
      </c>
      <c r="D592" s="48">
        <v>6787</v>
      </c>
      <c r="E592" s="48"/>
      <c r="F592" s="48"/>
      <c r="G592" s="92">
        <f t="shared" si="151"/>
        <v>6787</v>
      </c>
      <c r="H592" s="48">
        <f t="shared" si="152"/>
        <v>6787</v>
      </c>
      <c r="I592" s="48"/>
      <c r="J592" s="88">
        <f aca="true" t="shared" si="153" ref="J592:J603">H592</f>
        <v>6787</v>
      </c>
      <c r="K592" s="89"/>
      <c r="L592" s="89"/>
      <c r="M592" s="89"/>
      <c r="N592" s="92"/>
      <c r="O592" s="92"/>
      <c r="P592" s="172"/>
      <c r="Q592" s="172"/>
      <c r="R592" s="138"/>
    </row>
    <row r="593" spans="1:18" s="17" customFormat="1" ht="15.75" customHeight="1">
      <c r="A593" s="56"/>
      <c r="B593" s="65" t="s">
        <v>637</v>
      </c>
      <c r="C593" s="7" t="s">
        <v>719</v>
      </c>
      <c r="D593" s="48">
        <v>288169</v>
      </c>
      <c r="E593" s="48"/>
      <c r="F593" s="48"/>
      <c r="G593" s="92">
        <f t="shared" si="151"/>
        <v>288169</v>
      </c>
      <c r="H593" s="48">
        <f t="shared" si="152"/>
        <v>288169</v>
      </c>
      <c r="I593" s="48"/>
      <c r="J593" s="88">
        <f t="shared" si="153"/>
        <v>288169</v>
      </c>
      <c r="K593" s="89"/>
      <c r="L593" s="89"/>
      <c r="M593" s="89"/>
      <c r="N593" s="92"/>
      <c r="O593" s="92"/>
      <c r="P593" s="172"/>
      <c r="Q593" s="172"/>
      <c r="R593" s="138"/>
    </row>
    <row r="594" spans="1:18" s="17" customFormat="1" ht="15.75" customHeight="1">
      <c r="A594" s="56"/>
      <c r="B594" s="65" t="s">
        <v>702</v>
      </c>
      <c r="C594" s="7" t="s">
        <v>707</v>
      </c>
      <c r="D594" s="48">
        <v>1559</v>
      </c>
      <c r="E594" s="48"/>
      <c r="F594" s="48"/>
      <c r="G594" s="92">
        <f t="shared" si="151"/>
        <v>1559</v>
      </c>
      <c r="H594" s="48">
        <f t="shared" si="152"/>
        <v>1559</v>
      </c>
      <c r="I594" s="48"/>
      <c r="J594" s="88">
        <f t="shared" si="153"/>
        <v>1559</v>
      </c>
      <c r="K594" s="89"/>
      <c r="L594" s="89"/>
      <c r="M594" s="89"/>
      <c r="N594" s="92"/>
      <c r="O594" s="92"/>
      <c r="P594" s="172"/>
      <c r="Q594" s="172"/>
      <c r="R594" s="138"/>
    </row>
    <row r="595" spans="1:18" s="17" customFormat="1" ht="15" customHeight="1">
      <c r="A595" s="56"/>
      <c r="B595" s="65" t="s">
        <v>638</v>
      </c>
      <c r="C595" s="7" t="s">
        <v>720</v>
      </c>
      <c r="D595" s="48">
        <v>13671</v>
      </c>
      <c r="E595" s="48"/>
      <c r="F595" s="48"/>
      <c r="G595" s="92">
        <f t="shared" si="151"/>
        <v>13671</v>
      </c>
      <c r="H595" s="48">
        <f t="shared" si="152"/>
        <v>13671</v>
      </c>
      <c r="I595" s="48"/>
      <c r="J595" s="88">
        <f t="shared" si="153"/>
        <v>13671</v>
      </c>
      <c r="K595" s="89"/>
      <c r="L595" s="89"/>
      <c r="M595" s="89"/>
      <c r="N595" s="92"/>
      <c r="O595" s="92"/>
      <c r="P595" s="172"/>
      <c r="Q595" s="172"/>
      <c r="R595" s="138"/>
    </row>
    <row r="596" spans="1:18" s="17" customFormat="1" ht="15" customHeight="1">
      <c r="A596" s="56"/>
      <c r="B596" s="65" t="s">
        <v>285</v>
      </c>
      <c r="C596" s="8" t="s">
        <v>286</v>
      </c>
      <c r="D596" s="48">
        <v>935</v>
      </c>
      <c r="E596" s="48"/>
      <c r="F596" s="48"/>
      <c r="G596" s="92">
        <f t="shared" si="151"/>
        <v>935</v>
      </c>
      <c r="H596" s="48">
        <f t="shared" si="152"/>
        <v>935</v>
      </c>
      <c r="I596" s="48"/>
      <c r="J596" s="88">
        <f t="shared" si="153"/>
        <v>935</v>
      </c>
      <c r="K596" s="89"/>
      <c r="L596" s="89"/>
      <c r="M596" s="89"/>
      <c r="N596" s="92"/>
      <c r="O596" s="92"/>
      <c r="P596" s="172"/>
      <c r="Q596" s="172"/>
      <c r="R596" s="138"/>
    </row>
    <row r="597" spans="1:18" s="17" customFormat="1" ht="15" customHeight="1">
      <c r="A597" s="56"/>
      <c r="B597" s="65" t="s">
        <v>49</v>
      </c>
      <c r="C597" s="7" t="s">
        <v>53</v>
      </c>
      <c r="D597" s="48">
        <v>1039</v>
      </c>
      <c r="E597" s="48"/>
      <c r="F597" s="48"/>
      <c r="G597" s="92">
        <f t="shared" si="151"/>
        <v>1039</v>
      </c>
      <c r="H597" s="48">
        <f t="shared" si="152"/>
        <v>1039</v>
      </c>
      <c r="I597" s="48"/>
      <c r="J597" s="88">
        <f t="shared" si="153"/>
        <v>1039</v>
      </c>
      <c r="K597" s="89"/>
      <c r="L597" s="89"/>
      <c r="M597" s="89"/>
      <c r="N597" s="92"/>
      <c r="O597" s="92"/>
      <c r="P597" s="172"/>
      <c r="Q597" s="172"/>
      <c r="R597" s="138"/>
    </row>
    <row r="598" spans="1:18" s="17" customFormat="1" ht="14.25" customHeight="1">
      <c r="A598" s="56"/>
      <c r="B598" s="65" t="s">
        <v>640</v>
      </c>
      <c r="C598" s="7" t="s">
        <v>641</v>
      </c>
      <c r="D598" s="48">
        <v>3377</v>
      </c>
      <c r="E598" s="48"/>
      <c r="F598" s="48"/>
      <c r="G598" s="92">
        <f t="shared" si="151"/>
        <v>3377</v>
      </c>
      <c r="H598" s="48">
        <f t="shared" si="152"/>
        <v>3377</v>
      </c>
      <c r="I598" s="48"/>
      <c r="J598" s="88">
        <f t="shared" si="153"/>
        <v>3377</v>
      </c>
      <c r="K598" s="89"/>
      <c r="L598" s="89"/>
      <c r="M598" s="89"/>
      <c r="N598" s="92"/>
      <c r="O598" s="92"/>
      <c r="P598" s="172"/>
      <c r="Q598" s="172"/>
      <c r="R598" s="138"/>
    </row>
    <row r="599" spans="1:18" s="17" customFormat="1" ht="13.5" customHeight="1">
      <c r="A599" s="56"/>
      <c r="B599" s="65" t="s">
        <v>644</v>
      </c>
      <c r="C599" s="7" t="s">
        <v>645</v>
      </c>
      <c r="D599" s="48">
        <v>40663</v>
      </c>
      <c r="E599" s="48"/>
      <c r="F599" s="48"/>
      <c r="G599" s="92">
        <f t="shared" si="151"/>
        <v>40663</v>
      </c>
      <c r="H599" s="48">
        <f t="shared" si="152"/>
        <v>40663</v>
      </c>
      <c r="I599" s="48"/>
      <c r="J599" s="88">
        <f t="shared" si="153"/>
        <v>40663</v>
      </c>
      <c r="K599" s="89"/>
      <c r="L599" s="89"/>
      <c r="M599" s="89"/>
      <c r="N599" s="92"/>
      <c r="O599" s="92"/>
      <c r="P599" s="172"/>
      <c r="Q599" s="172"/>
      <c r="R599" s="138"/>
    </row>
    <row r="600" spans="1:18" s="17" customFormat="1" ht="13.5" customHeight="1">
      <c r="A600" s="56"/>
      <c r="B600" s="65" t="s">
        <v>658</v>
      </c>
      <c r="C600" s="7" t="s">
        <v>659</v>
      </c>
      <c r="D600" s="48">
        <v>600</v>
      </c>
      <c r="E600" s="48"/>
      <c r="F600" s="48"/>
      <c r="G600" s="92">
        <f t="shared" si="151"/>
        <v>600</v>
      </c>
      <c r="H600" s="48">
        <f t="shared" si="152"/>
        <v>600</v>
      </c>
      <c r="I600" s="48"/>
      <c r="J600" s="88">
        <f t="shared" si="153"/>
        <v>600</v>
      </c>
      <c r="K600" s="89"/>
      <c r="L600" s="89"/>
      <c r="M600" s="89"/>
      <c r="N600" s="92"/>
      <c r="O600" s="92"/>
      <c r="P600" s="172"/>
      <c r="Q600" s="172"/>
      <c r="R600" s="138"/>
    </row>
    <row r="601" spans="1:18" s="17" customFormat="1" ht="13.5" customHeight="1">
      <c r="A601" s="56"/>
      <c r="B601" s="65" t="s">
        <v>723</v>
      </c>
      <c r="C601" s="7" t="s">
        <v>198</v>
      </c>
      <c r="D601" s="48">
        <v>12120</v>
      </c>
      <c r="E601" s="48"/>
      <c r="F601" s="48"/>
      <c r="G601" s="92">
        <f t="shared" si="151"/>
        <v>12120</v>
      </c>
      <c r="H601" s="48">
        <f t="shared" si="152"/>
        <v>12120</v>
      </c>
      <c r="I601" s="48"/>
      <c r="J601" s="88">
        <f t="shared" si="153"/>
        <v>12120</v>
      </c>
      <c r="K601" s="89"/>
      <c r="L601" s="89"/>
      <c r="M601" s="89"/>
      <c r="N601" s="92"/>
      <c r="O601" s="92"/>
      <c r="P601" s="172"/>
      <c r="Q601" s="172"/>
      <c r="R601" s="138"/>
    </row>
    <row r="602" spans="1:18" s="17" customFormat="1" ht="16.5" customHeight="1">
      <c r="A602" s="56"/>
      <c r="B602" s="65" t="s">
        <v>50</v>
      </c>
      <c r="C602" s="7" t="s">
        <v>359</v>
      </c>
      <c r="D602" s="48">
        <v>1040</v>
      </c>
      <c r="E602" s="48"/>
      <c r="F602" s="48"/>
      <c r="G602" s="92">
        <f t="shared" si="151"/>
        <v>1040</v>
      </c>
      <c r="H602" s="48">
        <f t="shared" si="152"/>
        <v>1040</v>
      </c>
      <c r="I602" s="48"/>
      <c r="J602" s="88">
        <f t="shared" si="153"/>
        <v>1040</v>
      </c>
      <c r="K602" s="89"/>
      <c r="L602" s="89"/>
      <c r="M602" s="89"/>
      <c r="N602" s="92"/>
      <c r="O602" s="92"/>
      <c r="P602" s="172"/>
      <c r="Q602" s="172"/>
      <c r="R602" s="138"/>
    </row>
    <row r="603" spans="1:18" s="17" customFormat="1" ht="15.75" customHeight="1">
      <c r="A603" s="56"/>
      <c r="B603" s="65" t="s">
        <v>51</v>
      </c>
      <c r="C603" s="7" t="s">
        <v>65</v>
      </c>
      <c r="D603" s="48">
        <v>1620</v>
      </c>
      <c r="E603" s="48"/>
      <c r="F603" s="48"/>
      <c r="G603" s="92">
        <f t="shared" si="151"/>
        <v>1620</v>
      </c>
      <c r="H603" s="48">
        <f t="shared" si="152"/>
        <v>1620</v>
      </c>
      <c r="I603" s="48"/>
      <c r="J603" s="88">
        <f t="shared" si="153"/>
        <v>1620</v>
      </c>
      <c r="K603" s="89"/>
      <c r="L603" s="89"/>
      <c r="M603" s="89"/>
      <c r="N603" s="92"/>
      <c r="O603" s="92"/>
      <c r="P603" s="172"/>
      <c r="Q603" s="172"/>
      <c r="R603" s="138"/>
    </row>
    <row r="604" spans="1:18" s="17" customFormat="1" ht="24.75" customHeight="1">
      <c r="A604" s="54" t="s">
        <v>84</v>
      </c>
      <c r="B604" s="60"/>
      <c r="C604" s="43" t="s">
        <v>478</v>
      </c>
      <c r="D604" s="86">
        <f>SUM(D605:D625)</f>
        <v>736303</v>
      </c>
      <c r="E604" s="86">
        <f>SUM(E605:E625)</f>
        <v>0</v>
      </c>
      <c r="F604" s="86">
        <f>SUM(F605:F625)</f>
        <v>0</v>
      </c>
      <c r="G604" s="86">
        <f>SUM(G605:G625)</f>
        <v>736303</v>
      </c>
      <c r="H604" s="86">
        <f>SUM(H605:H625)</f>
        <v>612552</v>
      </c>
      <c r="I604" s="86">
        <f aca="true" t="shared" si="154" ref="I604:R604">SUM(I605:I625)</f>
        <v>462206</v>
      </c>
      <c r="J604" s="86">
        <f t="shared" si="154"/>
        <v>65286</v>
      </c>
      <c r="K604" s="86">
        <f t="shared" si="154"/>
        <v>84620</v>
      </c>
      <c r="L604" s="86">
        <f t="shared" si="154"/>
        <v>440</v>
      </c>
      <c r="M604" s="86">
        <f t="shared" si="154"/>
        <v>0</v>
      </c>
      <c r="N604" s="86">
        <f t="shared" si="154"/>
        <v>0</v>
      </c>
      <c r="O604" s="86"/>
      <c r="P604" s="86">
        <f t="shared" si="154"/>
        <v>123751</v>
      </c>
      <c r="Q604" s="86">
        <f t="shared" si="154"/>
        <v>123751</v>
      </c>
      <c r="R604" s="87">
        <f t="shared" si="154"/>
        <v>0</v>
      </c>
    </row>
    <row r="605" spans="1:18" s="17" customFormat="1" ht="18.75" customHeight="1">
      <c r="A605" s="144"/>
      <c r="B605" s="98" t="s">
        <v>751</v>
      </c>
      <c r="C605" s="7" t="s">
        <v>599</v>
      </c>
      <c r="D605" s="97">
        <v>84620</v>
      </c>
      <c r="E605" s="97"/>
      <c r="F605" s="97"/>
      <c r="G605" s="92">
        <f>D605+E605-F605</f>
        <v>84620</v>
      </c>
      <c r="H605" s="97">
        <f>G605</f>
        <v>84620</v>
      </c>
      <c r="I605" s="97"/>
      <c r="J605" s="97"/>
      <c r="K605" s="97">
        <f>H605</f>
        <v>84620</v>
      </c>
      <c r="L605" s="97"/>
      <c r="M605" s="97"/>
      <c r="N605" s="97"/>
      <c r="O605" s="97"/>
      <c r="P605" s="97"/>
      <c r="Q605" s="97"/>
      <c r="R605" s="105"/>
    </row>
    <row r="606" spans="1:18" s="17" customFormat="1" ht="14.25" customHeight="1">
      <c r="A606" s="56"/>
      <c r="B606" s="65" t="s">
        <v>348</v>
      </c>
      <c r="C606" s="41" t="s">
        <v>458</v>
      </c>
      <c r="D606" s="48">
        <v>440</v>
      </c>
      <c r="E606" s="48"/>
      <c r="F606" s="48"/>
      <c r="G606" s="92">
        <f aca="true" t="shared" si="155" ref="G606:G625">D606+E606-F606</f>
        <v>440</v>
      </c>
      <c r="H606" s="97">
        <f aca="true" t="shared" si="156" ref="H606:H624">G606</f>
        <v>440</v>
      </c>
      <c r="I606" s="48"/>
      <c r="J606" s="88"/>
      <c r="K606" s="89"/>
      <c r="L606" s="89">
        <f>H606</f>
        <v>440</v>
      </c>
      <c r="M606" s="89"/>
      <c r="N606" s="92"/>
      <c r="O606" s="92"/>
      <c r="P606" s="172"/>
      <c r="Q606" s="172"/>
      <c r="R606" s="138"/>
    </row>
    <row r="607" spans="1:18" s="17" customFormat="1" ht="15" customHeight="1">
      <c r="A607" s="56"/>
      <c r="B607" s="11" t="s">
        <v>625</v>
      </c>
      <c r="C607" s="7" t="s">
        <v>626</v>
      </c>
      <c r="D607" s="48">
        <v>365329</v>
      </c>
      <c r="E607" s="48"/>
      <c r="F607" s="48"/>
      <c r="G607" s="92">
        <f t="shared" si="155"/>
        <v>365329</v>
      </c>
      <c r="H607" s="97">
        <f t="shared" si="156"/>
        <v>365329</v>
      </c>
      <c r="I607" s="48">
        <f>H607</f>
        <v>365329</v>
      </c>
      <c r="J607" s="88"/>
      <c r="K607" s="89"/>
      <c r="L607" s="89"/>
      <c r="M607" s="89"/>
      <c r="N607" s="92"/>
      <c r="O607" s="92"/>
      <c r="P607" s="172"/>
      <c r="Q607" s="172"/>
      <c r="R607" s="138"/>
    </row>
    <row r="608" spans="1:18" s="17" customFormat="1" ht="16.5" customHeight="1">
      <c r="A608" s="56"/>
      <c r="B608" s="11" t="s">
        <v>629</v>
      </c>
      <c r="C608" s="7" t="s">
        <v>134</v>
      </c>
      <c r="D608" s="48">
        <v>28215</v>
      </c>
      <c r="E608" s="48"/>
      <c r="F608" s="48"/>
      <c r="G608" s="92">
        <f t="shared" si="155"/>
        <v>28215</v>
      </c>
      <c r="H608" s="97">
        <f t="shared" si="156"/>
        <v>28215</v>
      </c>
      <c r="I608" s="48">
        <f>H608</f>
        <v>28215</v>
      </c>
      <c r="J608" s="88"/>
      <c r="K608" s="89"/>
      <c r="L608" s="89"/>
      <c r="M608" s="89"/>
      <c r="N608" s="92"/>
      <c r="O608" s="92"/>
      <c r="P608" s="172"/>
      <c r="Q608" s="172"/>
      <c r="R608" s="138"/>
    </row>
    <row r="609" spans="1:18" s="17" customFormat="1" ht="15" customHeight="1">
      <c r="A609" s="56"/>
      <c r="B609" s="65" t="s">
        <v>684</v>
      </c>
      <c r="C609" s="7" t="s">
        <v>380</v>
      </c>
      <c r="D609" s="48">
        <v>59059</v>
      </c>
      <c r="E609" s="48"/>
      <c r="F609" s="48"/>
      <c r="G609" s="92">
        <f t="shared" si="155"/>
        <v>59059</v>
      </c>
      <c r="H609" s="97">
        <f t="shared" si="156"/>
        <v>59059</v>
      </c>
      <c r="I609" s="48">
        <f>H609</f>
        <v>59059</v>
      </c>
      <c r="J609" s="88"/>
      <c r="K609" s="89"/>
      <c r="L609" s="89"/>
      <c r="M609" s="89"/>
      <c r="N609" s="92"/>
      <c r="O609" s="92"/>
      <c r="P609" s="172"/>
      <c r="Q609" s="172"/>
      <c r="R609" s="138"/>
    </row>
    <row r="610" spans="1:18" s="17" customFormat="1" ht="14.25" customHeight="1">
      <c r="A610" s="56"/>
      <c r="B610" s="65" t="s">
        <v>631</v>
      </c>
      <c r="C610" s="7" t="s">
        <v>589</v>
      </c>
      <c r="D610" s="48">
        <v>7603</v>
      </c>
      <c r="E610" s="48"/>
      <c r="F610" s="48"/>
      <c r="G610" s="92">
        <f t="shared" si="155"/>
        <v>7603</v>
      </c>
      <c r="H610" s="97">
        <f t="shared" si="156"/>
        <v>7603</v>
      </c>
      <c r="I610" s="48">
        <f>H610</f>
        <v>7603</v>
      </c>
      <c r="J610" s="88"/>
      <c r="K610" s="89"/>
      <c r="L610" s="89"/>
      <c r="M610" s="89"/>
      <c r="N610" s="92"/>
      <c r="O610" s="92"/>
      <c r="P610" s="172"/>
      <c r="Q610" s="172"/>
      <c r="R610" s="138"/>
    </row>
    <row r="611" spans="1:18" s="17" customFormat="1" ht="14.25" customHeight="1">
      <c r="A611" s="56"/>
      <c r="B611" s="65" t="s">
        <v>283</v>
      </c>
      <c r="C611" s="7" t="s">
        <v>284</v>
      </c>
      <c r="D611" s="48">
        <v>2000</v>
      </c>
      <c r="E611" s="48"/>
      <c r="F611" s="48"/>
      <c r="G611" s="92">
        <f t="shared" si="155"/>
        <v>2000</v>
      </c>
      <c r="H611" s="97">
        <f t="shared" si="156"/>
        <v>2000</v>
      </c>
      <c r="I611" s="48">
        <f>H611</f>
        <v>2000</v>
      </c>
      <c r="J611" s="88"/>
      <c r="K611" s="89"/>
      <c r="L611" s="89"/>
      <c r="M611" s="89"/>
      <c r="N611" s="92"/>
      <c r="O611" s="92"/>
      <c r="P611" s="172"/>
      <c r="Q611" s="172"/>
      <c r="R611" s="138"/>
    </row>
    <row r="612" spans="1:18" s="17" customFormat="1" ht="14.25" customHeight="1">
      <c r="A612" s="56"/>
      <c r="B612" s="65" t="s">
        <v>633</v>
      </c>
      <c r="C612" s="7" t="s">
        <v>754</v>
      </c>
      <c r="D612" s="48">
        <v>11524</v>
      </c>
      <c r="E612" s="48"/>
      <c r="F612" s="48"/>
      <c r="G612" s="92">
        <f t="shared" si="155"/>
        <v>11524</v>
      </c>
      <c r="H612" s="97">
        <f t="shared" si="156"/>
        <v>11524</v>
      </c>
      <c r="I612" s="48"/>
      <c r="J612" s="88">
        <f>H612</f>
        <v>11524</v>
      </c>
      <c r="K612" s="89"/>
      <c r="L612" s="89"/>
      <c r="M612" s="89"/>
      <c r="N612" s="92"/>
      <c r="O612" s="92"/>
      <c r="P612" s="172"/>
      <c r="Q612" s="172"/>
      <c r="R612" s="138"/>
    </row>
    <row r="613" spans="1:18" s="17" customFormat="1" ht="15" customHeight="1">
      <c r="A613" s="56"/>
      <c r="B613" s="65" t="s">
        <v>749</v>
      </c>
      <c r="C613" s="7" t="s">
        <v>38</v>
      </c>
      <c r="D613" s="48">
        <v>4000</v>
      </c>
      <c r="E613" s="48"/>
      <c r="F613" s="48"/>
      <c r="G613" s="92">
        <f t="shared" si="155"/>
        <v>4000</v>
      </c>
      <c r="H613" s="97">
        <f t="shared" si="156"/>
        <v>4000</v>
      </c>
      <c r="I613" s="48"/>
      <c r="J613" s="88">
        <f aca="true" t="shared" si="157" ref="J613:J624">H613</f>
        <v>4000</v>
      </c>
      <c r="K613" s="89"/>
      <c r="L613" s="89"/>
      <c r="M613" s="89"/>
      <c r="N613" s="92"/>
      <c r="O613" s="92"/>
      <c r="P613" s="172"/>
      <c r="Q613" s="172"/>
      <c r="R613" s="138"/>
    </row>
    <row r="614" spans="1:18" s="17" customFormat="1" ht="15.75" customHeight="1">
      <c r="A614" s="56"/>
      <c r="B614" s="65" t="s">
        <v>635</v>
      </c>
      <c r="C614" s="7" t="s">
        <v>718</v>
      </c>
      <c r="D614" s="48">
        <v>13970</v>
      </c>
      <c r="E614" s="48"/>
      <c r="F614" s="48"/>
      <c r="G614" s="92">
        <f t="shared" si="155"/>
        <v>13970</v>
      </c>
      <c r="H614" s="97">
        <f t="shared" si="156"/>
        <v>13970</v>
      </c>
      <c r="I614" s="48"/>
      <c r="J614" s="88">
        <f t="shared" si="157"/>
        <v>13970</v>
      </c>
      <c r="K614" s="89"/>
      <c r="L614" s="89"/>
      <c r="M614" s="89"/>
      <c r="N614" s="92"/>
      <c r="O614" s="92"/>
      <c r="P614" s="172"/>
      <c r="Q614" s="172"/>
      <c r="R614" s="138"/>
    </row>
    <row r="615" spans="1:18" s="17" customFormat="1" ht="14.25" customHeight="1">
      <c r="A615" s="56"/>
      <c r="B615" s="65" t="s">
        <v>637</v>
      </c>
      <c r="C615" s="7" t="s">
        <v>719</v>
      </c>
      <c r="D615" s="48">
        <v>500</v>
      </c>
      <c r="E615" s="48"/>
      <c r="F615" s="48"/>
      <c r="G615" s="92">
        <f t="shared" si="155"/>
        <v>500</v>
      </c>
      <c r="H615" s="97">
        <f t="shared" si="156"/>
        <v>500</v>
      </c>
      <c r="I615" s="48"/>
      <c r="J615" s="88">
        <f t="shared" si="157"/>
        <v>500</v>
      </c>
      <c r="K615" s="89"/>
      <c r="L615" s="89"/>
      <c r="M615" s="89"/>
      <c r="N615" s="92"/>
      <c r="O615" s="92"/>
      <c r="P615" s="172"/>
      <c r="Q615" s="172"/>
      <c r="R615" s="138"/>
    </row>
    <row r="616" spans="1:18" s="17" customFormat="1" ht="15.75" customHeight="1">
      <c r="A616" s="56"/>
      <c r="B616" s="65" t="s">
        <v>702</v>
      </c>
      <c r="C616" s="7" t="s">
        <v>707</v>
      </c>
      <c r="D616" s="48">
        <v>940</v>
      </c>
      <c r="E616" s="48"/>
      <c r="F616" s="48"/>
      <c r="G616" s="92">
        <f t="shared" si="155"/>
        <v>940</v>
      </c>
      <c r="H616" s="97">
        <f t="shared" si="156"/>
        <v>940</v>
      </c>
      <c r="I616" s="48"/>
      <c r="J616" s="88">
        <f t="shared" si="157"/>
        <v>940</v>
      </c>
      <c r="K616" s="89"/>
      <c r="L616" s="89"/>
      <c r="M616" s="89"/>
      <c r="N616" s="92"/>
      <c r="O616" s="92"/>
      <c r="P616" s="172"/>
      <c r="Q616" s="172"/>
      <c r="R616" s="138"/>
    </row>
    <row r="617" spans="1:18" s="17" customFormat="1" ht="15" customHeight="1">
      <c r="A617" s="56"/>
      <c r="B617" s="65" t="s">
        <v>638</v>
      </c>
      <c r="C617" s="7" t="s">
        <v>720</v>
      </c>
      <c r="D617" s="48">
        <v>3700</v>
      </c>
      <c r="E617" s="48"/>
      <c r="F617" s="48"/>
      <c r="G617" s="92">
        <f t="shared" si="155"/>
        <v>3700</v>
      </c>
      <c r="H617" s="97">
        <f t="shared" si="156"/>
        <v>3700</v>
      </c>
      <c r="I617" s="48"/>
      <c r="J617" s="88">
        <f t="shared" si="157"/>
        <v>3700</v>
      </c>
      <c r="K617" s="89"/>
      <c r="L617" s="89"/>
      <c r="M617" s="89"/>
      <c r="N617" s="92"/>
      <c r="O617" s="92"/>
      <c r="P617" s="172"/>
      <c r="Q617" s="172"/>
      <c r="R617" s="138"/>
    </row>
    <row r="618" spans="1:18" s="17" customFormat="1" ht="15" customHeight="1">
      <c r="A618" s="56"/>
      <c r="B618" s="65" t="s">
        <v>285</v>
      </c>
      <c r="C618" s="7" t="s">
        <v>194</v>
      </c>
      <c r="D618" s="48">
        <v>768</v>
      </c>
      <c r="E618" s="48"/>
      <c r="F618" s="48"/>
      <c r="G618" s="92">
        <f t="shared" si="155"/>
        <v>768</v>
      </c>
      <c r="H618" s="97">
        <f t="shared" si="156"/>
        <v>768</v>
      </c>
      <c r="I618" s="48"/>
      <c r="J618" s="88">
        <f t="shared" si="157"/>
        <v>768</v>
      </c>
      <c r="K618" s="89"/>
      <c r="L618" s="89"/>
      <c r="M618" s="89"/>
      <c r="N618" s="92"/>
      <c r="O618" s="92"/>
      <c r="P618" s="172"/>
      <c r="Q618" s="172"/>
      <c r="R618" s="138"/>
    </row>
    <row r="619" spans="1:18" s="17" customFormat="1" ht="15" customHeight="1">
      <c r="A619" s="56"/>
      <c r="B619" s="65" t="s">
        <v>49</v>
      </c>
      <c r="C619" s="7" t="s">
        <v>53</v>
      </c>
      <c r="D619" s="48">
        <v>1890</v>
      </c>
      <c r="E619" s="48"/>
      <c r="F619" s="48"/>
      <c r="G619" s="92">
        <f t="shared" si="155"/>
        <v>1890</v>
      </c>
      <c r="H619" s="97">
        <f t="shared" si="156"/>
        <v>1890</v>
      </c>
      <c r="I619" s="48"/>
      <c r="J619" s="88">
        <f t="shared" si="157"/>
        <v>1890</v>
      </c>
      <c r="K619" s="89"/>
      <c r="L619" s="89"/>
      <c r="M619" s="89"/>
      <c r="N619" s="92"/>
      <c r="O619" s="92"/>
      <c r="P619" s="172"/>
      <c r="Q619" s="172"/>
      <c r="R619" s="138"/>
    </row>
    <row r="620" spans="1:18" s="17" customFormat="1" ht="14.25" customHeight="1">
      <c r="A620" s="56"/>
      <c r="B620" s="65" t="s">
        <v>640</v>
      </c>
      <c r="C620" s="7" t="s">
        <v>641</v>
      </c>
      <c r="D620" s="48">
        <v>3000</v>
      </c>
      <c r="E620" s="48"/>
      <c r="F620" s="48"/>
      <c r="G620" s="92">
        <f t="shared" si="155"/>
        <v>3000</v>
      </c>
      <c r="H620" s="97">
        <f t="shared" si="156"/>
        <v>3000</v>
      </c>
      <c r="I620" s="48"/>
      <c r="J620" s="88">
        <f t="shared" si="157"/>
        <v>3000</v>
      </c>
      <c r="K620" s="89"/>
      <c r="L620" s="89"/>
      <c r="M620" s="89"/>
      <c r="N620" s="92"/>
      <c r="O620" s="92"/>
      <c r="P620" s="172"/>
      <c r="Q620" s="172"/>
      <c r="R620" s="138"/>
    </row>
    <row r="621" spans="1:18" s="17" customFormat="1" ht="13.5" customHeight="1">
      <c r="A621" s="56"/>
      <c r="B621" s="11" t="s">
        <v>644</v>
      </c>
      <c r="C621" s="7" t="s">
        <v>645</v>
      </c>
      <c r="D621" s="48">
        <v>21165</v>
      </c>
      <c r="E621" s="48"/>
      <c r="F621" s="48"/>
      <c r="G621" s="92">
        <f t="shared" si="155"/>
        <v>21165</v>
      </c>
      <c r="H621" s="97">
        <f t="shared" si="156"/>
        <v>21165</v>
      </c>
      <c r="I621" s="48"/>
      <c r="J621" s="88">
        <f t="shared" si="157"/>
        <v>21165</v>
      </c>
      <c r="K621" s="89"/>
      <c r="L621" s="89"/>
      <c r="M621" s="89"/>
      <c r="N621" s="92"/>
      <c r="O621" s="92"/>
      <c r="P621" s="172"/>
      <c r="Q621" s="172"/>
      <c r="R621" s="138"/>
    </row>
    <row r="622" spans="1:18" s="17" customFormat="1" ht="14.25" customHeight="1">
      <c r="A622" s="56"/>
      <c r="B622" s="11" t="s">
        <v>50</v>
      </c>
      <c r="C622" s="7" t="s">
        <v>359</v>
      </c>
      <c r="D622" s="48">
        <v>1200</v>
      </c>
      <c r="E622" s="48"/>
      <c r="F622" s="48"/>
      <c r="G622" s="92">
        <f t="shared" si="155"/>
        <v>1200</v>
      </c>
      <c r="H622" s="97">
        <f t="shared" si="156"/>
        <v>1200</v>
      </c>
      <c r="I622" s="48"/>
      <c r="J622" s="88">
        <f t="shared" si="157"/>
        <v>1200</v>
      </c>
      <c r="K622" s="89"/>
      <c r="L622" s="89"/>
      <c r="M622" s="89"/>
      <c r="N622" s="92"/>
      <c r="O622" s="92"/>
      <c r="P622" s="172"/>
      <c r="Q622" s="172"/>
      <c r="R622" s="138"/>
    </row>
    <row r="623" spans="1:18" s="17" customFormat="1" ht="15" customHeight="1">
      <c r="A623" s="56"/>
      <c r="B623" s="11" t="s">
        <v>51</v>
      </c>
      <c r="C623" s="7" t="s">
        <v>65</v>
      </c>
      <c r="D623" s="48">
        <v>800</v>
      </c>
      <c r="E623" s="48"/>
      <c r="F623" s="48"/>
      <c r="G623" s="92">
        <f t="shared" si="155"/>
        <v>800</v>
      </c>
      <c r="H623" s="97">
        <f t="shared" si="156"/>
        <v>800</v>
      </c>
      <c r="I623" s="48"/>
      <c r="J623" s="88">
        <f t="shared" si="157"/>
        <v>800</v>
      </c>
      <c r="K623" s="89"/>
      <c r="L623" s="89"/>
      <c r="M623" s="89"/>
      <c r="N623" s="92"/>
      <c r="O623" s="92"/>
      <c r="P623" s="172"/>
      <c r="Q623" s="172"/>
      <c r="R623" s="138"/>
    </row>
    <row r="624" spans="1:18" s="17" customFormat="1" ht="15" customHeight="1">
      <c r="A624" s="56"/>
      <c r="B624" s="11" t="s">
        <v>52</v>
      </c>
      <c r="C624" s="7" t="s">
        <v>66</v>
      </c>
      <c r="D624" s="48">
        <v>1829</v>
      </c>
      <c r="E624" s="48"/>
      <c r="F624" s="48"/>
      <c r="G624" s="92">
        <f t="shared" si="155"/>
        <v>1829</v>
      </c>
      <c r="H624" s="97">
        <f t="shared" si="156"/>
        <v>1829</v>
      </c>
      <c r="I624" s="48"/>
      <c r="J624" s="88">
        <f t="shared" si="157"/>
        <v>1829</v>
      </c>
      <c r="K624" s="89"/>
      <c r="L624" s="89"/>
      <c r="M624" s="89"/>
      <c r="N624" s="92"/>
      <c r="O624" s="92"/>
      <c r="P624" s="172"/>
      <c r="Q624" s="172"/>
      <c r="R624" s="138"/>
    </row>
    <row r="625" spans="1:18" s="17" customFormat="1" ht="15" customHeight="1">
      <c r="A625" s="56"/>
      <c r="B625" s="11" t="s">
        <v>660</v>
      </c>
      <c r="C625" s="7" t="s">
        <v>511</v>
      </c>
      <c r="D625" s="48">
        <v>123751</v>
      </c>
      <c r="E625" s="48"/>
      <c r="F625" s="48"/>
      <c r="G625" s="92">
        <f t="shared" si="155"/>
        <v>123751</v>
      </c>
      <c r="H625" s="48"/>
      <c r="I625" s="48"/>
      <c r="J625" s="88"/>
      <c r="K625" s="89"/>
      <c r="L625" s="89"/>
      <c r="M625" s="89"/>
      <c r="N625" s="92"/>
      <c r="O625" s="92"/>
      <c r="P625" s="89">
        <f>G625</f>
        <v>123751</v>
      </c>
      <c r="Q625" s="89">
        <f>P625</f>
        <v>123751</v>
      </c>
      <c r="R625" s="168"/>
    </row>
    <row r="626" spans="1:18" s="17" customFormat="1" ht="17.25" customHeight="1">
      <c r="A626" s="54" t="s">
        <v>85</v>
      </c>
      <c r="B626" s="55"/>
      <c r="C626" s="40" t="s">
        <v>86</v>
      </c>
      <c r="D626" s="86">
        <f>SUM(D627:D638)</f>
        <v>651344</v>
      </c>
      <c r="E626" s="86">
        <f>SUM(E627:E638)</f>
        <v>0</v>
      </c>
      <c r="F626" s="86">
        <f>SUM(F627:F638)</f>
        <v>0</v>
      </c>
      <c r="G626" s="86">
        <f>SUM(G627:G638)</f>
        <v>651344</v>
      </c>
      <c r="H626" s="86">
        <f aca="true" t="shared" si="158" ref="H626:R626">SUM(H627:H638)</f>
        <v>651344</v>
      </c>
      <c r="I626" s="86">
        <f t="shared" si="158"/>
        <v>485029</v>
      </c>
      <c r="J626" s="86">
        <f t="shared" si="158"/>
        <v>166315</v>
      </c>
      <c r="K626" s="86">
        <f t="shared" si="158"/>
        <v>0</v>
      </c>
      <c r="L626" s="86">
        <f t="shared" si="158"/>
        <v>0</v>
      </c>
      <c r="M626" s="86">
        <f t="shared" si="158"/>
        <v>0</v>
      </c>
      <c r="N626" s="86">
        <f t="shared" si="158"/>
        <v>0</v>
      </c>
      <c r="O626" s="86"/>
      <c r="P626" s="86">
        <f t="shared" si="158"/>
        <v>0</v>
      </c>
      <c r="Q626" s="86">
        <f t="shared" si="158"/>
        <v>0</v>
      </c>
      <c r="R626" s="87">
        <f t="shared" si="158"/>
        <v>0</v>
      </c>
    </row>
    <row r="627" spans="1:18" s="17" customFormat="1" ht="15.75" customHeight="1">
      <c r="A627" s="56"/>
      <c r="B627" s="11" t="s">
        <v>625</v>
      </c>
      <c r="C627" s="7" t="s">
        <v>626</v>
      </c>
      <c r="D627" s="48">
        <v>380313</v>
      </c>
      <c r="E627" s="48"/>
      <c r="F627" s="48"/>
      <c r="G627" s="92">
        <f>D627+E627-F627</f>
        <v>380313</v>
      </c>
      <c r="H627" s="48">
        <f>G627</f>
        <v>380313</v>
      </c>
      <c r="I627" s="48">
        <f>H627</f>
        <v>380313</v>
      </c>
      <c r="J627" s="88"/>
      <c r="K627" s="89"/>
      <c r="L627" s="89"/>
      <c r="M627" s="89"/>
      <c r="N627" s="92"/>
      <c r="O627" s="92"/>
      <c r="P627" s="172"/>
      <c r="Q627" s="172"/>
      <c r="R627" s="138"/>
    </row>
    <row r="628" spans="1:18" s="17" customFormat="1" ht="15" customHeight="1">
      <c r="A628" s="56"/>
      <c r="B628" s="11" t="s">
        <v>629</v>
      </c>
      <c r="C628" s="7" t="s">
        <v>134</v>
      </c>
      <c r="D628" s="48">
        <v>31911</v>
      </c>
      <c r="E628" s="48"/>
      <c r="F628" s="48"/>
      <c r="G628" s="92">
        <f aca="true" t="shared" si="159" ref="G628:G638">D628+E628-F628</f>
        <v>31911</v>
      </c>
      <c r="H628" s="48">
        <f aca="true" t="shared" si="160" ref="H628:H638">G628</f>
        <v>31911</v>
      </c>
      <c r="I628" s="48">
        <f>H628</f>
        <v>31911</v>
      </c>
      <c r="J628" s="88"/>
      <c r="K628" s="89"/>
      <c r="L628" s="89"/>
      <c r="M628" s="89"/>
      <c r="N628" s="92"/>
      <c r="O628" s="92"/>
      <c r="P628" s="172"/>
      <c r="Q628" s="172"/>
      <c r="R628" s="138"/>
    </row>
    <row r="629" spans="1:18" s="17" customFormat="1" ht="16.5" customHeight="1">
      <c r="A629" s="56"/>
      <c r="B629" s="65" t="s">
        <v>684</v>
      </c>
      <c r="C629" s="7" t="s">
        <v>380</v>
      </c>
      <c r="D629" s="48">
        <v>59226</v>
      </c>
      <c r="E629" s="48"/>
      <c r="F629" s="48"/>
      <c r="G629" s="92">
        <f t="shared" si="159"/>
        <v>59226</v>
      </c>
      <c r="H629" s="48">
        <f t="shared" si="160"/>
        <v>59226</v>
      </c>
      <c r="I629" s="48">
        <f>H629</f>
        <v>59226</v>
      </c>
      <c r="J629" s="88"/>
      <c r="K629" s="89"/>
      <c r="L629" s="89"/>
      <c r="M629" s="89"/>
      <c r="N629" s="92"/>
      <c r="O629" s="92"/>
      <c r="P629" s="172"/>
      <c r="Q629" s="172"/>
      <c r="R629" s="138"/>
    </row>
    <row r="630" spans="1:18" s="17" customFormat="1" ht="13.5" customHeight="1">
      <c r="A630" s="56"/>
      <c r="B630" s="65" t="s">
        <v>631</v>
      </c>
      <c r="C630" s="7" t="s">
        <v>589</v>
      </c>
      <c r="D630" s="48">
        <v>9579</v>
      </c>
      <c r="E630" s="48"/>
      <c r="F630" s="48"/>
      <c r="G630" s="92">
        <f t="shared" si="159"/>
        <v>9579</v>
      </c>
      <c r="H630" s="48">
        <f t="shared" si="160"/>
        <v>9579</v>
      </c>
      <c r="I630" s="48">
        <f>H630</f>
        <v>9579</v>
      </c>
      <c r="J630" s="88"/>
      <c r="K630" s="89"/>
      <c r="L630" s="89"/>
      <c r="M630" s="89"/>
      <c r="N630" s="92"/>
      <c r="O630" s="92"/>
      <c r="P630" s="172"/>
      <c r="Q630" s="172"/>
      <c r="R630" s="138"/>
    </row>
    <row r="631" spans="1:18" s="17" customFormat="1" ht="14.25" customHeight="1">
      <c r="A631" s="56"/>
      <c r="B631" s="65" t="s">
        <v>283</v>
      </c>
      <c r="C631" s="7" t="s">
        <v>284</v>
      </c>
      <c r="D631" s="48">
        <v>4000</v>
      </c>
      <c r="E631" s="48"/>
      <c r="F631" s="48"/>
      <c r="G631" s="92">
        <f t="shared" si="159"/>
        <v>4000</v>
      </c>
      <c r="H631" s="48">
        <f t="shared" si="160"/>
        <v>4000</v>
      </c>
      <c r="I631" s="48">
        <f>H631</f>
        <v>4000</v>
      </c>
      <c r="J631" s="88"/>
      <c r="K631" s="89"/>
      <c r="L631" s="89"/>
      <c r="M631" s="89"/>
      <c r="N631" s="92"/>
      <c r="O631" s="92"/>
      <c r="P631" s="172"/>
      <c r="Q631" s="172"/>
      <c r="R631" s="138"/>
    </row>
    <row r="632" spans="1:18" s="17" customFormat="1" ht="13.5" customHeight="1">
      <c r="A632" s="56"/>
      <c r="B632" s="65" t="s">
        <v>633</v>
      </c>
      <c r="C632" s="7" t="s">
        <v>657</v>
      </c>
      <c r="D632" s="48">
        <v>48883</v>
      </c>
      <c r="E632" s="48"/>
      <c r="F632" s="48"/>
      <c r="G632" s="92">
        <f t="shared" si="159"/>
        <v>48883</v>
      </c>
      <c r="H632" s="48">
        <f t="shared" si="160"/>
        <v>48883</v>
      </c>
      <c r="I632" s="48"/>
      <c r="J632" s="88">
        <f aca="true" t="shared" si="161" ref="J632:J638">H632</f>
        <v>48883</v>
      </c>
      <c r="K632" s="89"/>
      <c r="L632" s="89"/>
      <c r="M632" s="89"/>
      <c r="N632" s="92"/>
      <c r="O632" s="92"/>
      <c r="P632" s="172"/>
      <c r="Q632" s="172"/>
      <c r="R632" s="138"/>
    </row>
    <row r="633" spans="1:18" s="17" customFormat="1" ht="13.5" customHeight="1">
      <c r="A633" s="56"/>
      <c r="B633" s="65" t="s">
        <v>635</v>
      </c>
      <c r="C633" s="7" t="s">
        <v>718</v>
      </c>
      <c r="D633" s="48">
        <v>57640</v>
      </c>
      <c r="E633" s="48"/>
      <c r="F633" s="48"/>
      <c r="G633" s="92">
        <f t="shared" si="159"/>
        <v>57640</v>
      </c>
      <c r="H633" s="48">
        <f t="shared" si="160"/>
        <v>57640</v>
      </c>
      <c r="I633" s="48"/>
      <c r="J633" s="88">
        <f t="shared" si="161"/>
        <v>57640</v>
      </c>
      <c r="K633" s="89"/>
      <c r="L633" s="89"/>
      <c r="M633" s="89"/>
      <c r="N633" s="92"/>
      <c r="O633" s="92"/>
      <c r="P633" s="172"/>
      <c r="Q633" s="172"/>
      <c r="R633" s="138"/>
    </row>
    <row r="634" spans="1:18" s="17" customFormat="1" ht="13.5" customHeight="1">
      <c r="A634" s="56"/>
      <c r="B634" s="65" t="s">
        <v>638</v>
      </c>
      <c r="C634" s="7" t="s">
        <v>720</v>
      </c>
      <c r="D634" s="48">
        <v>30938</v>
      </c>
      <c r="E634" s="48"/>
      <c r="F634" s="48"/>
      <c r="G634" s="92">
        <f t="shared" si="159"/>
        <v>30938</v>
      </c>
      <c r="H634" s="48">
        <f t="shared" si="160"/>
        <v>30938</v>
      </c>
      <c r="I634" s="48"/>
      <c r="J634" s="88">
        <f t="shared" si="161"/>
        <v>30938</v>
      </c>
      <c r="K634" s="89"/>
      <c r="L634" s="89"/>
      <c r="M634" s="89"/>
      <c r="N634" s="92"/>
      <c r="O634" s="92"/>
      <c r="P634" s="172"/>
      <c r="Q634" s="172"/>
      <c r="R634" s="138"/>
    </row>
    <row r="635" spans="1:18" s="17" customFormat="1" ht="13.5" customHeight="1">
      <c r="A635" s="56"/>
      <c r="B635" s="65" t="s">
        <v>49</v>
      </c>
      <c r="C635" s="7" t="s">
        <v>53</v>
      </c>
      <c r="D635" s="48">
        <v>831</v>
      </c>
      <c r="E635" s="48"/>
      <c r="F635" s="48"/>
      <c r="G635" s="92">
        <f t="shared" si="159"/>
        <v>831</v>
      </c>
      <c r="H635" s="48">
        <f t="shared" si="160"/>
        <v>831</v>
      </c>
      <c r="I635" s="48"/>
      <c r="J635" s="88">
        <f t="shared" si="161"/>
        <v>831</v>
      </c>
      <c r="K635" s="89"/>
      <c r="L635" s="89"/>
      <c r="M635" s="89"/>
      <c r="N635" s="92"/>
      <c r="O635" s="92"/>
      <c r="P635" s="172"/>
      <c r="Q635" s="172"/>
      <c r="R635" s="138"/>
    </row>
    <row r="636" spans="1:18" s="17" customFormat="1" ht="13.5" customHeight="1">
      <c r="A636" s="56"/>
      <c r="B636" s="65" t="s">
        <v>644</v>
      </c>
      <c r="C636" s="7" t="s">
        <v>645</v>
      </c>
      <c r="D636" s="48">
        <v>21073</v>
      </c>
      <c r="E636" s="48"/>
      <c r="F636" s="48"/>
      <c r="G636" s="92">
        <f t="shared" si="159"/>
        <v>21073</v>
      </c>
      <c r="H636" s="48">
        <f t="shared" si="160"/>
        <v>21073</v>
      </c>
      <c r="I636" s="48"/>
      <c r="J636" s="88">
        <f t="shared" si="161"/>
        <v>21073</v>
      </c>
      <c r="K636" s="89"/>
      <c r="L636" s="89"/>
      <c r="M636" s="89"/>
      <c r="N636" s="92"/>
      <c r="O636" s="92"/>
      <c r="P636" s="172"/>
      <c r="Q636" s="172"/>
      <c r="R636" s="138"/>
    </row>
    <row r="637" spans="1:18" s="17" customFormat="1" ht="13.5" customHeight="1">
      <c r="A637" s="56"/>
      <c r="B637" s="65" t="s">
        <v>658</v>
      </c>
      <c r="C637" s="7" t="s">
        <v>659</v>
      </c>
      <c r="D637" s="48">
        <v>6750</v>
      </c>
      <c r="E637" s="48"/>
      <c r="F637" s="48"/>
      <c r="G637" s="92">
        <f t="shared" si="159"/>
        <v>6750</v>
      </c>
      <c r="H637" s="48">
        <f t="shared" si="160"/>
        <v>6750</v>
      </c>
      <c r="I637" s="48"/>
      <c r="J637" s="88">
        <f t="shared" si="161"/>
        <v>6750</v>
      </c>
      <c r="K637" s="89"/>
      <c r="L637" s="89"/>
      <c r="M637" s="89"/>
      <c r="N637" s="92"/>
      <c r="O637" s="92"/>
      <c r="P637" s="172"/>
      <c r="Q637" s="172"/>
      <c r="R637" s="138"/>
    </row>
    <row r="638" spans="1:18" s="17" customFormat="1" ht="17.25" customHeight="1">
      <c r="A638" s="56"/>
      <c r="B638" s="65" t="s">
        <v>51</v>
      </c>
      <c r="C638" s="7" t="s">
        <v>65</v>
      </c>
      <c r="D638" s="48">
        <v>200</v>
      </c>
      <c r="E638" s="48"/>
      <c r="F638" s="48"/>
      <c r="G638" s="92">
        <f t="shared" si="159"/>
        <v>200</v>
      </c>
      <c r="H638" s="48">
        <f t="shared" si="160"/>
        <v>200</v>
      </c>
      <c r="I638" s="48"/>
      <c r="J638" s="88">
        <f t="shared" si="161"/>
        <v>200</v>
      </c>
      <c r="K638" s="89"/>
      <c r="L638" s="89"/>
      <c r="M638" s="89"/>
      <c r="N638" s="92"/>
      <c r="O638" s="92"/>
      <c r="P638" s="172"/>
      <c r="Q638" s="172"/>
      <c r="R638" s="138"/>
    </row>
    <row r="639" spans="1:18" s="17" customFormat="1" ht="18" customHeight="1">
      <c r="A639" s="54" t="s">
        <v>87</v>
      </c>
      <c r="B639" s="187"/>
      <c r="C639" s="43" t="s">
        <v>476</v>
      </c>
      <c r="D639" s="86">
        <f>SUM(D640:D640)</f>
        <v>26000</v>
      </c>
      <c r="E639" s="86">
        <f>SUM(E640:E640)</f>
        <v>0</v>
      </c>
      <c r="F639" s="86">
        <f>SUM(F640:F640)</f>
        <v>0</v>
      </c>
      <c r="G639" s="86">
        <f>SUM(G640:G640)</f>
        <v>26000</v>
      </c>
      <c r="H639" s="86">
        <f aca="true" t="shared" si="162" ref="H639:R639">SUM(H640:H640)</f>
        <v>26000</v>
      </c>
      <c r="I639" s="86">
        <f t="shared" si="162"/>
        <v>0</v>
      </c>
      <c r="J639" s="86">
        <f t="shared" si="162"/>
        <v>0</v>
      </c>
      <c r="K639" s="86">
        <f t="shared" si="162"/>
        <v>0</v>
      </c>
      <c r="L639" s="86">
        <f t="shared" si="162"/>
        <v>26000</v>
      </c>
      <c r="M639" s="86">
        <f t="shared" si="162"/>
        <v>0</v>
      </c>
      <c r="N639" s="86">
        <f t="shared" si="162"/>
        <v>0</v>
      </c>
      <c r="O639" s="86"/>
      <c r="P639" s="86">
        <f t="shared" si="162"/>
        <v>0</v>
      </c>
      <c r="Q639" s="86">
        <f t="shared" si="162"/>
        <v>0</v>
      </c>
      <c r="R639" s="87">
        <f t="shared" si="162"/>
        <v>0</v>
      </c>
    </row>
    <row r="640" spans="1:18" s="17" customFormat="1" ht="18.75" customHeight="1">
      <c r="A640" s="56"/>
      <c r="B640" s="65" t="s">
        <v>337</v>
      </c>
      <c r="C640" s="7" t="s">
        <v>110</v>
      </c>
      <c r="D640" s="48">
        <v>26000</v>
      </c>
      <c r="E640" s="48"/>
      <c r="F640" s="48"/>
      <c r="G640" s="92">
        <f>D640+E640-F640</f>
        <v>26000</v>
      </c>
      <c r="H640" s="48">
        <f>G640</f>
        <v>26000</v>
      </c>
      <c r="I640" s="48"/>
      <c r="J640" s="88"/>
      <c r="K640" s="88"/>
      <c r="L640" s="88">
        <f>H640</f>
        <v>26000</v>
      </c>
      <c r="M640" s="88"/>
      <c r="N640" s="92"/>
      <c r="O640" s="92"/>
      <c r="P640" s="172"/>
      <c r="Q640" s="172"/>
      <c r="R640" s="138"/>
    </row>
    <row r="641" spans="1:18" s="17" customFormat="1" ht="20.25" customHeight="1">
      <c r="A641" s="54" t="s">
        <v>88</v>
      </c>
      <c r="B641" s="55"/>
      <c r="C641" s="43" t="s">
        <v>477</v>
      </c>
      <c r="D641" s="86">
        <f>SUM(D642:D644)</f>
        <v>3000</v>
      </c>
      <c r="E641" s="86">
        <f>SUM(E642:E644)</f>
        <v>0</v>
      </c>
      <c r="F641" s="86">
        <f>SUM(F642:F644)</f>
        <v>0</v>
      </c>
      <c r="G641" s="86">
        <f>SUM(G642:G644)</f>
        <v>3000</v>
      </c>
      <c r="H641" s="86">
        <f aca="true" t="shared" si="163" ref="H641:R641">SUM(H642:H644)</f>
        <v>3000</v>
      </c>
      <c r="I641" s="86">
        <f t="shared" si="163"/>
        <v>2000</v>
      </c>
      <c r="J641" s="86">
        <f t="shared" si="163"/>
        <v>1000</v>
      </c>
      <c r="K641" s="86">
        <f t="shared" si="163"/>
        <v>0</v>
      </c>
      <c r="L641" s="86">
        <f t="shared" si="163"/>
        <v>0</v>
      </c>
      <c r="M641" s="86">
        <f t="shared" si="163"/>
        <v>0</v>
      </c>
      <c r="N641" s="86">
        <f t="shared" si="163"/>
        <v>0</v>
      </c>
      <c r="O641" s="86"/>
      <c r="P641" s="86">
        <f t="shared" si="163"/>
        <v>0</v>
      </c>
      <c r="Q641" s="86">
        <f t="shared" si="163"/>
        <v>0</v>
      </c>
      <c r="R641" s="87">
        <f t="shared" si="163"/>
        <v>0</v>
      </c>
    </row>
    <row r="642" spans="1:18" s="17" customFormat="1" ht="13.5" customHeight="1">
      <c r="A642" s="56"/>
      <c r="B642" s="11" t="s">
        <v>283</v>
      </c>
      <c r="C642" s="7" t="s">
        <v>284</v>
      </c>
      <c r="D642" s="48">
        <v>2000</v>
      </c>
      <c r="E642" s="48"/>
      <c r="F642" s="48"/>
      <c r="G642" s="92">
        <f>D642+E642-F642</f>
        <v>2000</v>
      </c>
      <c r="H642" s="48">
        <f>G642</f>
        <v>2000</v>
      </c>
      <c r="I642" s="48">
        <f>H642</f>
        <v>2000</v>
      </c>
      <c r="J642" s="88"/>
      <c r="K642" s="89">
        <v>0</v>
      </c>
      <c r="L642" s="89"/>
      <c r="M642" s="89"/>
      <c r="N642" s="92"/>
      <c r="O642" s="92"/>
      <c r="P642" s="172"/>
      <c r="Q642" s="172"/>
      <c r="R642" s="138"/>
    </row>
    <row r="643" spans="1:18" s="17" customFormat="1" ht="13.5" customHeight="1">
      <c r="A643" s="56"/>
      <c r="B643" s="11" t="s">
        <v>633</v>
      </c>
      <c r="C643" s="7" t="s">
        <v>657</v>
      </c>
      <c r="D643" s="48">
        <v>600</v>
      </c>
      <c r="E643" s="48"/>
      <c r="F643" s="48"/>
      <c r="G643" s="92">
        <f>D643+E643-F643</f>
        <v>600</v>
      </c>
      <c r="H643" s="48">
        <f>G643</f>
        <v>600</v>
      </c>
      <c r="I643" s="48">
        <v>0</v>
      </c>
      <c r="J643" s="88">
        <f>H643</f>
        <v>600</v>
      </c>
      <c r="K643" s="89">
        <v>0</v>
      </c>
      <c r="L643" s="89"/>
      <c r="M643" s="89"/>
      <c r="N643" s="92"/>
      <c r="O643" s="92"/>
      <c r="P643" s="172"/>
      <c r="Q643" s="172"/>
      <c r="R643" s="138"/>
    </row>
    <row r="644" spans="1:18" s="17" customFormat="1" ht="15" customHeight="1">
      <c r="A644" s="56"/>
      <c r="B644" s="11" t="s">
        <v>638</v>
      </c>
      <c r="C644" s="7" t="s">
        <v>639</v>
      </c>
      <c r="D644" s="48">
        <v>400</v>
      </c>
      <c r="E644" s="48"/>
      <c r="F644" s="48"/>
      <c r="G644" s="92">
        <f>D644+E644-F644</f>
        <v>400</v>
      </c>
      <c r="H644" s="48">
        <f>G644</f>
        <v>400</v>
      </c>
      <c r="I644" s="48">
        <v>0</v>
      </c>
      <c r="J644" s="88">
        <f>H644</f>
        <v>400</v>
      </c>
      <c r="K644" s="89">
        <v>0</v>
      </c>
      <c r="L644" s="89"/>
      <c r="M644" s="89"/>
      <c r="N644" s="92"/>
      <c r="O644" s="92"/>
      <c r="P644" s="172"/>
      <c r="Q644" s="172"/>
      <c r="R644" s="138"/>
    </row>
    <row r="645" spans="1:18" s="17" customFormat="1" ht="24" customHeight="1">
      <c r="A645" s="142" t="s">
        <v>609</v>
      </c>
      <c r="B645" s="136"/>
      <c r="C645" s="189" t="s">
        <v>126</v>
      </c>
      <c r="D645" s="137">
        <f>SUM(D646:D647)</f>
        <v>4508</v>
      </c>
      <c r="E645" s="137">
        <f aca="true" t="shared" si="164" ref="E645:R645">SUM(E646:E647)</f>
        <v>0</v>
      </c>
      <c r="F645" s="137">
        <f t="shared" si="164"/>
        <v>0</v>
      </c>
      <c r="G645" s="137">
        <f t="shared" si="164"/>
        <v>4508</v>
      </c>
      <c r="H645" s="137">
        <f t="shared" si="164"/>
        <v>4508</v>
      </c>
      <c r="I645" s="137">
        <f t="shared" si="164"/>
        <v>0</v>
      </c>
      <c r="J645" s="137">
        <f t="shared" si="164"/>
        <v>1658</v>
      </c>
      <c r="K645" s="137">
        <f t="shared" si="164"/>
        <v>0</v>
      </c>
      <c r="L645" s="137">
        <f t="shared" si="164"/>
        <v>2850</v>
      </c>
      <c r="M645" s="137">
        <f t="shared" si="164"/>
        <v>0</v>
      </c>
      <c r="N645" s="137">
        <f t="shared" si="164"/>
        <v>0</v>
      </c>
      <c r="O645" s="137">
        <f t="shared" si="164"/>
        <v>0</v>
      </c>
      <c r="P645" s="137">
        <f t="shared" si="164"/>
        <v>0</v>
      </c>
      <c r="Q645" s="137">
        <f t="shared" si="164"/>
        <v>0</v>
      </c>
      <c r="R645" s="165">
        <f t="shared" si="164"/>
        <v>0</v>
      </c>
    </row>
    <row r="646" spans="1:18" s="17" customFormat="1" ht="24" customHeight="1">
      <c r="A646" s="144"/>
      <c r="B646" s="11" t="s">
        <v>289</v>
      </c>
      <c r="C646" s="7" t="s">
        <v>205</v>
      </c>
      <c r="D646" s="97">
        <v>2850</v>
      </c>
      <c r="E646" s="97"/>
      <c r="F646" s="97"/>
      <c r="G646" s="92">
        <f>D646+E646-F646</f>
        <v>2850</v>
      </c>
      <c r="H646" s="48">
        <f>G646</f>
        <v>2850</v>
      </c>
      <c r="I646" s="97"/>
      <c r="J646" s="97"/>
      <c r="K646" s="97"/>
      <c r="L646" s="97">
        <f>H646</f>
        <v>2850</v>
      </c>
      <c r="M646" s="97"/>
      <c r="N646" s="97"/>
      <c r="O646" s="97"/>
      <c r="P646" s="97"/>
      <c r="Q646" s="97"/>
      <c r="R646" s="105"/>
    </row>
    <row r="647" spans="1:18" s="17" customFormat="1" ht="24" customHeight="1">
      <c r="A647" s="56"/>
      <c r="B647" s="11" t="s">
        <v>50</v>
      </c>
      <c r="C647" s="7" t="s">
        <v>457</v>
      </c>
      <c r="D647" s="48">
        <v>1658</v>
      </c>
      <c r="E647" s="48"/>
      <c r="F647" s="48"/>
      <c r="G647" s="92">
        <f>D647+E647-F647</f>
        <v>1658</v>
      </c>
      <c r="H647" s="48">
        <f>G647</f>
        <v>1658</v>
      </c>
      <c r="I647" s="48"/>
      <c r="J647" s="88">
        <f>H647</f>
        <v>1658</v>
      </c>
      <c r="K647" s="89"/>
      <c r="L647" s="89"/>
      <c r="M647" s="89"/>
      <c r="N647" s="92"/>
      <c r="O647" s="92"/>
      <c r="P647" s="172"/>
      <c r="Q647" s="172"/>
      <c r="R647" s="138"/>
    </row>
    <row r="648" spans="1:18" s="17" customFormat="1" ht="17.25" customHeight="1">
      <c r="A648" s="54" t="s">
        <v>89</v>
      </c>
      <c r="B648" s="55"/>
      <c r="C648" s="43" t="s">
        <v>698</v>
      </c>
      <c r="D648" s="86">
        <f>SUM(D649:D653)</f>
        <v>296575</v>
      </c>
      <c r="E648" s="86">
        <f>SUM(E649:E653)</f>
        <v>0</v>
      </c>
      <c r="F648" s="86">
        <f>SUM(F649:F653)</f>
        <v>0</v>
      </c>
      <c r="G648" s="86">
        <f>SUM(G649:G653)</f>
        <v>296575</v>
      </c>
      <c r="H648" s="86">
        <f aca="true" t="shared" si="165" ref="H648:R648">SUM(H649:H653)</f>
        <v>296575</v>
      </c>
      <c r="I648" s="86">
        <f t="shared" si="165"/>
        <v>240772</v>
      </c>
      <c r="J648" s="86">
        <f t="shared" si="165"/>
        <v>55803</v>
      </c>
      <c r="K648" s="86">
        <f t="shared" si="165"/>
        <v>0</v>
      </c>
      <c r="L648" s="86">
        <f t="shared" si="165"/>
        <v>0</v>
      </c>
      <c r="M648" s="86">
        <f t="shared" si="165"/>
        <v>0</v>
      </c>
      <c r="N648" s="86">
        <f t="shared" si="165"/>
        <v>0</v>
      </c>
      <c r="O648" s="86"/>
      <c r="P648" s="86">
        <f t="shared" si="165"/>
        <v>0</v>
      </c>
      <c r="Q648" s="86">
        <f t="shared" si="165"/>
        <v>0</v>
      </c>
      <c r="R648" s="87">
        <f t="shared" si="165"/>
        <v>0</v>
      </c>
    </row>
    <row r="649" spans="1:18" s="17" customFormat="1" ht="17.25" customHeight="1">
      <c r="A649" s="144"/>
      <c r="B649" s="98" t="s">
        <v>625</v>
      </c>
      <c r="C649" s="100" t="s">
        <v>626</v>
      </c>
      <c r="D649" s="97">
        <v>192626</v>
      </c>
      <c r="E649" s="97"/>
      <c r="F649" s="97"/>
      <c r="G649" s="97">
        <f>D649+E649-F649</f>
        <v>192626</v>
      </c>
      <c r="H649" s="97">
        <f aca="true" t="shared" si="166" ref="H649:I652">G649</f>
        <v>192626</v>
      </c>
      <c r="I649" s="97">
        <f t="shared" si="166"/>
        <v>192626</v>
      </c>
      <c r="J649" s="97"/>
      <c r="K649" s="97"/>
      <c r="L649" s="97"/>
      <c r="M649" s="97"/>
      <c r="N649" s="97"/>
      <c r="O649" s="97"/>
      <c r="P649" s="97"/>
      <c r="Q649" s="97"/>
      <c r="R649" s="105"/>
    </row>
    <row r="650" spans="1:18" s="17" customFormat="1" ht="17.25" customHeight="1">
      <c r="A650" s="144"/>
      <c r="B650" s="98" t="s">
        <v>629</v>
      </c>
      <c r="C650" s="7" t="s">
        <v>134</v>
      </c>
      <c r="D650" s="97">
        <v>11778</v>
      </c>
      <c r="E650" s="97"/>
      <c r="F650" s="97"/>
      <c r="G650" s="97">
        <f>D650+E650-F650</f>
        <v>11778</v>
      </c>
      <c r="H650" s="97">
        <f t="shared" si="166"/>
        <v>11778</v>
      </c>
      <c r="I650" s="97">
        <f t="shared" si="166"/>
        <v>11778</v>
      </c>
      <c r="J650" s="97"/>
      <c r="K650" s="97"/>
      <c r="L650" s="97"/>
      <c r="M650" s="97"/>
      <c r="N650" s="97"/>
      <c r="O650" s="97"/>
      <c r="P650" s="97"/>
      <c r="Q650" s="97"/>
      <c r="R650" s="105"/>
    </row>
    <row r="651" spans="1:18" s="17" customFormat="1" ht="17.25" customHeight="1">
      <c r="A651" s="144"/>
      <c r="B651" s="98" t="s">
        <v>655</v>
      </c>
      <c r="C651" s="7" t="s">
        <v>380</v>
      </c>
      <c r="D651" s="97">
        <v>31345</v>
      </c>
      <c r="E651" s="97"/>
      <c r="F651" s="97"/>
      <c r="G651" s="97">
        <f>D651+E651-F651</f>
        <v>31345</v>
      </c>
      <c r="H651" s="97">
        <f t="shared" si="166"/>
        <v>31345</v>
      </c>
      <c r="I651" s="97">
        <f t="shared" si="166"/>
        <v>31345</v>
      </c>
      <c r="J651" s="97"/>
      <c r="K651" s="97"/>
      <c r="L651" s="97"/>
      <c r="M651" s="97"/>
      <c r="N651" s="97"/>
      <c r="O651" s="97"/>
      <c r="P651" s="97"/>
      <c r="Q651" s="97"/>
      <c r="R651" s="105"/>
    </row>
    <row r="652" spans="1:18" s="17" customFormat="1" ht="17.25" customHeight="1">
      <c r="A652" s="144"/>
      <c r="B652" s="98" t="s">
        <v>631</v>
      </c>
      <c r="C652" s="7" t="s">
        <v>589</v>
      </c>
      <c r="D652" s="97">
        <v>5023</v>
      </c>
      <c r="E652" s="97"/>
      <c r="F652" s="97"/>
      <c r="G652" s="97">
        <f>D652+E652-F652</f>
        <v>5023</v>
      </c>
      <c r="H652" s="97">
        <f t="shared" si="166"/>
        <v>5023</v>
      </c>
      <c r="I652" s="97">
        <f t="shared" si="166"/>
        <v>5023</v>
      </c>
      <c r="J652" s="97"/>
      <c r="K652" s="97"/>
      <c r="L652" s="97"/>
      <c r="M652" s="97"/>
      <c r="N652" s="97"/>
      <c r="O652" s="97"/>
      <c r="P652" s="97"/>
      <c r="Q652" s="97"/>
      <c r="R652" s="105"/>
    </row>
    <row r="653" spans="1:18" s="17" customFormat="1" ht="17.25" customHeight="1">
      <c r="A653" s="144"/>
      <c r="B653" s="11" t="s">
        <v>644</v>
      </c>
      <c r="C653" s="7" t="s">
        <v>645</v>
      </c>
      <c r="D653" s="97">
        <v>55803</v>
      </c>
      <c r="E653" s="97"/>
      <c r="F653" s="97"/>
      <c r="G653" s="97">
        <f>D653+E653-F653</f>
        <v>55803</v>
      </c>
      <c r="H653" s="97">
        <f>G653</f>
        <v>55803</v>
      </c>
      <c r="I653" s="97"/>
      <c r="J653" s="97">
        <f>H653</f>
        <v>55803</v>
      </c>
      <c r="K653" s="97"/>
      <c r="L653" s="97"/>
      <c r="M653" s="97"/>
      <c r="N653" s="97"/>
      <c r="O653" s="97"/>
      <c r="P653" s="97"/>
      <c r="Q653" s="97"/>
      <c r="R653" s="105"/>
    </row>
    <row r="654" spans="1:18" s="17" customFormat="1" ht="29.25" customHeight="1">
      <c r="A654" s="238" t="s">
        <v>442</v>
      </c>
      <c r="B654" s="239"/>
      <c r="C654" s="240" t="s">
        <v>440</v>
      </c>
      <c r="D654" s="232">
        <f>D655</f>
        <v>54234</v>
      </c>
      <c r="E654" s="232">
        <f aca="true" t="shared" si="167" ref="E654:R654">E655</f>
        <v>0</v>
      </c>
      <c r="F654" s="232">
        <f t="shared" si="167"/>
        <v>0</v>
      </c>
      <c r="G654" s="232">
        <f t="shared" si="167"/>
        <v>54234</v>
      </c>
      <c r="H654" s="232">
        <f t="shared" si="167"/>
        <v>54234</v>
      </c>
      <c r="I654" s="232">
        <f t="shared" si="167"/>
        <v>0</v>
      </c>
      <c r="J654" s="232">
        <f t="shared" si="167"/>
        <v>42234</v>
      </c>
      <c r="K654" s="232">
        <f t="shared" si="167"/>
        <v>12000</v>
      </c>
      <c r="L654" s="232">
        <f t="shared" si="167"/>
        <v>0</v>
      </c>
      <c r="M654" s="232">
        <f t="shared" si="167"/>
        <v>0</v>
      </c>
      <c r="N654" s="232">
        <f t="shared" si="167"/>
        <v>0</v>
      </c>
      <c r="O654" s="232"/>
      <c r="P654" s="232">
        <f t="shared" si="167"/>
        <v>0</v>
      </c>
      <c r="Q654" s="232">
        <f t="shared" si="167"/>
        <v>0</v>
      </c>
      <c r="R654" s="291">
        <f t="shared" si="167"/>
        <v>0</v>
      </c>
    </row>
    <row r="655" spans="1:18" s="17" customFormat="1" ht="39" customHeight="1">
      <c r="A655" s="296" t="s">
        <v>443</v>
      </c>
      <c r="B655" s="237"/>
      <c r="C655" s="263" t="s">
        <v>441</v>
      </c>
      <c r="D655" s="228">
        <f>SUM(D656:D663)</f>
        <v>54234</v>
      </c>
      <c r="E655" s="228">
        <f aca="true" t="shared" si="168" ref="E655:R655">SUM(E656:E663)</f>
        <v>0</v>
      </c>
      <c r="F655" s="228">
        <f t="shared" si="168"/>
        <v>0</v>
      </c>
      <c r="G655" s="228">
        <f t="shared" si="168"/>
        <v>54234</v>
      </c>
      <c r="H655" s="228">
        <f t="shared" si="168"/>
        <v>54234</v>
      </c>
      <c r="I655" s="228">
        <f t="shared" si="168"/>
        <v>0</v>
      </c>
      <c r="J655" s="228">
        <f t="shared" si="168"/>
        <v>42234</v>
      </c>
      <c r="K655" s="228">
        <f t="shared" si="168"/>
        <v>12000</v>
      </c>
      <c r="L655" s="228">
        <f t="shared" si="168"/>
        <v>0</v>
      </c>
      <c r="M655" s="228">
        <f t="shared" si="168"/>
        <v>0</v>
      </c>
      <c r="N655" s="228">
        <f t="shared" si="168"/>
        <v>0</v>
      </c>
      <c r="O655" s="228">
        <f t="shared" si="168"/>
        <v>0</v>
      </c>
      <c r="P655" s="228">
        <f t="shared" si="168"/>
        <v>0</v>
      </c>
      <c r="Q655" s="228">
        <f t="shared" si="168"/>
        <v>0</v>
      </c>
      <c r="R655" s="299">
        <f t="shared" si="168"/>
        <v>0</v>
      </c>
    </row>
    <row r="656" spans="1:18" s="17" customFormat="1" ht="24.75" customHeight="1">
      <c r="A656" s="295"/>
      <c r="B656" s="98" t="s">
        <v>569</v>
      </c>
      <c r="C656" s="7" t="s">
        <v>570</v>
      </c>
      <c r="D656" s="97">
        <v>2000</v>
      </c>
      <c r="E656" s="97"/>
      <c r="F656" s="97"/>
      <c r="G656" s="97">
        <f aca="true" t="shared" si="169" ref="G656:G663">D656+E656-F656</f>
        <v>2000</v>
      </c>
      <c r="H656" s="97">
        <f aca="true" t="shared" si="170" ref="H656:H662">G656</f>
        <v>2000</v>
      </c>
      <c r="I656" s="97"/>
      <c r="J656" s="97"/>
      <c r="K656" s="97">
        <f>H656</f>
        <v>2000</v>
      </c>
      <c r="L656" s="97"/>
      <c r="M656" s="97"/>
      <c r="N656" s="97"/>
      <c r="O656" s="97"/>
      <c r="P656" s="97"/>
      <c r="Q656" s="97"/>
      <c r="R656" s="105"/>
    </row>
    <row r="657" spans="1:18" s="17" customFormat="1" ht="47.25" customHeight="1">
      <c r="A657" s="144"/>
      <c r="B657" s="11" t="s">
        <v>389</v>
      </c>
      <c r="C657" s="7" t="s">
        <v>390</v>
      </c>
      <c r="D657" s="97">
        <v>10000</v>
      </c>
      <c r="E657" s="97"/>
      <c r="F657" s="97"/>
      <c r="G657" s="97">
        <f t="shared" si="169"/>
        <v>10000</v>
      </c>
      <c r="H657" s="97">
        <f t="shared" si="170"/>
        <v>10000</v>
      </c>
      <c r="I657" s="97"/>
      <c r="J657" s="97"/>
      <c r="K657" s="97">
        <f>H657</f>
        <v>10000</v>
      </c>
      <c r="L657" s="97"/>
      <c r="M657" s="97"/>
      <c r="N657" s="97"/>
      <c r="O657" s="97"/>
      <c r="P657" s="97"/>
      <c r="Q657" s="97"/>
      <c r="R657" s="105"/>
    </row>
    <row r="658" spans="1:18" s="17" customFormat="1" ht="18.75" customHeight="1">
      <c r="A658" s="144"/>
      <c r="B658" s="11" t="s">
        <v>633</v>
      </c>
      <c r="C658" s="7" t="s">
        <v>634</v>
      </c>
      <c r="D658" s="97">
        <v>10000</v>
      </c>
      <c r="E658" s="97"/>
      <c r="F658" s="97"/>
      <c r="G658" s="97">
        <f t="shared" si="169"/>
        <v>10000</v>
      </c>
      <c r="H658" s="97">
        <f t="shared" si="170"/>
        <v>10000</v>
      </c>
      <c r="I658" s="97"/>
      <c r="J658" s="97">
        <f aca="true" t="shared" si="171" ref="J658:J663">H658</f>
        <v>10000</v>
      </c>
      <c r="K658" s="97"/>
      <c r="L658" s="97"/>
      <c r="M658" s="97"/>
      <c r="N658" s="97"/>
      <c r="O658" s="97"/>
      <c r="P658" s="97"/>
      <c r="Q658" s="97"/>
      <c r="R658" s="105"/>
    </row>
    <row r="659" spans="1:18" s="17" customFormat="1" ht="18.75" customHeight="1">
      <c r="A659" s="144"/>
      <c r="B659" s="65" t="s">
        <v>637</v>
      </c>
      <c r="C659" s="7" t="s">
        <v>719</v>
      </c>
      <c r="D659" s="97">
        <v>15000</v>
      </c>
      <c r="E659" s="97"/>
      <c r="F659" s="97"/>
      <c r="G659" s="97">
        <f t="shared" si="169"/>
        <v>15000</v>
      </c>
      <c r="H659" s="97">
        <f t="shared" si="170"/>
        <v>15000</v>
      </c>
      <c r="I659" s="97"/>
      <c r="J659" s="97">
        <f t="shared" si="171"/>
        <v>15000</v>
      </c>
      <c r="K659" s="97"/>
      <c r="L659" s="97"/>
      <c r="M659" s="97"/>
      <c r="N659" s="97"/>
      <c r="O659" s="97"/>
      <c r="P659" s="97"/>
      <c r="Q659" s="97"/>
      <c r="R659" s="105"/>
    </row>
    <row r="660" spans="1:18" s="17" customFormat="1" ht="17.25" customHeight="1">
      <c r="A660" s="144"/>
      <c r="B660" s="11" t="s">
        <v>638</v>
      </c>
      <c r="C660" s="7" t="s">
        <v>720</v>
      </c>
      <c r="D660" s="97">
        <v>12234</v>
      </c>
      <c r="E660" s="97"/>
      <c r="F660" s="97"/>
      <c r="G660" s="97">
        <f t="shared" si="169"/>
        <v>12234</v>
      </c>
      <c r="H660" s="97">
        <f t="shared" si="170"/>
        <v>12234</v>
      </c>
      <c r="I660" s="97"/>
      <c r="J660" s="97">
        <f t="shared" si="171"/>
        <v>12234</v>
      </c>
      <c r="K660" s="97"/>
      <c r="L660" s="97"/>
      <c r="M660" s="97"/>
      <c r="N660" s="97"/>
      <c r="O660" s="97"/>
      <c r="P660" s="97"/>
      <c r="Q660" s="97"/>
      <c r="R660" s="105"/>
    </row>
    <row r="661" spans="1:18" s="17" customFormat="1" ht="23.25" customHeight="1">
      <c r="A661" s="144"/>
      <c r="B661" s="11" t="s">
        <v>50</v>
      </c>
      <c r="C661" s="7" t="s">
        <v>457</v>
      </c>
      <c r="D661" s="97">
        <v>2000</v>
      </c>
      <c r="E661" s="97"/>
      <c r="F661" s="97"/>
      <c r="G661" s="97">
        <f t="shared" si="169"/>
        <v>2000</v>
      </c>
      <c r="H661" s="97">
        <f t="shared" si="170"/>
        <v>2000</v>
      </c>
      <c r="I661" s="97"/>
      <c r="J661" s="97">
        <f t="shared" si="171"/>
        <v>2000</v>
      </c>
      <c r="K661" s="97"/>
      <c r="L661" s="97"/>
      <c r="M661" s="97"/>
      <c r="N661" s="97"/>
      <c r="O661" s="97"/>
      <c r="P661" s="97"/>
      <c r="Q661" s="97"/>
      <c r="R661" s="105"/>
    </row>
    <row r="662" spans="1:18" s="17" customFormat="1" ht="18" customHeight="1">
      <c r="A662" s="144"/>
      <c r="B662" s="11" t="s">
        <v>52</v>
      </c>
      <c r="C662" s="7" t="s">
        <v>66</v>
      </c>
      <c r="D662" s="97">
        <v>3000</v>
      </c>
      <c r="E662" s="97"/>
      <c r="F662" s="97"/>
      <c r="G662" s="97">
        <f t="shared" si="169"/>
        <v>3000</v>
      </c>
      <c r="H662" s="97">
        <f t="shared" si="170"/>
        <v>3000</v>
      </c>
      <c r="I662" s="97"/>
      <c r="J662" s="97">
        <f t="shared" si="171"/>
        <v>3000</v>
      </c>
      <c r="K662" s="97"/>
      <c r="L662" s="97"/>
      <c r="M662" s="97"/>
      <c r="N662" s="97"/>
      <c r="O662" s="97"/>
      <c r="P662" s="97"/>
      <c r="Q662" s="97"/>
      <c r="R662" s="105"/>
    </row>
    <row r="663" spans="1:18" s="17" customFormat="1" ht="22.5" customHeight="1" hidden="1">
      <c r="A663" s="144"/>
      <c r="B663" s="11" t="s">
        <v>661</v>
      </c>
      <c r="C663" s="7" t="s">
        <v>15</v>
      </c>
      <c r="D663" s="97"/>
      <c r="E663" s="97"/>
      <c r="F663" s="97"/>
      <c r="G663" s="97">
        <f t="shared" si="169"/>
        <v>0</v>
      </c>
      <c r="H663" s="97"/>
      <c r="I663" s="97"/>
      <c r="J663" s="97">
        <f t="shared" si="171"/>
        <v>0</v>
      </c>
      <c r="K663" s="97"/>
      <c r="L663" s="97"/>
      <c r="M663" s="97"/>
      <c r="N663" s="97"/>
      <c r="O663" s="97"/>
      <c r="P663" s="97"/>
      <c r="Q663" s="97"/>
      <c r="R663" s="105"/>
    </row>
    <row r="664" spans="1:18" s="17" customFormat="1" ht="26.25" customHeight="1">
      <c r="A664" s="277" t="s">
        <v>90</v>
      </c>
      <c r="B664" s="66"/>
      <c r="C664" s="24" t="s">
        <v>475</v>
      </c>
      <c r="D664" s="90">
        <f aca="true" t="shared" si="172" ref="D664:R664">D665+D667</f>
        <v>40100</v>
      </c>
      <c r="E664" s="90">
        <f t="shared" si="172"/>
        <v>0</v>
      </c>
      <c r="F664" s="90">
        <f t="shared" si="172"/>
        <v>0</v>
      </c>
      <c r="G664" s="90">
        <f t="shared" si="172"/>
        <v>40100</v>
      </c>
      <c r="H664" s="90">
        <f t="shared" si="172"/>
        <v>40100</v>
      </c>
      <c r="I664" s="90">
        <f t="shared" si="172"/>
        <v>0</v>
      </c>
      <c r="J664" s="90">
        <f t="shared" si="172"/>
        <v>7100</v>
      </c>
      <c r="K664" s="90">
        <f t="shared" si="172"/>
        <v>33000</v>
      </c>
      <c r="L664" s="90">
        <f t="shared" si="172"/>
        <v>0</v>
      </c>
      <c r="M664" s="90">
        <f t="shared" si="172"/>
        <v>0</v>
      </c>
      <c r="N664" s="90">
        <f t="shared" si="172"/>
        <v>0</v>
      </c>
      <c r="O664" s="90"/>
      <c r="P664" s="90">
        <f t="shared" si="172"/>
        <v>0</v>
      </c>
      <c r="Q664" s="90">
        <f t="shared" si="172"/>
        <v>0</v>
      </c>
      <c r="R664" s="91">
        <f t="shared" si="172"/>
        <v>0</v>
      </c>
    </row>
    <row r="665" spans="1:18" s="17" customFormat="1" ht="20.25" customHeight="1">
      <c r="A665" s="54" t="s">
        <v>91</v>
      </c>
      <c r="B665" s="55"/>
      <c r="C665" s="43" t="s">
        <v>92</v>
      </c>
      <c r="D665" s="86">
        <f aca="true" t="shared" si="173" ref="D665:R665">D666</f>
        <v>33000</v>
      </c>
      <c r="E665" s="86">
        <f t="shared" si="173"/>
        <v>0</v>
      </c>
      <c r="F665" s="86">
        <f t="shared" si="173"/>
        <v>0</v>
      </c>
      <c r="G665" s="86">
        <f t="shared" si="173"/>
        <v>33000</v>
      </c>
      <c r="H665" s="86">
        <f t="shared" si="173"/>
        <v>33000</v>
      </c>
      <c r="I665" s="86">
        <f t="shared" si="173"/>
        <v>0</v>
      </c>
      <c r="J665" s="86">
        <f t="shared" si="173"/>
        <v>0</v>
      </c>
      <c r="K665" s="86">
        <f t="shared" si="173"/>
        <v>33000</v>
      </c>
      <c r="L665" s="86">
        <f t="shared" si="173"/>
        <v>0</v>
      </c>
      <c r="M665" s="86">
        <f t="shared" si="173"/>
        <v>0</v>
      </c>
      <c r="N665" s="86">
        <f t="shared" si="173"/>
        <v>0</v>
      </c>
      <c r="O665" s="86"/>
      <c r="P665" s="86">
        <f t="shared" si="173"/>
        <v>0</v>
      </c>
      <c r="Q665" s="86">
        <f t="shared" si="173"/>
        <v>0</v>
      </c>
      <c r="R665" s="87">
        <f t="shared" si="173"/>
        <v>0</v>
      </c>
    </row>
    <row r="666" spans="1:18" s="17" customFormat="1" ht="22.5" customHeight="1">
      <c r="A666" s="56"/>
      <c r="B666" s="11" t="s">
        <v>689</v>
      </c>
      <c r="C666" s="7" t="s">
        <v>706</v>
      </c>
      <c r="D666" s="48">
        <v>33000</v>
      </c>
      <c r="E666" s="48"/>
      <c r="F666" s="48"/>
      <c r="G666" s="92">
        <f>D666+E666-F666</f>
        <v>33000</v>
      </c>
      <c r="H666" s="48">
        <f>G666</f>
        <v>33000</v>
      </c>
      <c r="I666" s="48">
        <v>0</v>
      </c>
      <c r="J666" s="88">
        <v>0</v>
      </c>
      <c r="K666" s="88">
        <f>H666</f>
        <v>33000</v>
      </c>
      <c r="L666" s="88"/>
      <c r="M666" s="88"/>
      <c r="N666" s="92"/>
      <c r="O666" s="92"/>
      <c r="P666" s="172"/>
      <c r="Q666" s="172"/>
      <c r="R666" s="138"/>
    </row>
    <row r="667" spans="1:18" s="17" customFormat="1" ht="15" customHeight="1">
      <c r="A667" s="54" t="s">
        <v>93</v>
      </c>
      <c r="B667" s="60"/>
      <c r="C667" s="43" t="s">
        <v>698</v>
      </c>
      <c r="D667" s="86">
        <f>SUM(D668:D669)</f>
        <v>7100</v>
      </c>
      <c r="E667" s="86">
        <f>SUM(E668:E669)</f>
        <v>0</v>
      </c>
      <c r="F667" s="86">
        <f>SUM(F668:F669)</f>
        <v>0</v>
      </c>
      <c r="G667" s="86">
        <f>SUM(G668:G669)</f>
        <v>7100</v>
      </c>
      <c r="H667" s="86">
        <f aca="true" t="shared" si="174" ref="H667:R667">SUM(H668:H669)</f>
        <v>7100</v>
      </c>
      <c r="I667" s="86">
        <f t="shared" si="174"/>
        <v>0</v>
      </c>
      <c r="J667" s="86">
        <f t="shared" si="174"/>
        <v>7100</v>
      </c>
      <c r="K667" s="86">
        <f t="shared" si="174"/>
        <v>0</v>
      </c>
      <c r="L667" s="86">
        <f t="shared" si="174"/>
        <v>0</v>
      </c>
      <c r="M667" s="86">
        <f t="shared" si="174"/>
        <v>0</v>
      </c>
      <c r="N667" s="86">
        <f t="shared" si="174"/>
        <v>0</v>
      </c>
      <c r="O667" s="86"/>
      <c r="P667" s="86">
        <f t="shared" si="174"/>
        <v>0</v>
      </c>
      <c r="Q667" s="86">
        <f t="shared" si="174"/>
        <v>0</v>
      </c>
      <c r="R667" s="87">
        <f t="shared" si="174"/>
        <v>0</v>
      </c>
    </row>
    <row r="668" spans="1:18" s="17" customFormat="1" ht="18" customHeight="1">
      <c r="A668" s="68"/>
      <c r="B668" s="11" t="s">
        <v>633</v>
      </c>
      <c r="C668" s="7" t="s">
        <v>634</v>
      </c>
      <c r="D668" s="48">
        <v>6800</v>
      </c>
      <c r="E668" s="48"/>
      <c r="F668" s="48"/>
      <c r="G668" s="92">
        <f>D668+E668-F668</f>
        <v>6800</v>
      </c>
      <c r="H668" s="48">
        <f>G668</f>
        <v>6800</v>
      </c>
      <c r="I668" s="48">
        <v>0</v>
      </c>
      <c r="J668" s="88">
        <f>H668</f>
        <v>6800</v>
      </c>
      <c r="K668" s="88">
        <v>0</v>
      </c>
      <c r="L668" s="88"/>
      <c r="M668" s="88"/>
      <c r="N668" s="92"/>
      <c r="O668" s="92"/>
      <c r="P668" s="172"/>
      <c r="Q668" s="172"/>
      <c r="R668" s="138"/>
    </row>
    <row r="669" spans="1:18" s="17" customFormat="1" ht="16.5" customHeight="1">
      <c r="A669" s="68"/>
      <c r="B669" s="11" t="s">
        <v>638</v>
      </c>
      <c r="C669" s="7" t="s">
        <v>720</v>
      </c>
      <c r="D669" s="48">
        <v>300</v>
      </c>
      <c r="E669" s="48"/>
      <c r="F669" s="48"/>
      <c r="G669" s="92">
        <f>D669+E669-F669</f>
        <v>300</v>
      </c>
      <c r="H669" s="48">
        <f>G669</f>
        <v>300</v>
      </c>
      <c r="I669" s="48">
        <v>0</v>
      </c>
      <c r="J669" s="88">
        <f>H669</f>
        <v>300</v>
      </c>
      <c r="K669" s="88">
        <v>0</v>
      </c>
      <c r="L669" s="88"/>
      <c r="M669" s="88"/>
      <c r="N669" s="92"/>
      <c r="O669" s="92"/>
      <c r="P669" s="172"/>
      <c r="Q669" s="172"/>
      <c r="R669" s="138"/>
    </row>
    <row r="670" spans="1:18" s="17" customFormat="1" ht="21" customHeight="1">
      <c r="A670" s="57" t="s">
        <v>94</v>
      </c>
      <c r="B670" s="66"/>
      <c r="C670" s="24" t="s">
        <v>95</v>
      </c>
      <c r="D670" s="90">
        <f aca="true" t="shared" si="175" ref="D670:R670">D671</f>
        <v>16000</v>
      </c>
      <c r="E670" s="90">
        <f t="shared" si="175"/>
        <v>0</v>
      </c>
      <c r="F670" s="90">
        <f t="shared" si="175"/>
        <v>0</v>
      </c>
      <c r="G670" s="90">
        <f t="shared" si="175"/>
        <v>16000</v>
      </c>
      <c r="H670" s="90">
        <f t="shared" si="175"/>
        <v>16000</v>
      </c>
      <c r="I670" s="90">
        <f t="shared" si="175"/>
        <v>0</v>
      </c>
      <c r="J670" s="90">
        <f t="shared" si="175"/>
        <v>0</v>
      </c>
      <c r="K670" s="90">
        <f t="shared" si="175"/>
        <v>16000</v>
      </c>
      <c r="L670" s="90">
        <f t="shared" si="175"/>
        <v>0</v>
      </c>
      <c r="M670" s="90">
        <f t="shared" si="175"/>
        <v>0</v>
      </c>
      <c r="N670" s="90">
        <f t="shared" si="175"/>
        <v>0</v>
      </c>
      <c r="O670" s="90"/>
      <c r="P670" s="90">
        <f t="shared" si="175"/>
        <v>0</v>
      </c>
      <c r="Q670" s="90">
        <f t="shared" si="175"/>
        <v>0</v>
      </c>
      <c r="R670" s="91">
        <f t="shared" si="175"/>
        <v>0</v>
      </c>
    </row>
    <row r="671" spans="1:18" s="17" customFormat="1" ht="18.75" customHeight="1">
      <c r="A671" s="54" t="s">
        <v>96</v>
      </c>
      <c r="B671" s="55"/>
      <c r="C671" s="43" t="s">
        <v>698</v>
      </c>
      <c r="D671" s="86">
        <f aca="true" t="shared" si="176" ref="D671:R671">D672</f>
        <v>16000</v>
      </c>
      <c r="E671" s="86">
        <f t="shared" si="176"/>
        <v>0</v>
      </c>
      <c r="F671" s="86">
        <f t="shared" si="176"/>
        <v>0</v>
      </c>
      <c r="G671" s="86">
        <f t="shared" si="176"/>
        <v>16000</v>
      </c>
      <c r="H671" s="86">
        <f t="shared" si="176"/>
        <v>16000</v>
      </c>
      <c r="I671" s="86">
        <f t="shared" si="176"/>
        <v>0</v>
      </c>
      <c r="J671" s="86">
        <f t="shared" si="176"/>
        <v>0</v>
      </c>
      <c r="K671" s="86">
        <f t="shared" si="176"/>
        <v>16000</v>
      </c>
      <c r="L671" s="86">
        <f t="shared" si="176"/>
        <v>0</v>
      </c>
      <c r="M671" s="86">
        <f t="shared" si="176"/>
        <v>0</v>
      </c>
      <c r="N671" s="86">
        <f t="shared" si="176"/>
        <v>0</v>
      </c>
      <c r="O671" s="86"/>
      <c r="P671" s="86">
        <f t="shared" si="176"/>
        <v>0</v>
      </c>
      <c r="Q671" s="86">
        <f t="shared" si="176"/>
        <v>0</v>
      </c>
      <c r="R671" s="87">
        <f t="shared" si="176"/>
        <v>0</v>
      </c>
    </row>
    <row r="672" spans="1:18" s="17" customFormat="1" ht="23.25" customHeight="1">
      <c r="A672" s="68"/>
      <c r="B672" s="11" t="s">
        <v>78</v>
      </c>
      <c r="C672" s="7" t="s">
        <v>111</v>
      </c>
      <c r="D672" s="48">
        <v>16000</v>
      </c>
      <c r="E672" s="48"/>
      <c r="F672" s="48"/>
      <c r="G672" s="92">
        <f>D672+E672-F672</f>
        <v>16000</v>
      </c>
      <c r="H672" s="48">
        <f>G672</f>
        <v>16000</v>
      </c>
      <c r="I672" s="48">
        <v>0</v>
      </c>
      <c r="J672" s="88"/>
      <c r="K672" s="89">
        <f>H672</f>
        <v>16000</v>
      </c>
      <c r="L672" s="89"/>
      <c r="M672" s="89"/>
      <c r="N672" s="92"/>
      <c r="O672" s="92"/>
      <c r="P672" s="172"/>
      <c r="Q672" s="172"/>
      <c r="R672" s="138"/>
    </row>
    <row r="673" spans="1:18" s="17" customFormat="1" ht="27.75" customHeight="1" thickBot="1">
      <c r="A673" s="174"/>
      <c r="B673" s="188"/>
      <c r="C673" s="175" t="s">
        <v>97</v>
      </c>
      <c r="D673" s="96">
        <f aca="true" t="shared" si="177" ref="D673:R673">D8+D14+D20+D49+D58+D84+D153+D205+D211+D216+D389+D402+D500+D585+D654+D664+D670</f>
        <v>60623814</v>
      </c>
      <c r="E673" s="96">
        <f t="shared" si="177"/>
        <v>17150</v>
      </c>
      <c r="F673" s="96">
        <f t="shared" si="177"/>
        <v>4650</v>
      </c>
      <c r="G673" s="96">
        <f t="shared" si="177"/>
        <v>60636314</v>
      </c>
      <c r="H673" s="96">
        <f t="shared" si="177"/>
        <v>39400152</v>
      </c>
      <c r="I673" s="96">
        <f t="shared" si="177"/>
        <v>21429982</v>
      </c>
      <c r="J673" s="96">
        <f t="shared" si="177"/>
        <v>9717832</v>
      </c>
      <c r="K673" s="96">
        <f t="shared" si="177"/>
        <v>2725677</v>
      </c>
      <c r="L673" s="96">
        <f t="shared" si="177"/>
        <v>1506684</v>
      </c>
      <c r="M673" s="96">
        <f t="shared" si="177"/>
        <v>2982044</v>
      </c>
      <c r="N673" s="96">
        <f t="shared" si="177"/>
        <v>1030100</v>
      </c>
      <c r="O673" s="96">
        <f t="shared" si="177"/>
        <v>7833</v>
      </c>
      <c r="P673" s="96">
        <f t="shared" si="177"/>
        <v>21236162</v>
      </c>
      <c r="Q673" s="96">
        <f t="shared" si="177"/>
        <v>9923503</v>
      </c>
      <c r="R673" s="290">
        <f t="shared" si="177"/>
        <v>11312659</v>
      </c>
    </row>
    <row r="674" spans="1:18" s="17" customFormat="1" ht="12.75">
      <c r="A674"/>
      <c r="B674"/>
      <c r="C674"/>
      <c r="D674" s="3"/>
      <c r="E674" s="3"/>
      <c r="F674" s="3"/>
      <c r="G674" s="3"/>
      <c r="H674" s="3"/>
      <c r="I674"/>
      <c r="J674"/>
      <c r="K674"/>
      <c r="L674"/>
      <c r="M674"/>
      <c r="N674"/>
      <c r="O674"/>
      <c r="P674"/>
      <c r="Q674"/>
      <c r="R674"/>
    </row>
    <row r="675" spans="1:18" s="17" customFormat="1" ht="12.75">
      <c r="A675"/>
      <c r="B675"/>
      <c r="C675"/>
      <c r="D675"/>
      <c r="E675"/>
      <c r="F675"/>
      <c r="G675"/>
      <c r="H675"/>
      <c r="I675" s="229"/>
      <c r="J675" s="229"/>
      <c r="K675" s="229"/>
      <c r="L675" s="229"/>
      <c r="M675" s="229"/>
      <c r="N675" s="229"/>
      <c r="O675" s="229"/>
      <c r="P675"/>
      <c r="Q675"/>
      <c r="R675"/>
    </row>
    <row r="676" spans="1:18" s="17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s="17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s="17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s="17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s="17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s="17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s="17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s="17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s="17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s="17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s="17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s="17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s="17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s="17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s="17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s="17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s="17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s="17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s="17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s="17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s="17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s="17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s="17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s="17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s="17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s="17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s="17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s="17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s="17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s="17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s="17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s="17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s="17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17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17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17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17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17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17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17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17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17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17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17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17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17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17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17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17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17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17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17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17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17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17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17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17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17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17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17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17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17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17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17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17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17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17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17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17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17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17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17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17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17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17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17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17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17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17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17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17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17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17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17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17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17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17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17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17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17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17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17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17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17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17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17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17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17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17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17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17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17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17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17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17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17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17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17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17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17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17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17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17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17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17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17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17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17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17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17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17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17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17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17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17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17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17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17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17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17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17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17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17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17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17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17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17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17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17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17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17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17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17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17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17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17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17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17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17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17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17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17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17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17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17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17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17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17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17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17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17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17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17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17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17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17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17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17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17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17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17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17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17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17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17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17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17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17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17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17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17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17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17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17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17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17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17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17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17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17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17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17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17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17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17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17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17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17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17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17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17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17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17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17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17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17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17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17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17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17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17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17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17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17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17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17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17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17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17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17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17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17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17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17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17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17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17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17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17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17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17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17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17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17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17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17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17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17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17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17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17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17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17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17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17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17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17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17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17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17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17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17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17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17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17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17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17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17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17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17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17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17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17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17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17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17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17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17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17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17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17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17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17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17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17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17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17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17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17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17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17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17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17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17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17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17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17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17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17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17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17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17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17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17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17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17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17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17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17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17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17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17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17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17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17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17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17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17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17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17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17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17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17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17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17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17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17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17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17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17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17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17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17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17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17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17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17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17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17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17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17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17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17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17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17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17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17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17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17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17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17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17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17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17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17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17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17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17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17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17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17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17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17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17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17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17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17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17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17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17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17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17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17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17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17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17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17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17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17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17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17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17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17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17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17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17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17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17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17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17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17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17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17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17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17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17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17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17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17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17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17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17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17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17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17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17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17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17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17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17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17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17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17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17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17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17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17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17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17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17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17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17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17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17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17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17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17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17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17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17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17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17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17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17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17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17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17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17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17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17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17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17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17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17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17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17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17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17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17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17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17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17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17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17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17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17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17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17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17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17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17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17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17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17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17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17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17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17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17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17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17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17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17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17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17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17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17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17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17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17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17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17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17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17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17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17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17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17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17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17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17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17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17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17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17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17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17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17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17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17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17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17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17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17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17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17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17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17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17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17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17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17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17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17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17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17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17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17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17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17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17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17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17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17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17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17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17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17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17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17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17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17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17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17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17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17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17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17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17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17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17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17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17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17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17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17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17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17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17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17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17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17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17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17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17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17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17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17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17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17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17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17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17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17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17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17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17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17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17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17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17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17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17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17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17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17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17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17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17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17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17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17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17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17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17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17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17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17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17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17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17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17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17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17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17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17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17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17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17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17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17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17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17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17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17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17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17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17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17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17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17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17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17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17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17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17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17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17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17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17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17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17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17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17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17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17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17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17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17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17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17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17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17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17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17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17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17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17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17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17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17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17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17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17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17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17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17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17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17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17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17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17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17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17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17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17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17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17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17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17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17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17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17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17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17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17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17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17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17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17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17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17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17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17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17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17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17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17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17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17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17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17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17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17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17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17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17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17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17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17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17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17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17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17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17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17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17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17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17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17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17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17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17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17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17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17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17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17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17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17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17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17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17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17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17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17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17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17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17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17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17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17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17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17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17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17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17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17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17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17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17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17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17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17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17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17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17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17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17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17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17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17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17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17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17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17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17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17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17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17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17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17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17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17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17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17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17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17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17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17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17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17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17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17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17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17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17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17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17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17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17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17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17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17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17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17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17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17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17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17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17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17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17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17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17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17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17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17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17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17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17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17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17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17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17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17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17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17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17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17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17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17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17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17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17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17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17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17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17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17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17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17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17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17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17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17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17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17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17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17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17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17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17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17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17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17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17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17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17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17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17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17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17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17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17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17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17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17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17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17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17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17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17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17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17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17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17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17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17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17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17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17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17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17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17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17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17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17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17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17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17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17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17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17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17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17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17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17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17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17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17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17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17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17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17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17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17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17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17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17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17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17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17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17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17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17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17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17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17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17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17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17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17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17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17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17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17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17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17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17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17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17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17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17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17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17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17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17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17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17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17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17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17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17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17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17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17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17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17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17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17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17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17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17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17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17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17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17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17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17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17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17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17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17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17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17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17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17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17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17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17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17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17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17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17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17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17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17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17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17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17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17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17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17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17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17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17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17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17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17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17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17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17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17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17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17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17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17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17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17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17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17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17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17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17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17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17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17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17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17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17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17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17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17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17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17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17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17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17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17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17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17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17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17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17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17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17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17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17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17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17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17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17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17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17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17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17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17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17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17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17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17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17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17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17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17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17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17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17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17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17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17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17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17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17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17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17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17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17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17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17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17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17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17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17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17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17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17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17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17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17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17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17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17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17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17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17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17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17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17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17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17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17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17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17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17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17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17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17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17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17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17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17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17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17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17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17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17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17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17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17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17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17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17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17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17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17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17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17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17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17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17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17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17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17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17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17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17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17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17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17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17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17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17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17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17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17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17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17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17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17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17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17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17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17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17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17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17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17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17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17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17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17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17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17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17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17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17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17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17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17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17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17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17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17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17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17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17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17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17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17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17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17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17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17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17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17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17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17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17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17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17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17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17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17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17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17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17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17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17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17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17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17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17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17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17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17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17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17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17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17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17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17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17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17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17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17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17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17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17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17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17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17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17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17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17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17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17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17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17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17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17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17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17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17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17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17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17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17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17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17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17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17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17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17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17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17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17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17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17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17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17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17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17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17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17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17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17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17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17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17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17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17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17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17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17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17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17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17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17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17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17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17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17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17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17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17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17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17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17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17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17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17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17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17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17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17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17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17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17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17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17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17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17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17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17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17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17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17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17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17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17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17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17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17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17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17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17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17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17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17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17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17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17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17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17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17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17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17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17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17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17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17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17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17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17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17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17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17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17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17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17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17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17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17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17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17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17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17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17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17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17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17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17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17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17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17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17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17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17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17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17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17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17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17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17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17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17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17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17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17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17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17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17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17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17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17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17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17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17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17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17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17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17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17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17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17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17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17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17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17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17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17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17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17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17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17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17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17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17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17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17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17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17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17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17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17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17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17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17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17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17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17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17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17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17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17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17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17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17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17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17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17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17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17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17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17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17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17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17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17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17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17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17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17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17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17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17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17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17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17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17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17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17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17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17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17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17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17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17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17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17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17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17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17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17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17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17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17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17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17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17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17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17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17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17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17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17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17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17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17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17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17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17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17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17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17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17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17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17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17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17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17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17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17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17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17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17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17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17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17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17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17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17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17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17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17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17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17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17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17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17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17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17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17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17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17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17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17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17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17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17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17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17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17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17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17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</sheetData>
  <mergeCells count="22"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  <mergeCell ref="A3:A6"/>
    <mergeCell ref="B3:B6"/>
    <mergeCell ref="C3:C6"/>
    <mergeCell ref="H4:H6"/>
    <mergeCell ref="E3:F5"/>
    <mergeCell ref="O5:O6"/>
    <mergeCell ref="I4:O4"/>
    <mergeCell ref="J5:J6"/>
    <mergeCell ref="I5:I6"/>
    <mergeCell ref="K5:K6"/>
    <mergeCell ref="L5:L6"/>
    <mergeCell ref="M5:M6"/>
  </mergeCells>
  <printOptions/>
  <pageMargins left="0" right="0" top="0.3937007874015748" bottom="0.31496062992125984" header="0.15748031496062992" footer="0.2755905511811024"/>
  <pageSetup horizontalDpi="600" verticalDpi="600" orientation="landscape" paperSize="9" scale="77" r:id="rId1"/>
  <headerFooter alignWithMargins="0">
    <oddFooter>&amp;CStrona &amp;P</oddFooter>
  </headerFooter>
  <rowBreaks count="25" manualBreakCount="25">
    <brk id="31" max="17" man="1"/>
    <brk id="57" max="17" man="1"/>
    <brk id="83" max="17" man="1"/>
    <brk id="111" max="17" man="1"/>
    <brk id="136" max="17" man="1"/>
    <brk id="156" max="17" man="1"/>
    <brk id="183" max="17" man="1"/>
    <brk id="215" max="17" man="1"/>
    <brk id="245" max="17" man="1"/>
    <brk id="273" max="17" man="1"/>
    <brk id="308" max="17" man="1"/>
    <brk id="339" max="17" man="1"/>
    <brk id="368" max="17" man="1"/>
    <brk id="388" max="17" man="1"/>
    <brk id="413" max="17" man="1"/>
    <brk id="447" max="17" man="1"/>
    <brk id="472" max="17" man="1"/>
    <brk id="502" max="17" man="1"/>
    <brk id="527" max="17" man="1"/>
    <brk id="555" max="17" man="1"/>
    <brk id="584" max="17" man="1"/>
    <brk id="611" max="17" man="1"/>
    <brk id="638" max="17" man="1"/>
    <brk id="663" max="17" man="1"/>
    <brk id="68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9"/>
  <sheetViews>
    <sheetView workbookViewId="0" topLeftCell="E1">
      <selection activeCell="K1" sqref="K1:P1"/>
    </sheetView>
  </sheetViews>
  <sheetFormatPr defaultColWidth="9.00390625" defaultRowHeight="12.75"/>
  <cols>
    <col min="1" max="1" width="3.625" style="145" customWidth="1"/>
    <col min="2" max="2" width="39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213"/>
      <c r="K1" s="345" t="s">
        <v>460</v>
      </c>
      <c r="L1" s="345"/>
      <c r="M1" s="345"/>
      <c r="N1" s="345"/>
      <c r="O1" s="345"/>
      <c r="P1" s="345"/>
    </row>
    <row r="2" spans="1:16" ht="15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ht="9.75" customHeight="1" thickBot="1">
      <c r="A3" s="213"/>
    </row>
    <row r="4" spans="1:16" ht="12" customHeight="1">
      <c r="A4" s="356" t="s">
        <v>146</v>
      </c>
      <c r="B4" s="361" t="s">
        <v>206</v>
      </c>
      <c r="C4" s="361" t="s">
        <v>207</v>
      </c>
      <c r="D4" s="361" t="s">
        <v>9</v>
      </c>
      <c r="E4" s="362" t="s">
        <v>145</v>
      </c>
      <c r="F4" s="362"/>
      <c r="G4" s="362" t="s">
        <v>208</v>
      </c>
      <c r="H4" s="362"/>
      <c r="I4" s="362"/>
      <c r="J4" s="362"/>
      <c r="K4" s="362"/>
      <c r="L4" s="362"/>
      <c r="M4" s="362"/>
      <c r="N4" s="362"/>
      <c r="O4" s="362"/>
      <c r="P4" s="363"/>
    </row>
    <row r="5" spans="1:16" ht="12.75" customHeight="1">
      <c r="A5" s="357"/>
      <c r="B5" s="358"/>
      <c r="C5" s="358"/>
      <c r="D5" s="358"/>
      <c r="E5" s="358" t="s">
        <v>7</v>
      </c>
      <c r="F5" s="358" t="s">
        <v>209</v>
      </c>
      <c r="G5" s="367" t="s">
        <v>564</v>
      </c>
      <c r="H5" s="367"/>
      <c r="I5" s="367"/>
      <c r="J5" s="367"/>
      <c r="K5" s="367"/>
      <c r="L5" s="367"/>
      <c r="M5" s="367"/>
      <c r="N5" s="367"/>
      <c r="O5" s="367"/>
      <c r="P5" s="368"/>
    </row>
    <row r="6" spans="1:16" ht="12.75" customHeight="1">
      <c r="A6" s="357"/>
      <c r="B6" s="358"/>
      <c r="C6" s="358"/>
      <c r="D6" s="358"/>
      <c r="E6" s="358"/>
      <c r="F6" s="358"/>
      <c r="G6" s="358" t="s">
        <v>210</v>
      </c>
      <c r="H6" s="365" t="s">
        <v>211</v>
      </c>
      <c r="I6" s="365"/>
      <c r="J6" s="365"/>
      <c r="K6" s="365"/>
      <c r="L6" s="365"/>
      <c r="M6" s="365"/>
      <c r="N6" s="365"/>
      <c r="O6" s="365"/>
      <c r="P6" s="366"/>
    </row>
    <row r="7" spans="1:16" ht="12.75" customHeight="1">
      <c r="A7" s="357"/>
      <c r="B7" s="358"/>
      <c r="C7" s="358"/>
      <c r="D7" s="358"/>
      <c r="E7" s="358"/>
      <c r="F7" s="358"/>
      <c r="G7" s="358"/>
      <c r="H7" s="367" t="s">
        <v>212</v>
      </c>
      <c r="I7" s="367"/>
      <c r="J7" s="367"/>
      <c r="K7" s="367"/>
      <c r="L7" s="358" t="s">
        <v>209</v>
      </c>
      <c r="M7" s="358"/>
      <c r="N7" s="358"/>
      <c r="O7" s="358"/>
      <c r="P7" s="359"/>
    </row>
    <row r="8" spans="1:16" ht="12.75" customHeight="1">
      <c r="A8" s="357"/>
      <c r="B8" s="358"/>
      <c r="C8" s="358"/>
      <c r="D8" s="358"/>
      <c r="E8" s="358"/>
      <c r="F8" s="358"/>
      <c r="G8" s="358"/>
      <c r="H8" s="358" t="s">
        <v>213</v>
      </c>
      <c r="I8" s="360" t="s">
        <v>214</v>
      </c>
      <c r="J8" s="360"/>
      <c r="K8" s="360"/>
      <c r="L8" s="358" t="s">
        <v>215</v>
      </c>
      <c r="M8" s="358" t="s">
        <v>214</v>
      </c>
      <c r="N8" s="358"/>
      <c r="O8" s="358"/>
      <c r="P8" s="359"/>
    </row>
    <row r="9" spans="1:16" ht="33" customHeight="1">
      <c r="A9" s="357"/>
      <c r="B9" s="358"/>
      <c r="C9" s="358"/>
      <c r="D9" s="358"/>
      <c r="E9" s="358"/>
      <c r="F9" s="358"/>
      <c r="G9" s="358"/>
      <c r="H9" s="358"/>
      <c r="I9" s="47" t="s">
        <v>216</v>
      </c>
      <c r="J9" s="47" t="s">
        <v>217</v>
      </c>
      <c r="K9" s="47" t="s">
        <v>218</v>
      </c>
      <c r="L9" s="358"/>
      <c r="M9" s="47" t="s">
        <v>219</v>
      </c>
      <c r="N9" s="47" t="s">
        <v>216</v>
      </c>
      <c r="O9" s="47" t="s">
        <v>217</v>
      </c>
      <c r="P9" s="176" t="s">
        <v>218</v>
      </c>
    </row>
    <row r="10" spans="1:16" s="19" customFormat="1" ht="13.5" customHeight="1">
      <c r="A10" s="170">
        <v>1</v>
      </c>
      <c r="B10" s="250">
        <v>2</v>
      </c>
      <c r="C10" s="250">
        <v>3</v>
      </c>
      <c r="D10" s="250">
        <v>4</v>
      </c>
      <c r="E10" s="250">
        <v>5</v>
      </c>
      <c r="F10" s="250">
        <v>6</v>
      </c>
      <c r="G10" s="250">
        <v>7</v>
      </c>
      <c r="H10" s="250">
        <v>8</v>
      </c>
      <c r="I10" s="250">
        <v>9</v>
      </c>
      <c r="J10" s="250">
        <v>10</v>
      </c>
      <c r="K10" s="250">
        <v>11</v>
      </c>
      <c r="L10" s="250">
        <v>12</v>
      </c>
      <c r="M10" s="250">
        <v>13</v>
      </c>
      <c r="N10" s="250">
        <v>14</v>
      </c>
      <c r="O10" s="250">
        <v>15</v>
      </c>
      <c r="P10" s="255">
        <v>16</v>
      </c>
    </row>
    <row r="11" spans="1:16" s="19" customFormat="1" ht="15.75" customHeight="1">
      <c r="A11" s="216" t="s">
        <v>185</v>
      </c>
      <c r="B11" s="251" t="s">
        <v>2</v>
      </c>
      <c r="C11" s="252"/>
      <c r="D11" s="253">
        <f>D17+D28+D38+D48+D58+D68</f>
        <v>19076231</v>
      </c>
      <c r="E11" s="253">
        <f aca="true" t="shared" si="0" ref="E11:P11">E17+E28+E38+E48+E58+E68</f>
        <v>6698215</v>
      </c>
      <c r="F11" s="253">
        <f t="shared" si="0"/>
        <v>12378016</v>
      </c>
      <c r="G11" s="253">
        <f t="shared" si="0"/>
        <v>11312659</v>
      </c>
      <c r="H11" s="253">
        <f t="shared" si="0"/>
        <v>3839837</v>
      </c>
      <c r="I11" s="253">
        <f t="shared" si="0"/>
        <v>0</v>
      </c>
      <c r="J11" s="253">
        <f t="shared" si="0"/>
        <v>0</v>
      </c>
      <c r="K11" s="253">
        <f t="shared" si="0"/>
        <v>3839837</v>
      </c>
      <c r="L11" s="253">
        <f t="shared" si="0"/>
        <v>7472822</v>
      </c>
      <c r="M11" s="253">
        <f t="shared" si="0"/>
        <v>0</v>
      </c>
      <c r="N11" s="253">
        <f t="shared" si="0"/>
        <v>0</v>
      </c>
      <c r="O11" s="253">
        <f t="shared" si="0"/>
        <v>0</v>
      </c>
      <c r="P11" s="300">
        <f t="shared" si="0"/>
        <v>7472822</v>
      </c>
    </row>
    <row r="12" spans="1:16" s="2" customFormat="1" ht="17.25" customHeight="1">
      <c r="A12" s="336" t="s">
        <v>220</v>
      </c>
      <c r="B12" s="346" t="s">
        <v>393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16" s="2" customFormat="1" ht="12.75">
      <c r="A13" s="336"/>
      <c r="B13" s="352" t="s">
        <v>394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1:16" s="2" customFormat="1" ht="12.75">
      <c r="A14" s="336"/>
      <c r="B14" s="348" t="s">
        <v>395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9"/>
    </row>
    <row r="15" spans="1:16" s="2" customFormat="1" ht="12.75">
      <c r="A15" s="336"/>
      <c r="B15" s="354" t="s">
        <v>396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5"/>
    </row>
    <row r="16" spans="1:16" s="2" customFormat="1" ht="12.75">
      <c r="A16" s="336"/>
      <c r="B16" s="348" t="s">
        <v>436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9"/>
    </row>
    <row r="17" spans="1:16" s="2" customFormat="1" ht="12.75">
      <c r="A17" s="336"/>
      <c r="B17" s="148" t="s">
        <v>221</v>
      </c>
      <c r="C17" s="148" t="s">
        <v>397</v>
      </c>
      <c r="D17" s="191">
        <f>D18+D19+D22</f>
        <v>6061656</v>
      </c>
      <c r="E17" s="191">
        <f aca="true" t="shared" si="1" ref="E17:P17">E18+E19+E22</f>
        <v>3276487</v>
      </c>
      <c r="F17" s="191">
        <f t="shared" si="1"/>
        <v>2785169</v>
      </c>
      <c r="G17" s="191">
        <f t="shared" si="1"/>
        <v>2739478</v>
      </c>
      <c r="H17" s="191">
        <f t="shared" si="1"/>
        <v>1479318</v>
      </c>
      <c r="I17" s="191">
        <f t="shared" si="1"/>
        <v>0</v>
      </c>
      <c r="J17" s="191">
        <f t="shared" si="1"/>
        <v>0</v>
      </c>
      <c r="K17" s="191">
        <f t="shared" si="1"/>
        <v>1479318</v>
      </c>
      <c r="L17" s="191">
        <f t="shared" si="1"/>
        <v>1260160</v>
      </c>
      <c r="M17" s="191">
        <f t="shared" si="1"/>
        <v>0</v>
      </c>
      <c r="N17" s="191">
        <f t="shared" si="1"/>
        <v>0</v>
      </c>
      <c r="O17" s="191">
        <f t="shared" si="1"/>
        <v>0</v>
      </c>
      <c r="P17" s="214">
        <f t="shared" si="1"/>
        <v>1260160</v>
      </c>
    </row>
    <row r="18" spans="1:16" s="2" customFormat="1" ht="12.75">
      <c r="A18" s="336"/>
      <c r="B18" s="352" t="s">
        <v>398</v>
      </c>
      <c r="C18" s="352"/>
      <c r="D18" s="89">
        <f>E18+F18</f>
        <v>3092413</v>
      </c>
      <c r="E18" s="89">
        <v>1673095</v>
      </c>
      <c r="F18" s="89">
        <v>1419318</v>
      </c>
      <c r="G18" s="89"/>
      <c r="H18" s="89"/>
      <c r="I18" s="89"/>
      <c r="J18" s="89"/>
      <c r="K18" s="89"/>
      <c r="L18" s="89"/>
      <c r="M18" s="89"/>
      <c r="N18" s="89"/>
      <c r="O18" s="89"/>
      <c r="P18" s="168"/>
    </row>
    <row r="19" spans="1:16" s="2" customFormat="1" ht="12.75">
      <c r="A19" s="336"/>
      <c r="B19" s="192" t="s">
        <v>388</v>
      </c>
      <c r="C19" s="192"/>
      <c r="D19" s="193">
        <f>E19+F19</f>
        <v>2739478</v>
      </c>
      <c r="E19" s="193">
        <f>H19</f>
        <v>1479318</v>
      </c>
      <c r="F19" s="193">
        <f>L19</f>
        <v>1260160</v>
      </c>
      <c r="G19" s="193">
        <f>H19+L19</f>
        <v>2739478</v>
      </c>
      <c r="H19" s="193">
        <f>I19+J19+K19</f>
        <v>1479318</v>
      </c>
      <c r="I19" s="193"/>
      <c r="J19" s="193">
        <f>J20+J21</f>
        <v>0</v>
      </c>
      <c r="K19" s="193">
        <f>K20+K21</f>
        <v>1479318</v>
      </c>
      <c r="L19" s="193">
        <f>L20</f>
        <v>1260160</v>
      </c>
      <c r="M19" s="193"/>
      <c r="N19" s="193"/>
      <c r="O19" s="193"/>
      <c r="P19" s="120">
        <f>P20</f>
        <v>1260160</v>
      </c>
    </row>
    <row r="20" spans="1:16" s="2" customFormat="1" ht="15" customHeight="1">
      <c r="A20" s="336"/>
      <c r="B20" s="7" t="s">
        <v>399</v>
      </c>
      <c r="C20" s="190" t="s">
        <v>168</v>
      </c>
      <c r="D20" s="89">
        <f>E20+F20</f>
        <v>1260160</v>
      </c>
      <c r="E20" s="89">
        <f>H20</f>
        <v>0</v>
      </c>
      <c r="F20" s="89">
        <f>L20</f>
        <v>1260160</v>
      </c>
      <c r="G20" s="89">
        <f>H20+L20</f>
        <v>1260160</v>
      </c>
      <c r="H20" s="89">
        <f>K20</f>
        <v>0</v>
      </c>
      <c r="I20" s="89"/>
      <c r="J20" s="89"/>
      <c r="K20" s="89"/>
      <c r="L20" s="89">
        <f>P20</f>
        <v>1260160</v>
      </c>
      <c r="M20" s="89"/>
      <c r="N20" s="89"/>
      <c r="O20" s="89"/>
      <c r="P20" s="168">
        <v>1260160</v>
      </c>
    </row>
    <row r="21" spans="1:16" s="2" customFormat="1" ht="15" customHeight="1">
      <c r="A21" s="336"/>
      <c r="B21" s="7" t="s">
        <v>399</v>
      </c>
      <c r="C21" s="190" t="s">
        <v>400</v>
      </c>
      <c r="D21" s="89">
        <f>E21+F21</f>
        <v>1479318</v>
      </c>
      <c r="E21" s="89">
        <f>H21</f>
        <v>1479318</v>
      </c>
      <c r="F21" s="89">
        <f>L21</f>
        <v>0</v>
      </c>
      <c r="G21" s="89">
        <f>H21+L21</f>
        <v>1479318</v>
      </c>
      <c r="H21" s="89">
        <f>I21+J21+K21</f>
        <v>1479318</v>
      </c>
      <c r="I21" s="89"/>
      <c r="J21" s="89"/>
      <c r="K21" s="89">
        <v>1479318</v>
      </c>
      <c r="L21" s="89"/>
      <c r="M21" s="89"/>
      <c r="N21" s="89"/>
      <c r="O21" s="89"/>
      <c r="P21" s="168"/>
    </row>
    <row r="22" spans="1:16" s="2" customFormat="1" ht="12.75">
      <c r="A22" s="336"/>
      <c r="B22" s="190" t="s">
        <v>369</v>
      </c>
      <c r="C22" s="190"/>
      <c r="D22" s="89">
        <f>E22+F22</f>
        <v>229765</v>
      </c>
      <c r="E22" s="89">
        <v>124074</v>
      </c>
      <c r="F22" s="89">
        <v>105691</v>
      </c>
      <c r="G22" s="89"/>
      <c r="H22" s="89"/>
      <c r="I22" s="89"/>
      <c r="J22" s="89"/>
      <c r="K22" s="89"/>
      <c r="L22" s="89"/>
      <c r="M22" s="89"/>
      <c r="N22" s="89"/>
      <c r="O22" s="89"/>
      <c r="P22" s="168"/>
    </row>
    <row r="23" spans="1:16" s="2" customFormat="1" ht="18.75" customHeight="1">
      <c r="A23" s="336" t="s">
        <v>448</v>
      </c>
      <c r="B23" s="346" t="s">
        <v>393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</row>
    <row r="24" spans="1:16" s="2" customFormat="1" ht="12.75">
      <c r="A24" s="336"/>
      <c r="B24" s="352" t="s">
        <v>394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</row>
    <row r="25" spans="1:16" s="2" customFormat="1" ht="12.75">
      <c r="A25" s="336"/>
      <c r="B25" s="348" t="s">
        <v>401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9"/>
    </row>
    <row r="26" spans="1:16" s="2" customFormat="1" ht="12.75">
      <c r="A26" s="336"/>
      <c r="B26" s="354" t="s">
        <v>402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5"/>
    </row>
    <row r="27" spans="1:16" s="2" customFormat="1" ht="12.75">
      <c r="A27" s="336"/>
      <c r="B27" s="348" t="s">
        <v>403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9"/>
    </row>
    <row r="28" spans="1:16" s="2" customFormat="1" ht="15.75" customHeight="1">
      <c r="A28" s="336"/>
      <c r="B28" s="148" t="s">
        <v>221</v>
      </c>
      <c r="C28" s="148" t="s">
        <v>397</v>
      </c>
      <c r="D28" s="191">
        <f>D29+D30</f>
        <v>3329324</v>
      </c>
      <c r="E28" s="191">
        <f aca="true" t="shared" si="2" ref="E28:P28">E29+E30</f>
        <v>1002213</v>
      </c>
      <c r="F28" s="191">
        <f t="shared" si="2"/>
        <v>2327111</v>
      </c>
      <c r="G28" s="191">
        <f t="shared" si="2"/>
        <v>3018224</v>
      </c>
      <c r="H28" s="191">
        <f t="shared" si="2"/>
        <v>905467</v>
      </c>
      <c r="I28" s="191">
        <f t="shared" si="2"/>
        <v>0</v>
      </c>
      <c r="J28" s="191">
        <f t="shared" si="2"/>
        <v>0</v>
      </c>
      <c r="K28" s="191">
        <f t="shared" si="2"/>
        <v>905467</v>
      </c>
      <c r="L28" s="191">
        <f t="shared" si="2"/>
        <v>2112757</v>
      </c>
      <c r="M28" s="191">
        <f t="shared" si="2"/>
        <v>0</v>
      </c>
      <c r="N28" s="191">
        <f t="shared" si="2"/>
        <v>0</v>
      </c>
      <c r="O28" s="191">
        <f t="shared" si="2"/>
        <v>0</v>
      </c>
      <c r="P28" s="214">
        <f t="shared" si="2"/>
        <v>2112757</v>
      </c>
    </row>
    <row r="29" spans="1:16" s="2" customFormat="1" ht="12.75">
      <c r="A29" s="336"/>
      <c r="B29" s="352" t="s">
        <v>398</v>
      </c>
      <c r="C29" s="352"/>
      <c r="D29" s="89">
        <f>SUM(E29+F29)</f>
        <v>311100</v>
      </c>
      <c r="E29" s="89">
        <v>96746</v>
      </c>
      <c r="F29" s="89">
        <v>214354</v>
      </c>
      <c r="G29" s="89"/>
      <c r="H29" s="89"/>
      <c r="I29" s="89"/>
      <c r="J29" s="89"/>
      <c r="K29" s="89"/>
      <c r="L29" s="89"/>
      <c r="M29" s="89"/>
      <c r="N29" s="89"/>
      <c r="O29" s="89"/>
      <c r="P29" s="168"/>
    </row>
    <row r="30" spans="1:16" s="2" customFormat="1" ht="12.75">
      <c r="A30" s="336"/>
      <c r="B30" s="192" t="s">
        <v>388</v>
      </c>
      <c r="C30" s="192"/>
      <c r="D30" s="193">
        <f>E30+F30</f>
        <v>3018224</v>
      </c>
      <c r="E30" s="193">
        <f>H30</f>
        <v>905467</v>
      </c>
      <c r="F30" s="193">
        <f>L30</f>
        <v>2112757</v>
      </c>
      <c r="G30" s="193">
        <f>H30+L30</f>
        <v>3018224</v>
      </c>
      <c r="H30" s="193">
        <f>K30</f>
        <v>905467</v>
      </c>
      <c r="I30" s="193"/>
      <c r="J30" s="193"/>
      <c r="K30" s="193">
        <f>K31+K32</f>
        <v>905467</v>
      </c>
      <c r="L30" s="193">
        <f>L31</f>
        <v>2112757</v>
      </c>
      <c r="M30" s="193"/>
      <c r="N30" s="193"/>
      <c r="O30" s="193"/>
      <c r="P30" s="120">
        <f>P31</f>
        <v>2112757</v>
      </c>
    </row>
    <row r="31" spans="1:16" s="2" customFormat="1" ht="12.75" customHeight="1">
      <c r="A31" s="336"/>
      <c r="B31" s="7" t="s">
        <v>399</v>
      </c>
      <c r="C31" s="190" t="s">
        <v>168</v>
      </c>
      <c r="D31" s="89">
        <f>E31+F31</f>
        <v>2112757</v>
      </c>
      <c r="E31" s="89">
        <f>H31</f>
        <v>0</v>
      </c>
      <c r="F31" s="89">
        <f>L31</f>
        <v>2112757</v>
      </c>
      <c r="G31" s="89">
        <f>H31+L31</f>
        <v>2112757</v>
      </c>
      <c r="H31" s="89">
        <f>K31</f>
        <v>0</v>
      </c>
      <c r="I31" s="89"/>
      <c r="J31" s="89"/>
      <c r="K31" s="89"/>
      <c r="L31" s="89">
        <f>P31</f>
        <v>2112757</v>
      </c>
      <c r="M31" s="89"/>
      <c r="N31" s="89"/>
      <c r="O31" s="89"/>
      <c r="P31" s="168">
        <v>2112757</v>
      </c>
    </row>
    <row r="32" spans="1:16" s="2" customFormat="1" ht="12" customHeight="1">
      <c r="A32" s="336"/>
      <c r="B32" s="7" t="s">
        <v>399</v>
      </c>
      <c r="C32" s="190" t="s">
        <v>400</v>
      </c>
      <c r="D32" s="89">
        <f>E32+F32</f>
        <v>905467</v>
      </c>
      <c r="E32" s="89">
        <f>H32</f>
        <v>905467</v>
      </c>
      <c r="F32" s="89">
        <f>L32</f>
        <v>0</v>
      </c>
      <c r="G32" s="89">
        <f>H32+L32</f>
        <v>905467</v>
      </c>
      <c r="H32" s="89">
        <f>K32</f>
        <v>905467</v>
      </c>
      <c r="I32" s="89"/>
      <c r="J32" s="89"/>
      <c r="K32" s="89">
        <v>905467</v>
      </c>
      <c r="L32" s="89"/>
      <c r="M32" s="89"/>
      <c r="N32" s="89"/>
      <c r="O32" s="89"/>
      <c r="P32" s="168"/>
    </row>
    <row r="33" spans="1:16" s="2" customFormat="1" ht="16.5" customHeight="1">
      <c r="A33" s="336" t="s">
        <v>449</v>
      </c>
      <c r="B33" s="346" t="s">
        <v>393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7"/>
    </row>
    <row r="34" spans="1:16" s="2" customFormat="1" ht="12.75">
      <c r="A34" s="336"/>
      <c r="B34" s="352" t="s">
        <v>394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3"/>
    </row>
    <row r="35" spans="1:16" s="2" customFormat="1" ht="12.75">
      <c r="A35" s="336"/>
      <c r="B35" s="348" t="s">
        <v>395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9"/>
    </row>
    <row r="36" spans="1:16" s="2" customFormat="1" ht="12.75">
      <c r="A36" s="336"/>
      <c r="B36" s="354" t="s">
        <v>438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5"/>
    </row>
    <row r="37" spans="1:16" s="2" customFormat="1" ht="12.75">
      <c r="A37" s="336"/>
      <c r="B37" s="348" t="s">
        <v>444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9"/>
    </row>
    <row r="38" spans="1:16" s="2" customFormat="1" ht="16.5" customHeight="1">
      <c r="A38" s="336"/>
      <c r="B38" s="148" t="s">
        <v>221</v>
      </c>
      <c r="C38" s="148" t="s">
        <v>397</v>
      </c>
      <c r="D38" s="204">
        <f>D39+D40+D43</f>
        <v>1521500</v>
      </c>
      <c r="E38" s="191">
        <f aca="true" t="shared" si="3" ref="E38:P38">E39+E40+E43</f>
        <v>502742</v>
      </c>
      <c r="F38" s="191">
        <f t="shared" si="3"/>
        <v>1018758</v>
      </c>
      <c r="G38" s="191">
        <f t="shared" si="3"/>
        <v>1360282</v>
      </c>
      <c r="H38" s="191">
        <f t="shared" si="3"/>
        <v>382473</v>
      </c>
      <c r="I38" s="191">
        <f t="shared" si="3"/>
        <v>0</v>
      </c>
      <c r="J38" s="191">
        <f t="shared" si="3"/>
        <v>0</v>
      </c>
      <c r="K38" s="191">
        <f t="shared" si="3"/>
        <v>382473</v>
      </c>
      <c r="L38" s="191">
        <f t="shared" si="3"/>
        <v>977809</v>
      </c>
      <c r="M38" s="191">
        <f t="shared" si="3"/>
        <v>0</v>
      </c>
      <c r="N38" s="191">
        <f t="shared" si="3"/>
        <v>0</v>
      </c>
      <c r="O38" s="191">
        <f t="shared" si="3"/>
        <v>0</v>
      </c>
      <c r="P38" s="214">
        <f t="shared" si="3"/>
        <v>977809</v>
      </c>
    </row>
    <row r="39" spans="1:16" s="2" customFormat="1" ht="12.75">
      <c r="A39" s="336"/>
      <c r="B39" s="352" t="s">
        <v>398</v>
      </c>
      <c r="C39" s="352"/>
      <c r="D39" s="89">
        <f>SUM(E39+F39)</f>
        <v>161218</v>
      </c>
      <c r="E39" s="89">
        <v>120269</v>
      </c>
      <c r="F39" s="89">
        <v>40949</v>
      </c>
      <c r="G39" s="89"/>
      <c r="H39" s="89"/>
      <c r="I39" s="89"/>
      <c r="J39" s="89"/>
      <c r="K39" s="89"/>
      <c r="L39" s="89"/>
      <c r="M39" s="89"/>
      <c r="N39" s="89"/>
      <c r="O39" s="89"/>
      <c r="P39" s="168"/>
    </row>
    <row r="40" spans="1:16" s="2" customFormat="1" ht="12.75">
      <c r="A40" s="336"/>
      <c r="B40" s="192" t="s">
        <v>388</v>
      </c>
      <c r="C40" s="192"/>
      <c r="D40" s="193">
        <f>E40+F40</f>
        <v>1360282</v>
      </c>
      <c r="E40" s="193">
        <f>H40</f>
        <v>382473</v>
      </c>
      <c r="F40" s="193">
        <f>L40</f>
        <v>977809</v>
      </c>
      <c r="G40" s="193">
        <f>H40+L40</f>
        <v>1360282</v>
      </c>
      <c r="H40" s="193">
        <f>K40</f>
        <v>382473</v>
      </c>
      <c r="I40" s="193"/>
      <c r="J40" s="193"/>
      <c r="K40" s="193">
        <f>K41+K42</f>
        <v>382473</v>
      </c>
      <c r="L40" s="193">
        <f>L41</f>
        <v>977809</v>
      </c>
      <c r="M40" s="193"/>
      <c r="N40" s="193"/>
      <c r="O40" s="193"/>
      <c r="P40" s="120">
        <f>P41</f>
        <v>977809</v>
      </c>
    </row>
    <row r="41" spans="1:16" s="2" customFormat="1" ht="12.75" customHeight="1">
      <c r="A41" s="336"/>
      <c r="B41" s="7" t="s">
        <v>399</v>
      </c>
      <c r="C41" s="190" t="s">
        <v>168</v>
      </c>
      <c r="D41" s="89">
        <f>E41+F41</f>
        <v>977809</v>
      </c>
      <c r="E41" s="89">
        <f>H41</f>
        <v>0</v>
      </c>
      <c r="F41" s="89">
        <f>L41</f>
        <v>977809</v>
      </c>
      <c r="G41" s="89">
        <f>H41+L41</f>
        <v>977809</v>
      </c>
      <c r="H41" s="89">
        <f>K41</f>
        <v>0</v>
      </c>
      <c r="I41" s="89"/>
      <c r="J41" s="89"/>
      <c r="K41" s="89"/>
      <c r="L41" s="89">
        <f>P41</f>
        <v>977809</v>
      </c>
      <c r="M41" s="89"/>
      <c r="N41" s="89"/>
      <c r="O41" s="89"/>
      <c r="P41" s="168">
        <v>977809</v>
      </c>
    </row>
    <row r="42" spans="1:16" s="2" customFormat="1" ht="18" customHeight="1">
      <c r="A42" s="336"/>
      <c r="B42" s="7" t="s">
        <v>399</v>
      </c>
      <c r="C42" s="190" t="s">
        <v>400</v>
      </c>
      <c r="D42" s="89">
        <f>E42+F42</f>
        <v>382473</v>
      </c>
      <c r="E42" s="89">
        <f>H42</f>
        <v>382473</v>
      </c>
      <c r="F42" s="89">
        <f>L42</f>
        <v>0</v>
      </c>
      <c r="G42" s="89">
        <f>H42+L42</f>
        <v>382473</v>
      </c>
      <c r="H42" s="89">
        <f>K42</f>
        <v>382473</v>
      </c>
      <c r="I42" s="89"/>
      <c r="J42" s="89"/>
      <c r="K42" s="89">
        <v>382473</v>
      </c>
      <c r="L42" s="89"/>
      <c r="M42" s="89"/>
      <c r="N42" s="89"/>
      <c r="O42" s="89"/>
      <c r="P42" s="168"/>
    </row>
    <row r="43" spans="1:16" s="2" customFormat="1" ht="12.75">
      <c r="A43" s="336"/>
      <c r="B43" s="190" t="s">
        <v>370</v>
      </c>
      <c r="C43" s="190"/>
      <c r="D43" s="89">
        <f>E43+F43</f>
        <v>0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168"/>
    </row>
    <row r="44" spans="1:16" s="2" customFormat="1" ht="18" customHeight="1">
      <c r="A44" s="339" t="s">
        <v>450</v>
      </c>
      <c r="B44" s="346" t="s">
        <v>393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1:16" s="2" customFormat="1" ht="12.75">
      <c r="A45" s="340"/>
      <c r="B45" s="348" t="s">
        <v>404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9"/>
    </row>
    <row r="46" spans="1:16" s="2" customFormat="1" ht="12.75">
      <c r="A46" s="340"/>
      <c r="B46" s="348" t="s">
        <v>405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9"/>
    </row>
    <row r="47" spans="1:16" s="2" customFormat="1" ht="12.75">
      <c r="A47" s="340"/>
      <c r="B47" s="350" t="s">
        <v>298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1"/>
    </row>
    <row r="48" spans="1:16" s="2" customFormat="1" ht="16.5" customHeight="1">
      <c r="A48" s="340"/>
      <c r="B48" s="148" t="s">
        <v>221</v>
      </c>
      <c r="C48" s="148" t="s">
        <v>61</v>
      </c>
      <c r="D48" s="194">
        <f>D49+D50+D53</f>
        <v>1970432</v>
      </c>
      <c r="E48" s="194">
        <f aca="true" t="shared" si="4" ref="E48:P48">E49+E50+E53</f>
        <v>322510</v>
      </c>
      <c r="F48" s="194">
        <f t="shared" si="4"/>
        <v>1647922</v>
      </c>
      <c r="G48" s="194">
        <f t="shared" si="4"/>
        <v>520620</v>
      </c>
      <c r="H48" s="194">
        <f t="shared" si="4"/>
        <v>104358</v>
      </c>
      <c r="I48" s="194">
        <f t="shared" si="4"/>
        <v>0</v>
      </c>
      <c r="J48" s="194">
        <f t="shared" si="4"/>
        <v>0</v>
      </c>
      <c r="K48" s="194">
        <f t="shared" si="4"/>
        <v>104358</v>
      </c>
      <c r="L48" s="194">
        <f t="shared" si="4"/>
        <v>416262</v>
      </c>
      <c r="M48" s="194">
        <f t="shared" si="4"/>
        <v>0</v>
      </c>
      <c r="N48" s="194">
        <f t="shared" si="4"/>
        <v>0</v>
      </c>
      <c r="O48" s="194">
        <f t="shared" si="4"/>
        <v>0</v>
      </c>
      <c r="P48" s="195">
        <f t="shared" si="4"/>
        <v>416262</v>
      </c>
    </row>
    <row r="49" spans="1:16" s="2" customFormat="1" ht="12.75">
      <c r="A49" s="340"/>
      <c r="B49" s="8" t="s">
        <v>398</v>
      </c>
      <c r="C49" s="8"/>
      <c r="D49" s="48">
        <f>SUM(E49+F49)</f>
        <v>23000</v>
      </c>
      <c r="E49" s="48">
        <v>3450</v>
      </c>
      <c r="F49" s="48">
        <v>19550</v>
      </c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s="2" customFormat="1" ht="12.75">
      <c r="A50" s="340"/>
      <c r="B50" s="196" t="s">
        <v>388</v>
      </c>
      <c r="C50" s="9"/>
      <c r="D50" s="50">
        <f>SUM(E50+F50)</f>
        <v>520620</v>
      </c>
      <c r="E50" s="50">
        <f>E52</f>
        <v>104358</v>
      </c>
      <c r="F50" s="50">
        <f>F51</f>
        <v>416262</v>
      </c>
      <c r="G50" s="50">
        <f>G51+G52</f>
        <v>520620</v>
      </c>
      <c r="H50" s="50">
        <f>H52</f>
        <v>104358</v>
      </c>
      <c r="I50" s="50">
        <v>0</v>
      </c>
      <c r="J50" s="50">
        <v>0</v>
      </c>
      <c r="K50" s="50">
        <f>K52</f>
        <v>104358</v>
      </c>
      <c r="L50" s="50">
        <f>L51</f>
        <v>416262</v>
      </c>
      <c r="M50" s="50">
        <f>M51</f>
        <v>0</v>
      </c>
      <c r="N50" s="50">
        <f>N51</f>
        <v>0</v>
      </c>
      <c r="O50" s="50">
        <f>O51</f>
        <v>0</v>
      </c>
      <c r="P50" s="51">
        <f>P51</f>
        <v>416262</v>
      </c>
    </row>
    <row r="51" spans="1:16" s="2" customFormat="1" ht="12.75">
      <c r="A51" s="340"/>
      <c r="B51" s="7" t="s">
        <v>399</v>
      </c>
      <c r="C51" s="8" t="s">
        <v>168</v>
      </c>
      <c r="D51" s="103">
        <f>SUM(E51+F51)</f>
        <v>416262</v>
      </c>
      <c r="E51" s="48"/>
      <c r="F51" s="48">
        <f>G51</f>
        <v>416262</v>
      </c>
      <c r="G51" s="48">
        <f>L51</f>
        <v>416262</v>
      </c>
      <c r="H51" s="48"/>
      <c r="I51" s="48"/>
      <c r="J51" s="48"/>
      <c r="K51" s="48"/>
      <c r="L51" s="48">
        <f>P51</f>
        <v>416262</v>
      </c>
      <c r="M51" s="48"/>
      <c r="N51" s="48"/>
      <c r="O51" s="48"/>
      <c r="P51" s="49">
        <f>'Z 2 '!R307</f>
        <v>416262</v>
      </c>
    </row>
    <row r="52" spans="1:16" s="2" customFormat="1" ht="12.75">
      <c r="A52" s="340"/>
      <c r="B52" s="7" t="s">
        <v>399</v>
      </c>
      <c r="C52" s="8" t="s">
        <v>400</v>
      </c>
      <c r="D52" s="103">
        <f>SUM(E52+F52)</f>
        <v>104358</v>
      </c>
      <c r="E52" s="48">
        <f>G52</f>
        <v>104358</v>
      </c>
      <c r="F52" s="48"/>
      <c r="G52" s="48">
        <f>H52</f>
        <v>104358</v>
      </c>
      <c r="H52" s="48">
        <f>K52</f>
        <v>104358</v>
      </c>
      <c r="I52" s="48"/>
      <c r="J52" s="48"/>
      <c r="K52" s="48">
        <f>'Z 2 '!R308</f>
        <v>104358</v>
      </c>
      <c r="L52" s="48"/>
      <c r="M52" s="48"/>
      <c r="N52" s="48"/>
      <c r="O52" s="48"/>
      <c r="P52" s="49"/>
    </row>
    <row r="53" spans="1:16" s="2" customFormat="1" ht="12.75">
      <c r="A53" s="341"/>
      <c r="B53" s="190" t="s">
        <v>370</v>
      </c>
      <c r="C53" s="190"/>
      <c r="D53" s="103">
        <f>SUM(E53+F53)</f>
        <v>1426812</v>
      </c>
      <c r="E53" s="89">
        <v>214702</v>
      </c>
      <c r="F53" s="89">
        <v>1212110</v>
      </c>
      <c r="G53" s="89"/>
      <c r="H53" s="89"/>
      <c r="I53" s="89"/>
      <c r="J53" s="89"/>
      <c r="K53" s="89"/>
      <c r="L53" s="89"/>
      <c r="M53" s="89"/>
      <c r="N53" s="89"/>
      <c r="O53" s="89"/>
      <c r="P53" s="168"/>
    </row>
    <row r="54" spans="1:16" s="2" customFormat="1" ht="16.5" customHeight="1">
      <c r="A54" s="336" t="s">
        <v>451</v>
      </c>
      <c r="B54" s="346" t="s">
        <v>393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7"/>
    </row>
    <row r="55" spans="1:16" s="2" customFormat="1" ht="12.75">
      <c r="A55" s="336"/>
      <c r="B55" s="348" t="s">
        <v>404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9"/>
    </row>
    <row r="56" spans="1:16" s="2" customFormat="1" ht="12.75">
      <c r="A56" s="336"/>
      <c r="B56" s="348" t="s">
        <v>405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9"/>
    </row>
    <row r="57" spans="1:16" s="2" customFormat="1" ht="12.75">
      <c r="A57" s="336"/>
      <c r="B57" s="350" t="s">
        <v>406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1"/>
    </row>
    <row r="58" spans="1:16" s="2" customFormat="1" ht="16.5" customHeight="1">
      <c r="A58" s="336"/>
      <c r="B58" s="148" t="s">
        <v>221</v>
      </c>
      <c r="C58" s="148" t="s">
        <v>484</v>
      </c>
      <c r="D58" s="194">
        <f>D59+D60</f>
        <v>4607552</v>
      </c>
      <c r="E58" s="194">
        <f aca="true" t="shared" si="5" ref="E58:P58">E59+E60</f>
        <v>1276133</v>
      </c>
      <c r="F58" s="194">
        <f t="shared" si="5"/>
        <v>3331419</v>
      </c>
      <c r="G58" s="194">
        <f t="shared" si="5"/>
        <v>3315060</v>
      </c>
      <c r="H58" s="194">
        <f t="shared" si="5"/>
        <v>896422</v>
      </c>
      <c r="I58" s="194">
        <f t="shared" si="5"/>
        <v>0</v>
      </c>
      <c r="J58" s="194">
        <f t="shared" si="5"/>
        <v>0</v>
      </c>
      <c r="K58" s="194">
        <f t="shared" si="5"/>
        <v>896422</v>
      </c>
      <c r="L58" s="194">
        <f t="shared" si="5"/>
        <v>2418638</v>
      </c>
      <c r="M58" s="194">
        <f t="shared" si="5"/>
        <v>0</v>
      </c>
      <c r="N58" s="194">
        <f t="shared" si="5"/>
        <v>0</v>
      </c>
      <c r="O58" s="194">
        <f t="shared" si="5"/>
        <v>0</v>
      </c>
      <c r="P58" s="195">
        <f t="shared" si="5"/>
        <v>2418638</v>
      </c>
    </row>
    <row r="59" spans="1:16" s="2" customFormat="1" ht="12.75">
      <c r="A59" s="336"/>
      <c r="B59" s="8" t="s">
        <v>398</v>
      </c>
      <c r="C59" s="8"/>
      <c r="D59" s="48">
        <f>SUM(E59+F59)</f>
        <v>1292492</v>
      </c>
      <c r="E59" s="48">
        <v>379711</v>
      </c>
      <c r="F59" s="48">
        <v>912781</v>
      </c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s="2" customFormat="1" ht="12.75">
      <c r="A60" s="336"/>
      <c r="B60" s="196" t="s">
        <v>388</v>
      </c>
      <c r="C60" s="9"/>
      <c r="D60" s="50">
        <f>SUM(E60+F60)</f>
        <v>3315060</v>
      </c>
      <c r="E60" s="50">
        <f>E62</f>
        <v>896422</v>
      </c>
      <c r="F60" s="50">
        <f>F61</f>
        <v>2418638</v>
      </c>
      <c r="G60" s="50">
        <f>G61+G62</f>
        <v>3315060</v>
      </c>
      <c r="H60" s="50">
        <f>H62</f>
        <v>896422</v>
      </c>
      <c r="I60" s="50">
        <v>0</v>
      </c>
      <c r="J60" s="50">
        <v>0</v>
      </c>
      <c r="K60" s="50">
        <f>K62</f>
        <v>896422</v>
      </c>
      <c r="L60" s="50">
        <f>L61</f>
        <v>2418638</v>
      </c>
      <c r="M60" s="50">
        <f>M61</f>
        <v>0</v>
      </c>
      <c r="N60" s="50">
        <f>N61</f>
        <v>0</v>
      </c>
      <c r="O60" s="50">
        <f>O61</f>
        <v>0</v>
      </c>
      <c r="P60" s="51">
        <f>P61</f>
        <v>2418638</v>
      </c>
    </row>
    <row r="61" spans="1:16" s="2" customFormat="1" ht="15.75" customHeight="1">
      <c r="A61" s="336"/>
      <c r="B61" s="7" t="s">
        <v>399</v>
      </c>
      <c r="C61" s="8" t="s">
        <v>168</v>
      </c>
      <c r="D61" s="103">
        <f>SUM(E61+F61)</f>
        <v>2418638</v>
      </c>
      <c r="E61" s="48"/>
      <c r="F61" s="48">
        <f>G61</f>
        <v>2418638</v>
      </c>
      <c r="G61" s="48">
        <f>L61</f>
        <v>2418638</v>
      </c>
      <c r="H61" s="48"/>
      <c r="I61" s="48"/>
      <c r="J61" s="48"/>
      <c r="K61" s="48"/>
      <c r="L61" s="48">
        <f>P61</f>
        <v>2418638</v>
      </c>
      <c r="M61" s="48"/>
      <c r="N61" s="48"/>
      <c r="O61" s="48"/>
      <c r="P61" s="49">
        <v>2418638</v>
      </c>
    </row>
    <row r="62" spans="1:16" s="2" customFormat="1" ht="15.75" customHeight="1">
      <c r="A62" s="336"/>
      <c r="B62" s="7" t="s">
        <v>399</v>
      </c>
      <c r="C62" s="8" t="s">
        <v>400</v>
      </c>
      <c r="D62" s="103">
        <f>SUM(E62+F62)</f>
        <v>896422</v>
      </c>
      <c r="E62" s="48">
        <f>G62</f>
        <v>896422</v>
      </c>
      <c r="F62" s="48"/>
      <c r="G62" s="48">
        <f>H62</f>
        <v>896422</v>
      </c>
      <c r="H62" s="48">
        <f>K62</f>
        <v>896422</v>
      </c>
      <c r="I62" s="48"/>
      <c r="J62" s="48"/>
      <c r="K62" s="48">
        <v>896422</v>
      </c>
      <c r="L62" s="48"/>
      <c r="M62" s="48"/>
      <c r="N62" s="48"/>
      <c r="O62" s="48"/>
      <c r="P62" s="49"/>
    </row>
    <row r="63" spans="1:16" s="2" customFormat="1" ht="18" customHeight="1">
      <c r="A63" s="336" t="s">
        <v>297</v>
      </c>
      <c r="B63" s="346" t="s">
        <v>393</v>
      </c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7"/>
    </row>
    <row r="64" spans="1:16" s="2" customFormat="1" ht="12.75">
      <c r="A64" s="336"/>
      <c r="B64" s="352" t="s">
        <v>404</v>
      </c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3"/>
    </row>
    <row r="65" spans="1:16" s="2" customFormat="1" ht="12.75">
      <c r="A65" s="336"/>
      <c r="B65" s="348" t="s">
        <v>667</v>
      </c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9"/>
    </row>
    <row r="66" spans="1:16" s="2" customFormat="1" ht="12.75">
      <c r="A66" s="336"/>
      <c r="B66" s="354" t="s">
        <v>666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5"/>
    </row>
    <row r="67" spans="1:16" s="2" customFormat="1" ht="12.75">
      <c r="A67" s="336"/>
      <c r="B67" s="348" t="s">
        <v>447</v>
      </c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9"/>
    </row>
    <row r="68" spans="1:16" s="2" customFormat="1" ht="16.5" customHeight="1">
      <c r="A68" s="336"/>
      <c r="B68" s="148" t="s">
        <v>221</v>
      </c>
      <c r="C68" s="148" t="s">
        <v>407</v>
      </c>
      <c r="D68" s="194">
        <f>D69+D70</f>
        <v>1585767</v>
      </c>
      <c r="E68" s="194">
        <f aca="true" t="shared" si="6" ref="E68:P68">E69+E70</f>
        <v>318130</v>
      </c>
      <c r="F68" s="194">
        <f t="shared" si="6"/>
        <v>1267637</v>
      </c>
      <c r="G68" s="194">
        <f t="shared" si="6"/>
        <v>358995</v>
      </c>
      <c r="H68" s="194">
        <f t="shared" si="6"/>
        <v>71799</v>
      </c>
      <c r="I68" s="194">
        <f t="shared" si="6"/>
        <v>0</v>
      </c>
      <c r="J68" s="194">
        <f t="shared" si="6"/>
        <v>0</v>
      </c>
      <c r="K68" s="194">
        <f t="shared" si="6"/>
        <v>71799</v>
      </c>
      <c r="L68" s="194">
        <f t="shared" si="6"/>
        <v>287196</v>
      </c>
      <c r="M68" s="194">
        <f t="shared" si="6"/>
        <v>0</v>
      </c>
      <c r="N68" s="194">
        <f t="shared" si="6"/>
        <v>0</v>
      </c>
      <c r="O68" s="194">
        <f t="shared" si="6"/>
        <v>0</v>
      </c>
      <c r="P68" s="195">
        <f t="shared" si="6"/>
        <v>287196</v>
      </c>
    </row>
    <row r="69" spans="1:16" s="2" customFormat="1" ht="12.75">
      <c r="A69" s="336"/>
      <c r="B69" s="352" t="s">
        <v>398</v>
      </c>
      <c r="C69" s="352"/>
      <c r="D69" s="89">
        <f>E69+F69</f>
        <v>1226772</v>
      </c>
      <c r="E69" s="89">
        <v>246331</v>
      </c>
      <c r="F69" s="89">
        <v>980441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8"/>
    </row>
    <row r="70" spans="1:16" s="2" customFormat="1" ht="12.75">
      <c r="A70" s="336"/>
      <c r="B70" s="192" t="s">
        <v>388</v>
      </c>
      <c r="C70" s="192"/>
      <c r="D70" s="193">
        <f>D71+D72</f>
        <v>358995</v>
      </c>
      <c r="E70" s="193">
        <f aca="true" t="shared" si="7" ref="E70:P70">E71+E72</f>
        <v>71799</v>
      </c>
      <c r="F70" s="193">
        <f t="shared" si="7"/>
        <v>287196</v>
      </c>
      <c r="G70" s="193">
        <f t="shared" si="7"/>
        <v>358995</v>
      </c>
      <c r="H70" s="193">
        <f t="shared" si="7"/>
        <v>71799</v>
      </c>
      <c r="I70" s="193">
        <f t="shared" si="7"/>
        <v>0</v>
      </c>
      <c r="J70" s="193">
        <f t="shared" si="7"/>
        <v>0</v>
      </c>
      <c r="K70" s="193">
        <f t="shared" si="7"/>
        <v>71799</v>
      </c>
      <c r="L70" s="193">
        <f t="shared" si="7"/>
        <v>287196</v>
      </c>
      <c r="M70" s="193">
        <f t="shared" si="7"/>
        <v>0</v>
      </c>
      <c r="N70" s="193">
        <f t="shared" si="7"/>
        <v>0</v>
      </c>
      <c r="O70" s="193">
        <f t="shared" si="7"/>
        <v>0</v>
      </c>
      <c r="P70" s="120">
        <f t="shared" si="7"/>
        <v>287196</v>
      </c>
    </row>
    <row r="71" spans="1:16" s="2" customFormat="1" ht="15" customHeight="1">
      <c r="A71" s="336"/>
      <c r="B71" s="7" t="s">
        <v>399</v>
      </c>
      <c r="C71" s="190" t="s">
        <v>462</v>
      </c>
      <c r="D71" s="89">
        <f>E71+F71</f>
        <v>287196</v>
      </c>
      <c r="E71" s="89"/>
      <c r="F71" s="89">
        <f>L71</f>
        <v>287196</v>
      </c>
      <c r="G71" s="89">
        <f>H71+L71</f>
        <v>287196</v>
      </c>
      <c r="H71" s="89">
        <f>I71+J71+K71</f>
        <v>0</v>
      </c>
      <c r="I71" s="89"/>
      <c r="J71" s="89"/>
      <c r="K71" s="89"/>
      <c r="L71" s="89">
        <f>M71+N71+O71+P71</f>
        <v>287196</v>
      </c>
      <c r="M71" s="89"/>
      <c r="N71" s="89"/>
      <c r="O71" s="89"/>
      <c r="P71" s="168">
        <v>287196</v>
      </c>
    </row>
    <row r="72" spans="1:16" s="2" customFormat="1" ht="15.75" customHeight="1">
      <c r="A72" s="336"/>
      <c r="B72" s="7" t="s">
        <v>399</v>
      </c>
      <c r="C72" s="190" t="s">
        <v>400</v>
      </c>
      <c r="D72" s="89">
        <f>E72+F72</f>
        <v>71799</v>
      </c>
      <c r="E72" s="89">
        <f>H72</f>
        <v>71799</v>
      </c>
      <c r="F72" s="89"/>
      <c r="G72" s="89">
        <f>H72+L72</f>
        <v>71799</v>
      </c>
      <c r="H72" s="89">
        <f>I72+J72+K72</f>
        <v>71799</v>
      </c>
      <c r="I72" s="89"/>
      <c r="J72" s="89"/>
      <c r="K72" s="89">
        <v>71799</v>
      </c>
      <c r="L72" s="89">
        <f>M72+N72+O72+P72</f>
        <v>0</v>
      </c>
      <c r="M72" s="89"/>
      <c r="N72" s="89"/>
      <c r="O72" s="89"/>
      <c r="P72" s="168"/>
    </row>
    <row r="73" spans="1:16" s="2" customFormat="1" ht="19.5" customHeight="1">
      <c r="A73" s="256" t="s">
        <v>186</v>
      </c>
      <c r="B73" s="21" t="s">
        <v>8</v>
      </c>
      <c r="C73" s="21"/>
      <c r="D73" s="254">
        <f>D78+D85+D96+D105+D126+D148+D173+D196+D219+D240+D263+D278+D298+D314+D344+D363+D387+D411+D435</f>
        <v>5939362</v>
      </c>
      <c r="E73" s="254">
        <f aca="true" t="shared" si="8" ref="E73:P73">E78+E85+E96+E105+E126+E148+E173+E196+E219+E240+E263+E278+E298+E314+E344+E363+E387+E411+E435</f>
        <v>902060</v>
      </c>
      <c r="F73" s="254">
        <f t="shared" si="8"/>
        <v>5037302</v>
      </c>
      <c r="G73" s="254">
        <f t="shared" si="8"/>
        <v>2982044</v>
      </c>
      <c r="H73" s="254">
        <f t="shared" si="8"/>
        <v>447388</v>
      </c>
      <c r="I73" s="254">
        <f t="shared" si="8"/>
        <v>0</v>
      </c>
      <c r="J73" s="254">
        <f t="shared" si="8"/>
        <v>0</v>
      </c>
      <c r="K73" s="254">
        <f t="shared" si="8"/>
        <v>447388</v>
      </c>
      <c r="L73" s="254">
        <f t="shared" si="8"/>
        <v>2534656</v>
      </c>
      <c r="M73" s="254">
        <f t="shared" si="8"/>
        <v>0</v>
      </c>
      <c r="N73" s="254">
        <f t="shared" si="8"/>
        <v>0</v>
      </c>
      <c r="O73" s="254">
        <f t="shared" si="8"/>
        <v>0</v>
      </c>
      <c r="P73" s="134">
        <f t="shared" si="8"/>
        <v>2534656</v>
      </c>
    </row>
    <row r="74" spans="1:16" s="2" customFormat="1" ht="19.5" customHeight="1">
      <c r="A74" s="369" t="s">
        <v>4</v>
      </c>
      <c r="B74" s="346" t="s">
        <v>519</v>
      </c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7"/>
    </row>
    <row r="75" spans="1:16" s="2" customFormat="1" ht="19.5" customHeight="1">
      <c r="A75" s="369"/>
      <c r="B75" s="348" t="s">
        <v>518</v>
      </c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9"/>
    </row>
    <row r="76" spans="1:16" s="2" customFormat="1" ht="19.5" customHeight="1">
      <c r="A76" s="369"/>
      <c r="B76" s="348" t="s">
        <v>517</v>
      </c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9"/>
    </row>
    <row r="77" spans="1:16" s="2" customFormat="1" ht="19.5" customHeight="1">
      <c r="A77" s="369"/>
      <c r="B77" s="350" t="s">
        <v>516</v>
      </c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1"/>
    </row>
    <row r="78" spans="1:16" s="2" customFormat="1" ht="19.5" customHeight="1">
      <c r="A78" s="369"/>
      <c r="B78" s="148" t="s">
        <v>221</v>
      </c>
      <c r="C78" s="148" t="s">
        <v>587</v>
      </c>
      <c r="D78" s="194">
        <f>D79+D81</f>
        <v>1959</v>
      </c>
      <c r="E78" s="194">
        <f aca="true" t="shared" si="9" ref="E78:P78">E79+E81</f>
        <v>1959</v>
      </c>
      <c r="F78" s="194">
        <f t="shared" si="9"/>
        <v>0</v>
      </c>
      <c r="G78" s="194">
        <f t="shared" si="9"/>
        <v>1306</v>
      </c>
      <c r="H78" s="194">
        <f t="shared" si="9"/>
        <v>1306</v>
      </c>
      <c r="I78" s="194">
        <f t="shared" si="9"/>
        <v>0</v>
      </c>
      <c r="J78" s="194">
        <f t="shared" si="9"/>
        <v>0</v>
      </c>
      <c r="K78" s="194">
        <f t="shared" si="9"/>
        <v>1306</v>
      </c>
      <c r="L78" s="194">
        <f t="shared" si="9"/>
        <v>0</v>
      </c>
      <c r="M78" s="194">
        <f t="shared" si="9"/>
        <v>0</v>
      </c>
      <c r="N78" s="194">
        <f t="shared" si="9"/>
        <v>0</v>
      </c>
      <c r="O78" s="194">
        <f t="shared" si="9"/>
        <v>0</v>
      </c>
      <c r="P78" s="195">
        <f t="shared" si="9"/>
        <v>0</v>
      </c>
    </row>
    <row r="79" spans="1:16" s="2" customFormat="1" ht="17.25" customHeight="1">
      <c r="A79" s="369"/>
      <c r="B79" s="6" t="s">
        <v>388</v>
      </c>
      <c r="C79" s="9"/>
      <c r="D79" s="50">
        <f>SUM(D80:D80)</f>
        <v>1306</v>
      </c>
      <c r="E79" s="50">
        <f aca="true" t="shared" si="10" ref="E79:P79">SUM(E80:E80)</f>
        <v>1306</v>
      </c>
      <c r="F79" s="50">
        <f t="shared" si="10"/>
        <v>0</v>
      </c>
      <c r="G79" s="50">
        <f t="shared" si="10"/>
        <v>1306</v>
      </c>
      <c r="H79" s="50">
        <f t="shared" si="10"/>
        <v>1306</v>
      </c>
      <c r="I79" s="50">
        <f t="shared" si="10"/>
        <v>0</v>
      </c>
      <c r="J79" s="50">
        <f t="shared" si="10"/>
        <v>0</v>
      </c>
      <c r="K79" s="50">
        <f t="shared" si="10"/>
        <v>1306</v>
      </c>
      <c r="L79" s="50">
        <f t="shared" si="10"/>
        <v>0</v>
      </c>
      <c r="M79" s="50">
        <f t="shared" si="10"/>
        <v>0</v>
      </c>
      <c r="N79" s="50">
        <f t="shared" si="10"/>
        <v>0</v>
      </c>
      <c r="O79" s="50">
        <f t="shared" si="10"/>
        <v>0</v>
      </c>
      <c r="P79" s="51">
        <f t="shared" si="10"/>
        <v>0</v>
      </c>
    </row>
    <row r="80" spans="1:16" s="2" customFormat="1" ht="32.25" customHeight="1">
      <c r="A80" s="369"/>
      <c r="B80" s="7" t="s">
        <v>515</v>
      </c>
      <c r="C80" s="8" t="s">
        <v>514</v>
      </c>
      <c r="D80" s="92">
        <f>E80</f>
        <v>1306</v>
      </c>
      <c r="E80" s="92">
        <f>H80</f>
        <v>1306</v>
      </c>
      <c r="F80" s="92"/>
      <c r="G80" s="48">
        <f>H80</f>
        <v>1306</v>
      </c>
      <c r="H80" s="92">
        <f>K80</f>
        <v>1306</v>
      </c>
      <c r="I80" s="48"/>
      <c r="J80" s="48"/>
      <c r="K80" s="48">
        <f>'Z 2 '!G108</f>
        <v>1306</v>
      </c>
      <c r="L80" s="92"/>
      <c r="M80" s="48"/>
      <c r="N80" s="48"/>
      <c r="O80" s="48"/>
      <c r="P80" s="49"/>
    </row>
    <row r="81" spans="1:16" s="2" customFormat="1" ht="15.75" customHeight="1">
      <c r="A81" s="369"/>
      <c r="B81" s="199" t="s">
        <v>487</v>
      </c>
      <c r="C81" s="8"/>
      <c r="D81" s="92">
        <f>E81</f>
        <v>653</v>
      </c>
      <c r="E81" s="92">
        <v>653</v>
      </c>
      <c r="F81" s="92"/>
      <c r="G81" s="48"/>
      <c r="H81" s="92"/>
      <c r="I81" s="48"/>
      <c r="J81" s="48"/>
      <c r="K81" s="48"/>
      <c r="L81" s="92"/>
      <c r="M81" s="48"/>
      <c r="N81" s="48"/>
      <c r="O81" s="48"/>
      <c r="P81" s="49"/>
    </row>
    <row r="82" spans="1:16" s="2" customFormat="1" ht="18.75" customHeight="1">
      <c r="A82" s="336" t="s">
        <v>5</v>
      </c>
      <c r="B82" s="346" t="s">
        <v>583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6"/>
      <c r="P82" s="347"/>
    </row>
    <row r="83" spans="1:16" s="2" customFormat="1" ht="12.75">
      <c r="A83" s="336"/>
      <c r="B83" s="348" t="s">
        <v>582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9"/>
    </row>
    <row r="84" spans="1:16" s="2" customFormat="1" ht="12.75">
      <c r="A84" s="336"/>
      <c r="B84" s="350" t="s">
        <v>668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1"/>
    </row>
    <row r="85" spans="1:16" s="2" customFormat="1" ht="17.25" customHeight="1">
      <c r="A85" s="336"/>
      <c r="B85" s="148" t="s">
        <v>221</v>
      </c>
      <c r="C85" s="148" t="s">
        <v>588</v>
      </c>
      <c r="D85" s="194">
        <f>D86+D87</f>
        <v>906544</v>
      </c>
      <c r="E85" s="194">
        <f aca="true" t="shared" si="11" ref="E85:P85">E86+E87</f>
        <v>135982</v>
      </c>
      <c r="F85" s="194">
        <f t="shared" si="11"/>
        <v>770562</v>
      </c>
      <c r="G85" s="194">
        <f t="shared" si="11"/>
        <v>187000</v>
      </c>
      <c r="H85" s="194">
        <f t="shared" si="11"/>
        <v>28050</v>
      </c>
      <c r="I85" s="194">
        <f t="shared" si="11"/>
        <v>0</v>
      </c>
      <c r="J85" s="194">
        <f t="shared" si="11"/>
        <v>0</v>
      </c>
      <c r="K85" s="194">
        <f t="shared" si="11"/>
        <v>28050</v>
      </c>
      <c r="L85" s="194">
        <f t="shared" si="11"/>
        <v>158950</v>
      </c>
      <c r="M85" s="194">
        <f t="shared" si="11"/>
        <v>0</v>
      </c>
      <c r="N85" s="194">
        <f t="shared" si="11"/>
        <v>0</v>
      </c>
      <c r="O85" s="194">
        <f t="shared" si="11"/>
        <v>0</v>
      </c>
      <c r="P85" s="195">
        <f t="shared" si="11"/>
        <v>158950</v>
      </c>
    </row>
    <row r="86" spans="1:16" s="2" customFormat="1" ht="12.75">
      <c r="A86" s="336"/>
      <c r="B86" s="8" t="s">
        <v>3</v>
      </c>
      <c r="C86" s="8"/>
      <c r="D86" s="92">
        <f aca="true" t="shared" si="12" ref="D86:D91">E86+F86</f>
        <v>719544</v>
      </c>
      <c r="E86" s="92">
        <v>107932</v>
      </c>
      <c r="F86" s="92">
        <v>611612</v>
      </c>
      <c r="G86" s="48"/>
      <c r="H86" s="92"/>
      <c r="I86" s="48"/>
      <c r="J86" s="48"/>
      <c r="K86" s="48"/>
      <c r="L86" s="92"/>
      <c r="M86" s="48"/>
      <c r="N86" s="48"/>
      <c r="O86" s="48"/>
      <c r="P86" s="49"/>
    </row>
    <row r="87" spans="1:16" s="2" customFormat="1" ht="12.75">
      <c r="A87" s="336"/>
      <c r="B87" s="192" t="s">
        <v>388</v>
      </c>
      <c r="C87" s="182"/>
      <c r="D87" s="95">
        <f t="shared" si="12"/>
        <v>187000</v>
      </c>
      <c r="E87" s="95">
        <f>H87</f>
        <v>28050</v>
      </c>
      <c r="F87" s="95">
        <f>L87</f>
        <v>158950</v>
      </c>
      <c r="G87" s="50">
        <f>H87+L87</f>
        <v>187000</v>
      </c>
      <c r="H87" s="95">
        <f>K87</f>
        <v>28050</v>
      </c>
      <c r="I87" s="95">
        <f aca="true" t="shared" si="13" ref="I87:P87">SUM(I88:I91)</f>
        <v>0</v>
      </c>
      <c r="J87" s="95">
        <f t="shared" si="13"/>
        <v>0</v>
      </c>
      <c r="K87" s="95">
        <f t="shared" si="13"/>
        <v>28050</v>
      </c>
      <c r="L87" s="95">
        <f t="shared" si="13"/>
        <v>158950</v>
      </c>
      <c r="M87" s="95">
        <f t="shared" si="13"/>
        <v>0</v>
      </c>
      <c r="N87" s="95">
        <f t="shared" si="13"/>
        <v>0</v>
      </c>
      <c r="O87" s="95">
        <f t="shared" si="13"/>
        <v>0</v>
      </c>
      <c r="P87" s="169">
        <f t="shared" si="13"/>
        <v>158950</v>
      </c>
    </row>
    <row r="88" spans="1:16" s="2" customFormat="1" ht="12.75">
      <c r="A88" s="336"/>
      <c r="B88" s="7" t="s">
        <v>103</v>
      </c>
      <c r="C88" s="8" t="s">
        <v>469</v>
      </c>
      <c r="D88" s="92">
        <f t="shared" si="12"/>
        <v>24225</v>
      </c>
      <c r="E88" s="92">
        <f>H88</f>
        <v>0</v>
      </c>
      <c r="F88" s="92">
        <f>L88</f>
        <v>24225</v>
      </c>
      <c r="G88" s="48">
        <f>H88+L88</f>
        <v>24225</v>
      </c>
      <c r="H88" s="92">
        <f>K88</f>
        <v>0</v>
      </c>
      <c r="I88" s="48"/>
      <c r="J88" s="48"/>
      <c r="K88" s="48"/>
      <c r="L88" s="92">
        <f>M88+N88+O88+P88</f>
        <v>24225</v>
      </c>
      <c r="M88" s="48"/>
      <c r="N88" s="48"/>
      <c r="O88" s="48"/>
      <c r="P88" s="49">
        <f>'Z 2 '!M141</f>
        <v>24225</v>
      </c>
    </row>
    <row r="89" spans="1:16" s="2" customFormat="1" ht="12.75">
      <c r="A89" s="336"/>
      <c r="B89" s="7" t="s">
        <v>103</v>
      </c>
      <c r="C89" s="8" t="s">
        <v>470</v>
      </c>
      <c r="D89" s="92">
        <f t="shared" si="12"/>
        <v>4275</v>
      </c>
      <c r="E89" s="92">
        <f>H89</f>
        <v>4275</v>
      </c>
      <c r="F89" s="92">
        <f>L89</f>
        <v>0</v>
      </c>
      <c r="G89" s="48">
        <f>H89+L89</f>
        <v>4275</v>
      </c>
      <c r="H89" s="92">
        <f>K89</f>
        <v>4275</v>
      </c>
      <c r="I89" s="48"/>
      <c r="J89" s="48"/>
      <c r="K89" s="48">
        <f>'Z 2 '!M142</f>
        <v>4275</v>
      </c>
      <c r="L89" s="92">
        <f>M89+N89+O89+P89</f>
        <v>0</v>
      </c>
      <c r="M89" s="48"/>
      <c r="N89" s="48"/>
      <c r="O89" s="48"/>
      <c r="P89" s="49"/>
    </row>
    <row r="90" spans="1:16" s="2" customFormat="1" ht="12.75">
      <c r="A90" s="336"/>
      <c r="B90" s="7" t="s">
        <v>720</v>
      </c>
      <c r="C90" s="8" t="s">
        <v>471</v>
      </c>
      <c r="D90" s="92">
        <f t="shared" si="12"/>
        <v>134725</v>
      </c>
      <c r="E90" s="92">
        <f>H90</f>
        <v>0</v>
      </c>
      <c r="F90" s="92">
        <f>L90</f>
        <v>134725</v>
      </c>
      <c r="G90" s="48">
        <f>H90+L90</f>
        <v>134725</v>
      </c>
      <c r="H90" s="92">
        <f>K90</f>
        <v>0</v>
      </c>
      <c r="I90" s="48"/>
      <c r="J90" s="48"/>
      <c r="K90" s="48"/>
      <c r="L90" s="92">
        <f>M90+N90+O90+P90</f>
        <v>134725</v>
      </c>
      <c r="M90" s="48"/>
      <c r="N90" s="48"/>
      <c r="O90" s="48"/>
      <c r="P90" s="49">
        <f>'Z 2 '!M145</f>
        <v>134725</v>
      </c>
    </row>
    <row r="91" spans="1:16" s="2" customFormat="1" ht="12.75">
      <c r="A91" s="336"/>
      <c r="B91" s="7" t="s">
        <v>720</v>
      </c>
      <c r="C91" s="8" t="s">
        <v>472</v>
      </c>
      <c r="D91" s="92">
        <f t="shared" si="12"/>
        <v>23775</v>
      </c>
      <c r="E91" s="92">
        <f>H91</f>
        <v>23775</v>
      </c>
      <c r="F91" s="92">
        <f>L91</f>
        <v>0</v>
      </c>
      <c r="G91" s="48">
        <f>H91+L91</f>
        <v>23775</v>
      </c>
      <c r="H91" s="92">
        <f>K91</f>
        <v>23775</v>
      </c>
      <c r="I91" s="48"/>
      <c r="J91" s="48"/>
      <c r="K91" s="48">
        <f>'Z 2 '!M146</f>
        <v>23775</v>
      </c>
      <c r="L91" s="92">
        <f>M91+N91+O91+P91</f>
        <v>0</v>
      </c>
      <c r="M91" s="48"/>
      <c r="N91" s="48"/>
      <c r="O91" s="48"/>
      <c r="P91" s="49"/>
    </row>
    <row r="92" spans="1:16" s="2" customFormat="1" ht="13.5" customHeight="1">
      <c r="A92" s="336" t="s">
        <v>581</v>
      </c>
      <c r="B92" s="346" t="s">
        <v>408</v>
      </c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7"/>
    </row>
    <row r="93" spans="1:16" s="2" customFormat="1" ht="12.75">
      <c r="A93" s="336"/>
      <c r="B93" s="348" t="s">
        <v>409</v>
      </c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9"/>
    </row>
    <row r="94" spans="1:16" s="2" customFormat="1" ht="12.75">
      <c r="A94" s="336"/>
      <c r="B94" s="348" t="s">
        <v>410</v>
      </c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9"/>
    </row>
    <row r="95" spans="1:16" s="2" customFormat="1" ht="12.75">
      <c r="A95" s="336"/>
      <c r="B95" s="350" t="s">
        <v>669</v>
      </c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1"/>
    </row>
    <row r="96" spans="1:16" s="2" customFormat="1" ht="19.5" customHeight="1">
      <c r="A96" s="336"/>
      <c r="B96" s="148" t="s">
        <v>221</v>
      </c>
      <c r="C96" s="148" t="s">
        <v>588</v>
      </c>
      <c r="D96" s="194">
        <f>D97+D98+D100</f>
        <v>33633</v>
      </c>
      <c r="E96" s="194">
        <f aca="true" t="shared" si="14" ref="E96:P96">E97+E98+E100</f>
        <v>33633</v>
      </c>
      <c r="F96" s="194">
        <f t="shared" si="14"/>
        <v>0</v>
      </c>
      <c r="G96" s="194">
        <f t="shared" si="14"/>
        <v>18812</v>
      </c>
      <c r="H96" s="194">
        <f t="shared" si="14"/>
        <v>18812</v>
      </c>
      <c r="I96" s="194">
        <f t="shared" si="14"/>
        <v>0</v>
      </c>
      <c r="J96" s="194">
        <f t="shared" si="14"/>
        <v>0</v>
      </c>
      <c r="K96" s="194">
        <f t="shared" si="14"/>
        <v>18812</v>
      </c>
      <c r="L96" s="194">
        <f t="shared" si="14"/>
        <v>0</v>
      </c>
      <c r="M96" s="194">
        <f t="shared" si="14"/>
        <v>0</v>
      </c>
      <c r="N96" s="194">
        <f t="shared" si="14"/>
        <v>0</v>
      </c>
      <c r="O96" s="194">
        <f t="shared" si="14"/>
        <v>0</v>
      </c>
      <c r="P96" s="195">
        <f t="shared" si="14"/>
        <v>0</v>
      </c>
    </row>
    <row r="97" spans="1:16" s="2" customFormat="1" ht="12.75">
      <c r="A97" s="336"/>
      <c r="B97" s="203" t="s">
        <v>366</v>
      </c>
      <c r="C97" s="203"/>
      <c r="D97" s="92">
        <f>E97</f>
        <v>976</v>
      </c>
      <c r="E97" s="92">
        <v>976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4"/>
    </row>
    <row r="98" spans="1:16" s="2" customFormat="1" ht="12.75">
      <c r="A98" s="336"/>
      <c r="B98" s="6" t="s">
        <v>388</v>
      </c>
      <c r="C98" s="9"/>
      <c r="D98" s="50">
        <f>SUM(D99:D99)</f>
        <v>18812</v>
      </c>
      <c r="E98" s="50">
        <f aca="true" t="shared" si="15" ref="E98:P98">SUM(E99:E99)</f>
        <v>18812</v>
      </c>
      <c r="F98" s="50">
        <f t="shared" si="15"/>
        <v>0</v>
      </c>
      <c r="G98" s="50">
        <f t="shared" si="15"/>
        <v>18812</v>
      </c>
      <c r="H98" s="50">
        <f t="shared" si="15"/>
        <v>18812</v>
      </c>
      <c r="I98" s="50">
        <f t="shared" si="15"/>
        <v>0</v>
      </c>
      <c r="J98" s="50">
        <f t="shared" si="15"/>
        <v>0</v>
      </c>
      <c r="K98" s="50">
        <f t="shared" si="15"/>
        <v>18812</v>
      </c>
      <c r="L98" s="50">
        <f t="shared" si="15"/>
        <v>0</v>
      </c>
      <c r="M98" s="50">
        <f t="shared" si="15"/>
        <v>0</v>
      </c>
      <c r="N98" s="50">
        <f t="shared" si="15"/>
        <v>0</v>
      </c>
      <c r="O98" s="50">
        <f t="shared" si="15"/>
        <v>0</v>
      </c>
      <c r="P98" s="51">
        <f t="shared" si="15"/>
        <v>0</v>
      </c>
    </row>
    <row r="99" spans="1:16" s="2" customFormat="1" ht="33.75">
      <c r="A99" s="336"/>
      <c r="B99" s="7" t="s">
        <v>411</v>
      </c>
      <c r="C99" s="8" t="s">
        <v>412</v>
      </c>
      <c r="D99" s="92">
        <f>E99</f>
        <v>18812</v>
      </c>
      <c r="E99" s="92">
        <f>H99</f>
        <v>18812</v>
      </c>
      <c r="F99" s="92"/>
      <c r="G99" s="48">
        <f>H99</f>
        <v>18812</v>
      </c>
      <c r="H99" s="92">
        <f>K99</f>
        <v>18812</v>
      </c>
      <c r="I99" s="48"/>
      <c r="J99" s="48"/>
      <c r="K99" s="48">
        <f>'Z 2 '!M138</f>
        <v>18812</v>
      </c>
      <c r="L99" s="92"/>
      <c r="M99" s="48"/>
      <c r="N99" s="48"/>
      <c r="O99" s="48"/>
      <c r="P99" s="49"/>
    </row>
    <row r="100" spans="1:16" s="2" customFormat="1" ht="12.75">
      <c r="A100" s="336"/>
      <c r="B100" s="199" t="s">
        <v>487</v>
      </c>
      <c r="C100" s="8"/>
      <c r="D100" s="92">
        <f>E100</f>
        <v>13845</v>
      </c>
      <c r="E100" s="92">
        <v>13845</v>
      </c>
      <c r="F100" s="92"/>
      <c r="G100" s="48"/>
      <c r="H100" s="92"/>
      <c r="I100" s="48"/>
      <c r="J100" s="48"/>
      <c r="K100" s="48"/>
      <c r="L100" s="92"/>
      <c r="M100" s="48"/>
      <c r="N100" s="48"/>
      <c r="O100" s="48"/>
      <c r="P100" s="49"/>
    </row>
    <row r="101" spans="1:16" s="2" customFormat="1" ht="16.5" customHeight="1">
      <c r="A101" s="336" t="s">
        <v>485</v>
      </c>
      <c r="B101" s="346" t="s">
        <v>473</v>
      </c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7"/>
    </row>
    <row r="102" spans="1:16" s="2" customFormat="1" ht="12.75">
      <c r="A102" s="336"/>
      <c r="B102" s="348" t="s">
        <v>413</v>
      </c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9"/>
    </row>
    <row r="103" spans="1:16" s="2" customFormat="1" ht="12.75">
      <c r="A103" s="336"/>
      <c r="B103" s="350" t="s">
        <v>414</v>
      </c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1"/>
    </row>
    <row r="104" spans="1:16" s="2" customFormat="1" ht="12.75">
      <c r="A104" s="336"/>
      <c r="B104" s="348" t="s">
        <v>483</v>
      </c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9"/>
    </row>
    <row r="105" spans="1:16" s="2" customFormat="1" ht="17.25" customHeight="1">
      <c r="A105" s="336"/>
      <c r="B105" s="148" t="s">
        <v>221</v>
      </c>
      <c r="C105" s="148" t="s">
        <v>484</v>
      </c>
      <c r="D105" s="194">
        <f>SUM(D107+D106)</f>
        <v>179587</v>
      </c>
      <c r="E105" s="194">
        <f aca="true" t="shared" si="16" ref="E105:P105">SUM(E107+E106)</f>
        <v>26939</v>
      </c>
      <c r="F105" s="194">
        <f t="shared" si="16"/>
        <v>152648</v>
      </c>
      <c r="G105" s="194">
        <f t="shared" si="16"/>
        <v>27407</v>
      </c>
      <c r="H105" s="194">
        <f t="shared" si="16"/>
        <v>4112</v>
      </c>
      <c r="I105" s="194">
        <f t="shared" si="16"/>
        <v>0</v>
      </c>
      <c r="J105" s="194">
        <f t="shared" si="16"/>
        <v>0</v>
      </c>
      <c r="K105" s="194">
        <f t="shared" si="16"/>
        <v>4112</v>
      </c>
      <c r="L105" s="194">
        <f t="shared" si="16"/>
        <v>23295</v>
      </c>
      <c r="M105" s="194">
        <f t="shared" si="16"/>
        <v>0</v>
      </c>
      <c r="N105" s="194">
        <f t="shared" si="16"/>
        <v>0</v>
      </c>
      <c r="O105" s="194">
        <f t="shared" si="16"/>
        <v>0</v>
      </c>
      <c r="P105" s="195">
        <f t="shared" si="16"/>
        <v>23295</v>
      </c>
    </row>
    <row r="106" spans="1:17" s="2" customFormat="1" ht="12.75">
      <c r="A106" s="336"/>
      <c r="B106" s="205" t="s">
        <v>367</v>
      </c>
      <c r="C106" s="205"/>
      <c r="D106" s="183">
        <f>SUM(E106+F106)</f>
        <v>152180</v>
      </c>
      <c r="E106" s="183">
        <v>22827</v>
      </c>
      <c r="F106" s="183">
        <v>129353</v>
      </c>
      <c r="G106" s="183"/>
      <c r="H106" s="183"/>
      <c r="I106" s="183"/>
      <c r="J106" s="183"/>
      <c r="K106" s="183"/>
      <c r="L106" s="183"/>
      <c r="M106" s="183"/>
      <c r="N106" s="183"/>
      <c r="O106" s="183"/>
      <c r="P106" s="206"/>
      <c r="Q106" s="207"/>
    </row>
    <row r="107" spans="1:16" s="2" customFormat="1" ht="12.75">
      <c r="A107" s="336"/>
      <c r="B107" s="208" t="s">
        <v>388</v>
      </c>
      <c r="C107" s="9"/>
      <c r="D107" s="50">
        <f>SUM(D108:D121)</f>
        <v>27407</v>
      </c>
      <c r="E107" s="50">
        <f aca="true" t="shared" si="17" ref="E107:P107">SUM(E108:E121)</f>
        <v>4112</v>
      </c>
      <c r="F107" s="50">
        <f t="shared" si="17"/>
        <v>23295</v>
      </c>
      <c r="G107" s="50">
        <f t="shared" si="17"/>
        <v>27407</v>
      </c>
      <c r="H107" s="50">
        <f t="shared" si="17"/>
        <v>4112</v>
      </c>
      <c r="I107" s="50">
        <f t="shared" si="17"/>
        <v>0</v>
      </c>
      <c r="J107" s="50">
        <f t="shared" si="17"/>
        <v>0</v>
      </c>
      <c r="K107" s="50">
        <f t="shared" si="17"/>
        <v>4112</v>
      </c>
      <c r="L107" s="50">
        <f t="shared" si="17"/>
        <v>23295</v>
      </c>
      <c r="M107" s="50">
        <f t="shared" si="17"/>
        <v>0</v>
      </c>
      <c r="N107" s="50">
        <f t="shared" si="17"/>
        <v>0</v>
      </c>
      <c r="O107" s="50">
        <f t="shared" si="17"/>
        <v>0</v>
      </c>
      <c r="P107" s="51">
        <f t="shared" si="17"/>
        <v>23295</v>
      </c>
    </row>
    <row r="108" spans="1:16" s="2" customFormat="1" ht="12.75">
      <c r="A108" s="336"/>
      <c r="B108" s="7" t="s">
        <v>696</v>
      </c>
      <c r="C108" s="8" t="s">
        <v>169</v>
      </c>
      <c r="D108" s="92">
        <f>E108+F108</f>
        <v>2129</v>
      </c>
      <c r="E108" s="92">
        <f>H108</f>
        <v>0</v>
      </c>
      <c r="F108" s="92">
        <f>L108</f>
        <v>2129</v>
      </c>
      <c r="G108" s="48">
        <f>H108+L108</f>
        <v>2129</v>
      </c>
      <c r="H108" s="92">
        <f>K108</f>
        <v>0</v>
      </c>
      <c r="I108" s="50"/>
      <c r="J108" s="50"/>
      <c r="K108" s="50"/>
      <c r="L108" s="92">
        <f>P108</f>
        <v>2129</v>
      </c>
      <c r="M108" s="50"/>
      <c r="N108" s="50"/>
      <c r="O108" s="50"/>
      <c r="P108" s="226">
        <v>2129</v>
      </c>
    </row>
    <row r="109" spans="1:16" s="2" customFormat="1" ht="12.75">
      <c r="A109" s="336"/>
      <c r="B109" s="7" t="s">
        <v>696</v>
      </c>
      <c r="C109" s="8" t="s">
        <v>494</v>
      </c>
      <c r="D109" s="92">
        <f>E109+F109</f>
        <v>376</v>
      </c>
      <c r="E109" s="92">
        <f>H109</f>
        <v>376</v>
      </c>
      <c r="F109" s="92">
        <f>L109</f>
        <v>0</v>
      </c>
      <c r="G109" s="48">
        <f>H109+L109</f>
        <v>376</v>
      </c>
      <c r="H109" s="92">
        <f>K109</f>
        <v>376</v>
      </c>
      <c r="I109" s="50"/>
      <c r="J109" s="50"/>
      <c r="K109" s="103">
        <v>376</v>
      </c>
      <c r="L109" s="92">
        <f>P109</f>
        <v>0</v>
      </c>
      <c r="M109" s="50"/>
      <c r="N109" s="50"/>
      <c r="O109" s="50"/>
      <c r="P109" s="51"/>
    </row>
    <row r="110" spans="1:16" s="2" customFormat="1" ht="12.75">
      <c r="A110" s="336"/>
      <c r="B110" s="7" t="s">
        <v>632</v>
      </c>
      <c r="C110" s="8" t="s">
        <v>170</v>
      </c>
      <c r="D110" s="92">
        <f>E110+F110</f>
        <v>343</v>
      </c>
      <c r="E110" s="92">
        <f>H110</f>
        <v>0</v>
      </c>
      <c r="F110" s="92">
        <f>L110</f>
        <v>343</v>
      </c>
      <c r="G110" s="48">
        <f>H110+L110</f>
        <v>343</v>
      </c>
      <c r="H110" s="92">
        <f>K110</f>
        <v>0</v>
      </c>
      <c r="I110" s="50"/>
      <c r="J110" s="50"/>
      <c r="K110" s="50"/>
      <c r="L110" s="92">
        <f>P110</f>
        <v>343</v>
      </c>
      <c r="M110" s="50"/>
      <c r="N110" s="50"/>
      <c r="O110" s="50"/>
      <c r="P110" s="226">
        <v>343</v>
      </c>
    </row>
    <row r="111" spans="1:16" s="2" customFormat="1" ht="12.75">
      <c r="A111" s="336"/>
      <c r="B111" s="7" t="s">
        <v>632</v>
      </c>
      <c r="C111" s="8" t="s">
        <v>495</v>
      </c>
      <c r="D111" s="92">
        <f>E111+F111</f>
        <v>61</v>
      </c>
      <c r="E111" s="92">
        <f>H111</f>
        <v>61</v>
      </c>
      <c r="F111" s="92">
        <f>L111</f>
        <v>0</v>
      </c>
      <c r="G111" s="48">
        <f>H111+L111</f>
        <v>61</v>
      </c>
      <c r="H111" s="92">
        <f>K111</f>
        <v>61</v>
      </c>
      <c r="I111" s="50"/>
      <c r="J111" s="50"/>
      <c r="K111" s="103">
        <v>61</v>
      </c>
      <c r="L111" s="92">
        <f>P111</f>
        <v>0</v>
      </c>
      <c r="M111" s="50"/>
      <c r="N111" s="50"/>
      <c r="O111" s="50"/>
      <c r="P111" s="51"/>
    </row>
    <row r="112" spans="1:16" s="2" customFormat="1" ht="12.75">
      <c r="A112" s="336"/>
      <c r="B112" s="7" t="s">
        <v>103</v>
      </c>
      <c r="C112" s="8" t="s">
        <v>171</v>
      </c>
      <c r="D112" s="92">
        <f aca="true" t="shared" si="18" ref="D112:D121">E112+F112</f>
        <v>14013</v>
      </c>
      <c r="E112" s="92">
        <f aca="true" t="shared" si="19" ref="E112:E121">H112</f>
        <v>0</v>
      </c>
      <c r="F112" s="92">
        <f aca="true" t="shared" si="20" ref="F112:F121">L112</f>
        <v>14013</v>
      </c>
      <c r="G112" s="48">
        <f aca="true" t="shared" si="21" ref="G112:G121">H112+L112</f>
        <v>14013</v>
      </c>
      <c r="H112" s="92">
        <f aca="true" t="shared" si="22" ref="H112:H121">K112</f>
        <v>0</v>
      </c>
      <c r="I112" s="48"/>
      <c r="J112" s="48"/>
      <c r="K112" s="48"/>
      <c r="L112" s="92">
        <f aca="true" t="shared" si="23" ref="L112:L121">P112</f>
        <v>14013</v>
      </c>
      <c r="M112" s="48"/>
      <c r="N112" s="48"/>
      <c r="O112" s="48"/>
      <c r="P112" s="49">
        <v>14013</v>
      </c>
    </row>
    <row r="113" spans="1:16" s="2" customFormat="1" ht="12.75">
      <c r="A113" s="336"/>
      <c r="B113" s="7" t="s">
        <v>103</v>
      </c>
      <c r="C113" s="8" t="s">
        <v>496</v>
      </c>
      <c r="D113" s="92">
        <f t="shared" si="18"/>
        <v>2473</v>
      </c>
      <c r="E113" s="92">
        <f t="shared" si="19"/>
        <v>2473</v>
      </c>
      <c r="F113" s="92">
        <f t="shared" si="20"/>
        <v>0</v>
      </c>
      <c r="G113" s="48">
        <f t="shared" si="21"/>
        <v>2473</v>
      </c>
      <c r="H113" s="92">
        <f t="shared" si="22"/>
        <v>2473</v>
      </c>
      <c r="I113" s="48"/>
      <c r="J113" s="48"/>
      <c r="K113" s="48">
        <v>2473</v>
      </c>
      <c r="L113" s="92">
        <f t="shared" si="23"/>
        <v>0</v>
      </c>
      <c r="M113" s="48"/>
      <c r="N113" s="48"/>
      <c r="O113" s="48"/>
      <c r="P113" s="49"/>
    </row>
    <row r="114" spans="1:16" s="2" customFormat="1" ht="12.75">
      <c r="A114" s="336"/>
      <c r="B114" s="7" t="s">
        <v>634</v>
      </c>
      <c r="C114" s="8" t="s">
        <v>172</v>
      </c>
      <c r="D114" s="92">
        <f t="shared" si="18"/>
        <v>1101</v>
      </c>
      <c r="E114" s="92">
        <f t="shared" si="19"/>
        <v>0</v>
      </c>
      <c r="F114" s="92">
        <f t="shared" si="20"/>
        <v>1101</v>
      </c>
      <c r="G114" s="48">
        <f t="shared" si="21"/>
        <v>1101</v>
      </c>
      <c r="H114" s="92">
        <f t="shared" si="22"/>
        <v>0</v>
      </c>
      <c r="I114" s="48"/>
      <c r="J114" s="48"/>
      <c r="K114" s="48"/>
      <c r="L114" s="92">
        <f t="shared" si="23"/>
        <v>1101</v>
      </c>
      <c r="M114" s="48"/>
      <c r="N114" s="48"/>
      <c r="O114" s="48"/>
      <c r="P114" s="49">
        <v>1101</v>
      </c>
    </row>
    <row r="115" spans="1:16" s="2" customFormat="1" ht="12.75">
      <c r="A115" s="336"/>
      <c r="B115" s="7" t="s">
        <v>634</v>
      </c>
      <c r="C115" s="8" t="s">
        <v>497</v>
      </c>
      <c r="D115" s="92">
        <f t="shared" si="18"/>
        <v>194</v>
      </c>
      <c r="E115" s="92">
        <f t="shared" si="19"/>
        <v>194</v>
      </c>
      <c r="F115" s="92">
        <f t="shared" si="20"/>
        <v>0</v>
      </c>
      <c r="G115" s="48">
        <f t="shared" si="21"/>
        <v>194</v>
      </c>
      <c r="H115" s="92">
        <f t="shared" si="22"/>
        <v>194</v>
      </c>
      <c r="I115" s="48"/>
      <c r="J115" s="48"/>
      <c r="K115" s="48">
        <v>194</v>
      </c>
      <c r="L115" s="92">
        <f t="shared" si="23"/>
        <v>0</v>
      </c>
      <c r="M115" s="48"/>
      <c r="N115" s="48"/>
      <c r="O115" s="48"/>
      <c r="P115" s="49"/>
    </row>
    <row r="116" spans="1:16" s="2" customFormat="1" ht="12.75">
      <c r="A116" s="336"/>
      <c r="B116" s="7" t="s">
        <v>48</v>
      </c>
      <c r="C116" s="8" t="s">
        <v>173</v>
      </c>
      <c r="D116" s="92">
        <f t="shared" si="18"/>
        <v>2824</v>
      </c>
      <c r="E116" s="92">
        <f t="shared" si="19"/>
        <v>0</v>
      </c>
      <c r="F116" s="92">
        <f t="shared" si="20"/>
        <v>2824</v>
      </c>
      <c r="G116" s="48">
        <f t="shared" si="21"/>
        <v>2824</v>
      </c>
      <c r="H116" s="92">
        <f t="shared" si="22"/>
        <v>0</v>
      </c>
      <c r="I116" s="48"/>
      <c r="J116" s="48"/>
      <c r="K116" s="48"/>
      <c r="L116" s="92">
        <f t="shared" si="23"/>
        <v>2824</v>
      </c>
      <c r="M116" s="48"/>
      <c r="N116" s="48"/>
      <c r="O116" s="48"/>
      <c r="P116" s="49">
        <v>2824</v>
      </c>
    </row>
    <row r="117" spans="1:16" s="2" customFormat="1" ht="12.75">
      <c r="A117" s="336"/>
      <c r="B117" s="7" t="s">
        <v>48</v>
      </c>
      <c r="C117" s="8" t="s">
        <v>415</v>
      </c>
      <c r="D117" s="92">
        <f t="shared" si="18"/>
        <v>499</v>
      </c>
      <c r="E117" s="92">
        <f t="shared" si="19"/>
        <v>499</v>
      </c>
      <c r="F117" s="92">
        <f t="shared" si="20"/>
        <v>0</v>
      </c>
      <c r="G117" s="48">
        <f t="shared" si="21"/>
        <v>499</v>
      </c>
      <c r="H117" s="92">
        <f t="shared" si="22"/>
        <v>499</v>
      </c>
      <c r="I117" s="48"/>
      <c r="J117" s="48"/>
      <c r="K117" s="48">
        <v>499</v>
      </c>
      <c r="L117" s="92">
        <f t="shared" si="23"/>
        <v>0</v>
      </c>
      <c r="M117" s="48"/>
      <c r="N117" s="48"/>
      <c r="O117" s="48"/>
      <c r="P117" s="49"/>
    </row>
    <row r="118" spans="1:16" s="2" customFormat="1" ht="12.75">
      <c r="A118" s="336"/>
      <c r="B118" s="7" t="s">
        <v>720</v>
      </c>
      <c r="C118" s="8" t="s">
        <v>174</v>
      </c>
      <c r="D118" s="92">
        <f t="shared" si="18"/>
        <v>2580</v>
      </c>
      <c r="E118" s="92">
        <f t="shared" si="19"/>
        <v>0</v>
      </c>
      <c r="F118" s="92">
        <f t="shared" si="20"/>
        <v>2580</v>
      </c>
      <c r="G118" s="48">
        <f t="shared" si="21"/>
        <v>2580</v>
      </c>
      <c r="H118" s="92">
        <f t="shared" si="22"/>
        <v>0</v>
      </c>
      <c r="I118" s="48"/>
      <c r="J118" s="48"/>
      <c r="K118" s="48"/>
      <c r="L118" s="92">
        <f t="shared" si="23"/>
        <v>2580</v>
      </c>
      <c r="M118" s="48"/>
      <c r="N118" s="48"/>
      <c r="O118" s="48"/>
      <c r="P118" s="49">
        <v>2580</v>
      </c>
    </row>
    <row r="119" spans="1:16" s="2" customFormat="1" ht="12.75">
      <c r="A119" s="336"/>
      <c r="B119" s="7" t="s">
        <v>720</v>
      </c>
      <c r="C119" s="8" t="s">
        <v>498</v>
      </c>
      <c r="D119" s="92">
        <f t="shared" si="18"/>
        <v>455</v>
      </c>
      <c r="E119" s="92">
        <f t="shared" si="19"/>
        <v>455</v>
      </c>
      <c r="F119" s="92">
        <f t="shared" si="20"/>
        <v>0</v>
      </c>
      <c r="G119" s="48">
        <f t="shared" si="21"/>
        <v>455</v>
      </c>
      <c r="H119" s="92">
        <f t="shared" si="22"/>
        <v>455</v>
      </c>
      <c r="I119" s="48"/>
      <c r="J119" s="48"/>
      <c r="K119" s="48">
        <v>455</v>
      </c>
      <c r="L119" s="92">
        <f t="shared" si="23"/>
        <v>0</v>
      </c>
      <c r="M119" s="48"/>
      <c r="N119" s="48"/>
      <c r="O119" s="48"/>
      <c r="P119" s="49"/>
    </row>
    <row r="120" spans="1:16" s="2" customFormat="1" ht="12.75">
      <c r="A120" s="336"/>
      <c r="B120" s="7" t="s">
        <v>65</v>
      </c>
      <c r="C120" s="8" t="s">
        <v>175</v>
      </c>
      <c r="D120" s="92">
        <f t="shared" si="18"/>
        <v>305</v>
      </c>
      <c r="E120" s="92">
        <f t="shared" si="19"/>
        <v>0</v>
      </c>
      <c r="F120" s="92">
        <f t="shared" si="20"/>
        <v>305</v>
      </c>
      <c r="G120" s="48">
        <f t="shared" si="21"/>
        <v>305</v>
      </c>
      <c r="H120" s="92">
        <f t="shared" si="22"/>
        <v>0</v>
      </c>
      <c r="I120" s="48"/>
      <c r="J120" s="48"/>
      <c r="K120" s="48"/>
      <c r="L120" s="92">
        <f t="shared" si="23"/>
        <v>305</v>
      </c>
      <c r="M120" s="48"/>
      <c r="N120" s="48"/>
      <c r="O120" s="48"/>
      <c r="P120" s="49">
        <v>305</v>
      </c>
    </row>
    <row r="121" spans="1:16" s="2" customFormat="1" ht="12.75">
      <c r="A121" s="336"/>
      <c r="B121" s="7" t="s">
        <v>65</v>
      </c>
      <c r="C121" s="8" t="s">
        <v>499</v>
      </c>
      <c r="D121" s="92">
        <f t="shared" si="18"/>
        <v>54</v>
      </c>
      <c r="E121" s="92">
        <f t="shared" si="19"/>
        <v>54</v>
      </c>
      <c r="F121" s="92">
        <f t="shared" si="20"/>
        <v>0</v>
      </c>
      <c r="G121" s="48">
        <f t="shared" si="21"/>
        <v>54</v>
      </c>
      <c r="H121" s="92">
        <f t="shared" si="22"/>
        <v>54</v>
      </c>
      <c r="I121" s="48"/>
      <c r="J121" s="48"/>
      <c r="K121" s="48">
        <v>54</v>
      </c>
      <c r="L121" s="92">
        <f t="shared" si="23"/>
        <v>0</v>
      </c>
      <c r="M121" s="48"/>
      <c r="N121" s="48"/>
      <c r="O121" s="48"/>
      <c r="P121" s="49"/>
    </row>
    <row r="122" spans="1:16" s="2" customFormat="1" ht="14.25" customHeight="1">
      <c r="A122" s="336" t="s">
        <v>491</v>
      </c>
      <c r="B122" s="337" t="s">
        <v>416</v>
      </c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8"/>
    </row>
    <row r="123" spans="1:16" s="2" customFormat="1" ht="12.75">
      <c r="A123" s="336"/>
      <c r="B123" s="334" t="s">
        <v>417</v>
      </c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5"/>
    </row>
    <row r="124" spans="1:16" s="2" customFormat="1" ht="12.75">
      <c r="A124" s="336"/>
      <c r="B124" s="342" t="s">
        <v>418</v>
      </c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3"/>
    </row>
    <row r="125" spans="1:16" s="2" customFormat="1" ht="12.75">
      <c r="A125" s="336"/>
      <c r="B125" s="334" t="s">
        <v>483</v>
      </c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5"/>
    </row>
    <row r="126" spans="1:16" s="2" customFormat="1" ht="19.5" customHeight="1">
      <c r="A126" s="336"/>
      <c r="B126" s="200" t="s">
        <v>221</v>
      </c>
      <c r="C126" s="148" t="s">
        <v>484</v>
      </c>
      <c r="D126" s="194">
        <f>SUM(D128+D127)</f>
        <v>317032</v>
      </c>
      <c r="E126" s="194">
        <f aca="true" t="shared" si="24" ref="E126:P126">SUM(E128+E127)</f>
        <v>47555</v>
      </c>
      <c r="F126" s="194">
        <f t="shared" si="24"/>
        <v>269477</v>
      </c>
      <c r="G126" s="194">
        <f t="shared" si="24"/>
        <v>187368</v>
      </c>
      <c r="H126" s="194">
        <f t="shared" si="24"/>
        <v>28105</v>
      </c>
      <c r="I126" s="194">
        <f t="shared" si="24"/>
        <v>0</v>
      </c>
      <c r="J126" s="194">
        <f t="shared" si="24"/>
        <v>0</v>
      </c>
      <c r="K126" s="194">
        <f t="shared" si="24"/>
        <v>28105</v>
      </c>
      <c r="L126" s="194">
        <f t="shared" si="24"/>
        <v>159263</v>
      </c>
      <c r="M126" s="194">
        <f t="shared" si="24"/>
        <v>0</v>
      </c>
      <c r="N126" s="194">
        <f t="shared" si="24"/>
        <v>0</v>
      </c>
      <c r="O126" s="194">
        <f t="shared" si="24"/>
        <v>0</v>
      </c>
      <c r="P126" s="195">
        <f t="shared" si="24"/>
        <v>159263</v>
      </c>
    </row>
    <row r="127" spans="1:16" s="2" customFormat="1" ht="12.75">
      <c r="A127" s="336"/>
      <c r="B127" s="205" t="s">
        <v>367</v>
      </c>
      <c r="C127" s="205"/>
      <c r="D127" s="183">
        <f>SUM(E127+F127)</f>
        <v>129664</v>
      </c>
      <c r="E127" s="183">
        <v>19450</v>
      </c>
      <c r="F127" s="183">
        <v>110214</v>
      </c>
      <c r="G127" s="183"/>
      <c r="H127" s="183"/>
      <c r="I127" s="183"/>
      <c r="J127" s="183"/>
      <c r="K127" s="183"/>
      <c r="L127" s="183"/>
      <c r="M127" s="183"/>
      <c r="N127" s="183"/>
      <c r="O127" s="183"/>
      <c r="P127" s="206"/>
    </row>
    <row r="128" spans="1:16" s="2" customFormat="1" ht="12.75">
      <c r="A128" s="336"/>
      <c r="B128" s="6" t="s">
        <v>388</v>
      </c>
      <c r="C128" s="9"/>
      <c r="D128" s="95">
        <f>SUM(E128+F128)</f>
        <v>187368</v>
      </c>
      <c r="E128" s="95">
        <f>H128</f>
        <v>28105</v>
      </c>
      <c r="F128" s="95">
        <f>L128</f>
        <v>159263</v>
      </c>
      <c r="G128" s="50">
        <f>H128+L128</f>
        <v>187368</v>
      </c>
      <c r="H128" s="95">
        <f>K128</f>
        <v>28105</v>
      </c>
      <c r="I128" s="50">
        <v>0</v>
      </c>
      <c r="J128" s="50">
        <v>0</v>
      </c>
      <c r="K128" s="50">
        <f>SUM(K129:K142)</f>
        <v>28105</v>
      </c>
      <c r="L128" s="95">
        <f>SUM(L129:L142)</f>
        <v>159263</v>
      </c>
      <c r="M128" s="50">
        <v>0</v>
      </c>
      <c r="N128" s="50">
        <v>0</v>
      </c>
      <c r="O128" s="50">
        <v>0</v>
      </c>
      <c r="P128" s="51">
        <f>SUM(P129:P142)</f>
        <v>159263</v>
      </c>
    </row>
    <row r="129" spans="1:16" s="2" customFormat="1" ht="12.75">
      <c r="A129" s="336"/>
      <c r="B129" s="7" t="s">
        <v>696</v>
      </c>
      <c r="C129" s="8" t="s">
        <v>169</v>
      </c>
      <c r="D129" s="92">
        <f>E129+F129</f>
        <v>11711</v>
      </c>
      <c r="E129" s="92">
        <f>H129</f>
        <v>0</v>
      </c>
      <c r="F129" s="92">
        <f>L129</f>
        <v>11711</v>
      </c>
      <c r="G129" s="48">
        <f>H129+L129</f>
        <v>11711</v>
      </c>
      <c r="H129" s="92">
        <f>SUM(K129)</f>
        <v>0</v>
      </c>
      <c r="I129" s="48"/>
      <c r="J129" s="48"/>
      <c r="K129" s="48">
        <v>0</v>
      </c>
      <c r="L129" s="92">
        <f>SUM(P129)</f>
        <v>11711</v>
      </c>
      <c r="M129" s="48"/>
      <c r="N129" s="48"/>
      <c r="O129" s="48"/>
      <c r="P129" s="49">
        <v>11711</v>
      </c>
    </row>
    <row r="130" spans="1:16" s="2" customFormat="1" ht="12.75">
      <c r="A130" s="336"/>
      <c r="B130" s="7" t="s">
        <v>696</v>
      </c>
      <c r="C130" s="8" t="s">
        <v>494</v>
      </c>
      <c r="D130" s="92">
        <f aca="true" t="shared" si="25" ref="D130:D142">E130+F130</f>
        <v>2067</v>
      </c>
      <c r="E130" s="92">
        <f aca="true" t="shared" si="26" ref="E130:E142">H130</f>
        <v>2067</v>
      </c>
      <c r="F130" s="92">
        <f aca="true" t="shared" si="27" ref="F130:F142">L130</f>
        <v>0</v>
      </c>
      <c r="G130" s="48">
        <f aca="true" t="shared" si="28" ref="G130:G142">H130+L130</f>
        <v>2067</v>
      </c>
      <c r="H130" s="92">
        <f aca="true" t="shared" si="29" ref="H130:H142">SUM(K130)</f>
        <v>2067</v>
      </c>
      <c r="I130" s="48"/>
      <c r="J130" s="48"/>
      <c r="K130" s="48">
        <v>2067</v>
      </c>
      <c r="L130" s="92">
        <f aca="true" t="shared" si="30" ref="L130:L142">SUM(P130)</f>
        <v>0</v>
      </c>
      <c r="M130" s="48"/>
      <c r="N130" s="48"/>
      <c r="O130" s="48"/>
      <c r="P130" s="49">
        <v>0</v>
      </c>
    </row>
    <row r="131" spans="1:16" s="2" customFormat="1" ht="12.75">
      <c r="A131" s="336"/>
      <c r="B131" s="7" t="s">
        <v>632</v>
      </c>
      <c r="C131" s="8" t="s">
        <v>170</v>
      </c>
      <c r="D131" s="92">
        <f t="shared" si="25"/>
        <v>1889</v>
      </c>
      <c r="E131" s="92">
        <f t="shared" si="26"/>
        <v>0</v>
      </c>
      <c r="F131" s="92">
        <f t="shared" si="27"/>
        <v>1889</v>
      </c>
      <c r="G131" s="48">
        <f t="shared" si="28"/>
        <v>1889</v>
      </c>
      <c r="H131" s="92">
        <f t="shared" si="29"/>
        <v>0</v>
      </c>
      <c r="I131" s="48"/>
      <c r="J131" s="48"/>
      <c r="K131" s="48">
        <v>0</v>
      </c>
      <c r="L131" s="92">
        <f t="shared" si="30"/>
        <v>1889</v>
      </c>
      <c r="M131" s="48"/>
      <c r="N131" s="48"/>
      <c r="O131" s="48"/>
      <c r="P131" s="49">
        <v>1889</v>
      </c>
    </row>
    <row r="132" spans="1:16" s="2" customFormat="1" ht="12.75">
      <c r="A132" s="336"/>
      <c r="B132" s="7" t="s">
        <v>632</v>
      </c>
      <c r="C132" s="8" t="s">
        <v>495</v>
      </c>
      <c r="D132" s="92">
        <f t="shared" si="25"/>
        <v>333</v>
      </c>
      <c r="E132" s="92">
        <f t="shared" si="26"/>
        <v>333</v>
      </c>
      <c r="F132" s="92">
        <f t="shared" si="27"/>
        <v>0</v>
      </c>
      <c r="G132" s="48">
        <f t="shared" si="28"/>
        <v>333</v>
      </c>
      <c r="H132" s="92">
        <f t="shared" si="29"/>
        <v>333</v>
      </c>
      <c r="I132" s="48"/>
      <c r="J132" s="48"/>
      <c r="K132" s="48">
        <v>333</v>
      </c>
      <c r="L132" s="92">
        <f t="shared" si="30"/>
        <v>0</v>
      </c>
      <c r="M132" s="48"/>
      <c r="N132" s="48"/>
      <c r="O132" s="48"/>
      <c r="P132" s="49">
        <v>0</v>
      </c>
    </row>
    <row r="133" spans="1:16" s="2" customFormat="1" ht="12.75">
      <c r="A133" s="336"/>
      <c r="B133" s="7" t="s">
        <v>103</v>
      </c>
      <c r="C133" s="8" t="s">
        <v>171</v>
      </c>
      <c r="D133" s="92">
        <f t="shared" si="25"/>
        <v>77095</v>
      </c>
      <c r="E133" s="92">
        <f t="shared" si="26"/>
        <v>0</v>
      </c>
      <c r="F133" s="92">
        <f t="shared" si="27"/>
        <v>77095</v>
      </c>
      <c r="G133" s="48">
        <f t="shared" si="28"/>
        <v>77095</v>
      </c>
      <c r="H133" s="92">
        <f t="shared" si="29"/>
        <v>0</v>
      </c>
      <c r="I133" s="48"/>
      <c r="J133" s="48"/>
      <c r="K133" s="48">
        <v>0</v>
      </c>
      <c r="L133" s="92">
        <f t="shared" si="30"/>
        <v>77095</v>
      </c>
      <c r="M133" s="48"/>
      <c r="N133" s="48"/>
      <c r="O133" s="48"/>
      <c r="P133" s="49">
        <v>77095</v>
      </c>
    </row>
    <row r="134" spans="1:16" s="2" customFormat="1" ht="12.75">
      <c r="A134" s="336"/>
      <c r="B134" s="7" t="s">
        <v>103</v>
      </c>
      <c r="C134" s="8" t="s">
        <v>496</v>
      </c>
      <c r="D134" s="92">
        <f t="shared" si="25"/>
        <v>13605</v>
      </c>
      <c r="E134" s="92">
        <f t="shared" si="26"/>
        <v>13605</v>
      </c>
      <c r="F134" s="92">
        <f t="shared" si="27"/>
        <v>0</v>
      </c>
      <c r="G134" s="48">
        <f t="shared" si="28"/>
        <v>13605</v>
      </c>
      <c r="H134" s="92">
        <f t="shared" si="29"/>
        <v>13605</v>
      </c>
      <c r="I134" s="48"/>
      <c r="J134" s="48"/>
      <c r="K134" s="48">
        <v>13605</v>
      </c>
      <c r="L134" s="92">
        <f t="shared" si="30"/>
        <v>0</v>
      </c>
      <c r="M134" s="48"/>
      <c r="N134" s="48"/>
      <c r="O134" s="48"/>
      <c r="P134" s="49">
        <v>0</v>
      </c>
    </row>
    <row r="135" spans="1:16" s="2" customFormat="1" ht="12.75">
      <c r="A135" s="336"/>
      <c r="B135" s="7" t="s">
        <v>634</v>
      </c>
      <c r="C135" s="8" t="s">
        <v>172</v>
      </c>
      <c r="D135" s="92">
        <f t="shared" si="25"/>
        <v>6645</v>
      </c>
      <c r="E135" s="92">
        <f t="shared" si="26"/>
        <v>0</v>
      </c>
      <c r="F135" s="92">
        <f t="shared" si="27"/>
        <v>6645</v>
      </c>
      <c r="G135" s="48">
        <f t="shared" si="28"/>
        <v>6645</v>
      </c>
      <c r="H135" s="92">
        <f t="shared" si="29"/>
        <v>0</v>
      </c>
      <c r="I135" s="48"/>
      <c r="J135" s="48"/>
      <c r="K135" s="48">
        <v>0</v>
      </c>
      <c r="L135" s="92">
        <f t="shared" si="30"/>
        <v>6645</v>
      </c>
      <c r="M135" s="48"/>
      <c r="N135" s="48"/>
      <c r="O135" s="48"/>
      <c r="P135" s="49">
        <v>6645</v>
      </c>
    </row>
    <row r="136" spans="1:16" s="2" customFormat="1" ht="12.75">
      <c r="A136" s="336"/>
      <c r="B136" s="7" t="s">
        <v>634</v>
      </c>
      <c r="C136" s="8" t="s">
        <v>497</v>
      </c>
      <c r="D136" s="92">
        <f t="shared" si="25"/>
        <v>1173</v>
      </c>
      <c r="E136" s="92">
        <f t="shared" si="26"/>
        <v>1173</v>
      </c>
      <c r="F136" s="92">
        <f t="shared" si="27"/>
        <v>0</v>
      </c>
      <c r="G136" s="48">
        <f t="shared" si="28"/>
        <v>1173</v>
      </c>
      <c r="H136" s="92">
        <f t="shared" si="29"/>
        <v>1173</v>
      </c>
      <c r="I136" s="48"/>
      <c r="J136" s="48"/>
      <c r="K136" s="48">
        <v>1173</v>
      </c>
      <c r="L136" s="92">
        <f t="shared" si="30"/>
        <v>0</v>
      </c>
      <c r="M136" s="48"/>
      <c r="N136" s="48"/>
      <c r="O136" s="48"/>
      <c r="P136" s="49">
        <v>0</v>
      </c>
    </row>
    <row r="137" spans="1:16" s="2" customFormat="1" ht="12.75">
      <c r="A137" s="336"/>
      <c r="B137" s="7" t="s">
        <v>720</v>
      </c>
      <c r="C137" s="8" t="s">
        <v>174</v>
      </c>
      <c r="D137" s="92">
        <f t="shared" si="25"/>
        <v>55327</v>
      </c>
      <c r="E137" s="92">
        <f t="shared" si="26"/>
        <v>0</v>
      </c>
      <c r="F137" s="92">
        <f t="shared" si="27"/>
        <v>55327</v>
      </c>
      <c r="G137" s="48">
        <f t="shared" si="28"/>
        <v>55327</v>
      </c>
      <c r="H137" s="92">
        <f t="shared" si="29"/>
        <v>0</v>
      </c>
      <c r="I137" s="48"/>
      <c r="J137" s="48"/>
      <c r="K137" s="48">
        <v>0</v>
      </c>
      <c r="L137" s="92">
        <f t="shared" si="30"/>
        <v>55327</v>
      </c>
      <c r="M137" s="48"/>
      <c r="N137" s="48"/>
      <c r="O137" s="48"/>
      <c r="P137" s="49">
        <v>55327</v>
      </c>
    </row>
    <row r="138" spans="1:16" s="2" customFormat="1" ht="12.75">
      <c r="A138" s="336"/>
      <c r="B138" s="7" t="s">
        <v>720</v>
      </c>
      <c r="C138" s="8" t="s">
        <v>498</v>
      </c>
      <c r="D138" s="92">
        <f t="shared" si="25"/>
        <v>9763</v>
      </c>
      <c r="E138" s="92">
        <f t="shared" si="26"/>
        <v>9763</v>
      </c>
      <c r="F138" s="92">
        <f t="shared" si="27"/>
        <v>0</v>
      </c>
      <c r="G138" s="48">
        <f t="shared" si="28"/>
        <v>9763</v>
      </c>
      <c r="H138" s="92">
        <f t="shared" si="29"/>
        <v>9763</v>
      </c>
      <c r="I138" s="48"/>
      <c r="J138" s="48"/>
      <c r="K138" s="48">
        <v>9763</v>
      </c>
      <c r="L138" s="92">
        <f t="shared" si="30"/>
        <v>0</v>
      </c>
      <c r="M138" s="48"/>
      <c r="N138" s="48"/>
      <c r="O138" s="48"/>
      <c r="P138" s="49">
        <v>0</v>
      </c>
    </row>
    <row r="139" spans="1:16" s="2" customFormat="1" ht="12.75">
      <c r="A139" s="336"/>
      <c r="B139" s="7" t="s">
        <v>65</v>
      </c>
      <c r="C139" s="8" t="s">
        <v>175</v>
      </c>
      <c r="D139" s="92">
        <f t="shared" si="25"/>
        <v>1156</v>
      </c>
      <c r="E139" s="92">
        <f t="shared" si="26"/>
        <v>0</v>
      </c>
      <c r="F139" s="92">
        <f t="shared" si="27"/>
        <v>1156</v>
      </c>
      <c r="G139" s="48">
        <f t="shared" si="28"/>
        <v>1156</v>
      </c>
      <c r="H139" s="92">
        <f t="shared" si="29"/>
        <v>0</v>
      </c>
      <c r="I139" s="48"/>
      <c r="J139" s="48"/>
      <c r="K139" s="48">
        <v>0</v>
      </c>
      <c r="L139" s="92">
        <f t="shared" si="30"/>
        <v>1156</v>
      </c>
      <c r="M139" s="48"/>
      <c r="N139" s="48"/>
      <c r="O139" s="48"/>
      <c r="P139" s="49">
        <v>1156</v>
      </c>
    </row>
    <row r="140" spans="1:16" s="2" customFormat="1" ht="12.75">
      <c r="A140" s="336"/>
      <c r="B140" s="7" t="s">
        <v>65</v>
      </c>
      <c r="C140" s="8" t="s">
        <v>499</v>
      </c>
      <c r="D140" s="92">
        <f t="shared" si="25"/>
        <v>204</v>
      </c>
      <c r="E140" s="92">
        <f t="shared" si="26"/>
        <v>204</v>
      </c>
      <c r="F140" s="92">
        <f t="shared" si="27"/>
        <v>0</v>
      </c>
      <c r="G140" s="48">
        <f t="shared" si="28"/>
        <v>204</v>
      </c>
      <c r="H140" s="92">
        <f t="shared" si="29"/>
        <v>204</v>
      </c>
      <c r="I140" s="48"/>
      <c r="J140" s="48"/>
      <c r="K140" s="48">
        <v>204</v>
      </c>
      <c r="L140" s="92">
        <f t="shared" si="30"/>
        <v>0</v>
      </c>
      <c r="M140" s="48"/>
      <c r="N140" s="48"/>
      <c r="O140" s="48"/>
      <c r="P140" s="49">
        <v>0</v>
      </c>
    </row>
    <row r="141" spans="1:16" s="2" customFormat="1" ht="12.75">
      <c r="A141" s="336"/>
      <c r="B141" s="7" t="s">
        <v>591</v>
      </c>
      <c r="C141" s="8" t="s">
        <v>176</v>
      </c>
      <c r="D141" s="92">
        <f t="shared" si="25"/>
        <v>5440</v>
      </c>
      <c r="E141" s="92">
        <f t="shared" si="26"/>
        <v>0</v>
      </c>
      <c r="F141" s="92">
        <f t="shared" si="27"/>
        <v>5440</v>
      </c>
      <c r="G141" s="48">
        <f t="shared" si="28"/>
        <v>5440</v>
      </c>
      <c r="H141" s="92">
        <f t="shared" si="29"/>
        <v>0</v>
      </c>
      <c r="I141" s="48"/>
      <c r="J141" s="48"/>
      <c r="K141" s="48">
        <v>0</v>
      </c>
      <c r="L141" s="92">
        <f t="shared" si="30"/>
        <v>5440</v>
      </c>
      <c r="M141" s="48"/>
      <c r="N141" s="48"/>
      <c r="O141" s="48"/>
      <c r="P141" s="49">
        <v>5440</v>
      </c>
    </row>
    <row r="142" spans="1:16" s="2" customFormat="1" ht="12.75">
      <c r="A142" s="336"/>
      <c r="B142" s="7" t="s">
        <v>591</v>
      </c>
      <c r="C142" s="8" t="s">
        <v>528</v>
      </c>
      <c r="D142" s="92">
        <f t="shared" si="25"/>
        <v>960</v>
      </c>
      <c r="E142" s="92">
        <f t="shared" si="26"/>
        <v>960</v>
      </c>
      <c r="F142" s="92">
        <f t="shared" si="27"/>
        <v>0</v>
      </c>
      <c r="G142" s="48">
        <f t="shared" si="28"/>
        <v>960</v>
      </c>
      <c r="H142" s="92">
        <f t="shared" si="29"/>
        <v>960</v>
      </c>
      <c r="I142" s="48"/>
      <c r="J142" s="48"/>
      <c r="K142" s="48">
        <v>960</v>
      </c>
      <c r="L142" s="92">
        <f t="shared" si="30"/>
        <v>0</v>
      </c>
      <c r="M142" s="48"/>
      <c r="N142" s="48"/>
      <c r="O142" s="48"/>
      <c r="P142" s="49">
        <v>0</v>
      </c>
    </row>
    <row r="143" spans="1:16" s="2" customFormat="1" ht="15.75" customHeight="1">
      <c r="A143" s="336" t="s">
        <v>524</v>
      </c>
      <c r="B143" s="337" t="s">
        <v>416</v>
      </c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8"/>
    </row>
    <row r="144" spans="1:16" s="2" customFormat="1" ht="12.75">
      <c r="A144" s="336"/>
      <c r="B144" s="334" t="s">
        <v>419</v>
      </c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5"/>
    </row>
    <row r="145" spans="1:16" s="2" customFormat="1" ht="12.75">
      <c r="A145" s="336"/>
      <c r="B145" s="334" t="s">
        <v>420</v>
      </c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5"/>
    </row>
    <row r="146" spans="1:16" s="2" customFormat="1" ht="12.75">
      <c r="A146" s="336"/>
      <c r="B146" s="342" t="s">
        <v>421</v>
      </c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3"/>
    </row>
    <row r="147" spans="1:16" s="2" customFormat="1" ht="12.75">
      <c r="A147" s="336"/>
      <c r="B147" s="334" t="s">
        <v>483</v>
      </c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5"/>
    </row>
    <row r="148" spans="1:16" s="2" customFormat="1" ht="17.25" customHeight="1">
      <c r="A148" s="336"/>
      <c r="B148" s="200" t="s">
        <v>221</v>
      </c>
      <c r="C148" s="148" t="s">
        <v>484</v>
      </c>
      <c r="D148" s="194">
        <f>D150+D149+D167</f>
        <v>321805</v>
      </c>
      <c r="E148" s="194">
        <f aca="true" t="shared" si="31" ref="E148:P148">E150+E149+E167</f>
        <v>48270</v>
      </c>
      <c r="F148" s="194">
        <f t="shared" si="31"/>
        <v>273535</v>
      </c>
      <c r="G148" s="194">
        <f t="shared" si="31"/>
        <v>145034</v>
      </c>
      <c r="H148" s="194">
        <f t="shared" si="31"/>
        <v>21755</v>
      </c>
      <c r="I148" s="194">
        <f t="shared" si="31"/>
        <v>0</v>
      </c>
      <c r="J148" s="194">
        <f t="shared" si="31"/>
        <v>0</v>
      </c>
      <c r="K148" s="194">
        <f t="shared" si="31"/>
        <v>21755</v>
      </c>
      <c r="L148" s="194">
        <f t="shared" si="31"/>
        <v>123279</v>
      </c>
      <c r="M148" s="194">
        <f t="shared" si="31"/>
        <v>0</v>
      </c>
      <c r="N148" s="194">
        <f t="shared" si="31"/>
        <v>0</v>
      </c>
      <c r="O148" s="194">
        <f t="shared" si="31"/>
        <v>0</v>
      </c>
      <c r="P148" s="195">
        <f t="shared" si="31"/>
        <v>123279</v>
      </c>
    </row>
    <row r="149" spans="1:16" s="207" customFormat="1" ht="12.75">
      <c r="A149" s="336"/>
      <c r="B149" s="205" t="s">
        <v>367</v>
      </c>
      <c r="C149" s="205"/>
      <c r="D149" s="183">
        <f>E149+F149</f>
        <v>87229</v>
      </c>
      <c r="E149" s="183">
        <v>13084</v>
      </c>
      <c r="F149" s="183">
        <v>74145</v>
      </c>
      <c r="G149" s="183"/>
      <c r="H149" s="183"/>
      <c r="I149" s="183"/>
      <c r="J149" s="183"/>
      <c r="K149" s="183"/>
      <c r="L149" s="183"/>
      <c r="M149" s="183"/>
      <c r="N149" s="183"/>
      <c r="O149" s="183"/>
      <c r="P149" s="206"/>
    </row>
    <row r="150" spans="1:16" s="2" customFormat="1" ht="12.75">
      <c r="A150" s="336"/>
      <c r="B150" s="6" t="s">
        <v>388</v>
      </c>
      <c r="C150" s="9"/>
      <c r="D150" s="95">
        <f>E150+F150</f>
        <v>145034</v>
      </c>
      <c r="E150" s="95">
        <f>H150</f>
        <v>21755</v>
      </c>
      <c r="F150" s="95">
        <f>L150</f>
        <v>123279</v>
      </c>
      <c r="G150" s="50">
        <f>H150+L150</f>
        <v>145034</v>
      </c>
      <c r="H150" s="95">
        <f>K150</f>
        <v>21755</v>
      </c>
      <c r="I150" s="50">
        <v>0</v>
      </c>
      <c r="J150" s="50">
        <v>0</v>
      </c>
      <c r="K150" s="50">
        <f>SUM(K151:K166)</f>
        <v>21755</v>
      </c>
      <c r="L150" s="95">
        <f>P150</f>
        <v>123279</v>
      </c>
      <c r="M150" s="50">
        <v>0</v>
      </c>
      <c r="N150" s="50">
        <v>0</v>
      </c>
      <c r="O150" s="50">
        <v>0</v>
      </c>
      <c r="P150" s="51">
        <f>SUM(P151:P166)</f>
        <v>123279</v>
      </c>
    </row>
    <row r="151" spans="1:16" s="2" customFormat="1" ht="12.75">
      <c r="A151" s="336"/>
      <c r="B151" s="7" t="s">
        <v>696</v>
      </c>
      <c r="C151" s="8" t="s">
        <v>169</v>
      </c>
      <c r="D151" s="92">
        <f>E151+F151</f>
        <v>7770</v>
      </c>
      <c r="E151" s="92">
        <f>H151</f>
        <v>0</v>
      </c>
      <c r="F151" s="92">
        <f>L151</f>
        <v>7770</v>
      </c>
      <c r="G151" s="48">
        <f>H151+L151</f>
        <v>7770</v>
      </c>
      <c r="H151" s="92">
        <f>K151</f>
        <v>0</v>
      </c>
      <c r="I151" s="48"/>
      <c r="J151" s="48"/>
      <c r="K151" s="48">
        <v>0</v>
      </c>
      <c r="L151" s="92">
        <f>P151</f>
        <v>7770</v>
      </c>
      <c r="M151" s="48"/>
      <c r="N151" s="48"/>
      <c r="O151" s="48"/>
      <c r="P151" s="49">
        <v>7770</v>
      </c>
    </row>
    <row r="152" spans="1:16" s="2" customFormat="1" ht="12.75">
      <c r="A152" s="336"/>
      <c r="B152" s="7" t="s">
        <v>696</v>
      </c>
      <c r="C152" s="8" t="s">
        <v>494</v>
      </c>
      <c r="D152" s="92">
        <f aca="true" t="shared" si="32" ref="D152:D166">E152+F152</f>
        <v>1371</v>
      </c>
      <c r="E152" s="92">
        <f aca="true" t="shared" si="33" ref="E152:E166">H152</f>
        <v>1371</v>
      </c>
      <c r="F152" s="92">
        <f aca="true" t="shared" si="34" ref="F152:F166">L152</f>
        <v>0</v>
      </c>
      <c r="G152" s="48">
        <f aca="true" t="shared" si="35" ref="G152:G166">H152+L152</f>
        <v>1371</v>
      </c>
      <c r="H152" s="92">
        <f aca="true" t="shared" si="36" ref="H152:H166">K152</f>
        <v>1371</v>
      </c>
      <c r="I152" s="48"/>
      <c r="J152" s="48"/>
      <c r="K152" s="48">
        <v>1371</v>
      </c>
      <c r="L152" s="92">
        <f aca="true" t="shared" si="37" ref="L152:L166">P152</f>
        <v>0</v>
      </c>
      <c r="M152" s="48"/>
      <c r="N152" s="48"/>
      <c r="O152" s="48"/>
      <c r="P152" s="49">
        <v>0</v>
      </c>
    </row>
    <row r="153" spans="1:16" s="2" customFormat="1" ht="12.75">
      <c r="A153" s="336"/>
      <c r="B153" s="7" t="s">
        <v>632</v>
      </c>
      <c r="C153" s="8" t="s">
        <v>170</v>
      </c>
      <c r="D153" s="92">
        <f t="shared" si="32"/>
        <v>1261</v>
      </c>
      <c r="E153" s="92">
        <f t="shared" si="33"/>
        <v>0</v>
      </c>
      <c r="F153" s="92">
        <f t="shared" si="34"/>
        <v>1261</v>
      </c>
      <c r="G153" s="48">
        <f t="shared" si="35"/>
        <v>1261</v>
      </c>
      <c r="H153" s="92">
        <f t="shared" si="36"/>
        <v>0</v>
      </c>
      <c r="I153" s="48"/>
      <c r="J153" s="48"/>
      <c r="K153" s="48">
        <v>0</v>
      </c>
      <c r="L153" s="92">
        <f t="shared" si="37"/>
        <v>1261</v>
      </c>
      <c r="M153" s="48"/>
      <c r="N153" s="48"/>
      <c r="O153" s="48"/>
      <c r="P153" s="49">
        <v>1261</v>
      </c>
    </row>
    <row r="154" spans="1:16" s="2" customFormat="1" ht="12.75">
      <c r="A154" s="336"/>
      <c r="B154" s="7" t="s">
        <v>632</v>
      </c>
      <c r="C154" s="8" t="s">
        <v>495</v>
      </c>
      <c r="D154" s="92">
        <f t="shared" si="32"/>
        <v>223</v>
      </c>
      <c r="E154" s="92">
        <f t="shared" si="33"/>
        <v>223</v>
      </c>
      <c r="F154" s="92">
        <f t="shared" si="34"/>
        <v>0</v>
      </c>
      <c r="G154" s="48">
        <f t="shared" si="35"/>
        <v>223</v>
      </c>
      <c r="H154" s="92">
        <f t="shared" si="36"/>
        <v>223</v>
      </c>
      <c r="I154" s="48"/>
      <c r="J154" s="48"/>
      <c r="K154" s="48">
        <v>223</v>
      </c>
      <c r="L154" s="92">
        <f t="shared" si="37"/>
        <v>0</v>
      </c>
      <c r="M154" s="48"/>
      <c r="N154" s="48"/>
      <c r="O154" s="48"/>
      <c r="P154" s="49">
        <v>0</v>
      </c>
    </row>
    <row r="155" spans="1:16" s="2" customFormat="1" ht="12.75">
      <c r="A155" s="336"/>
      <c r="B155" s="7" t="s">
        <v>103</v>
      </c>
      <c r="C155" s="8" t="s">
        <v>171</v>
      </c>
      <c r="D155" s="92">
        <f t="shared" si="32"/>
        <v>89875</v>
      </c>
      <c r="E155" s="92">
        <f t="shared" si="33"/>
        <v>0</v>
      </c>
      <c r="F155" s="92">
        <f t="shared" si="34"/>
        <v>89875</v>
      </c>
      <c r="G155" s="48">
        <f t="shared" si="35"/>
        <v>89875</v>
      </c>
      <c r="H155" s="92">
        <f t="shared" si="36"/>
        <v>0</v>
      </c>
      <c r="I155" s="48"/>
      <c r="J155" s="48"/>
      <c r="K155" s="48">
        <v>0</v>
      </c>
      <c r="L155" s="92">
        <f t="shared" si="37"/>
        <v>89875</v>
      </c>
      <c r="M155" s="48"/>
      <c r="N155" s="48"/>
      <c r="O155" s="48"/>
      <c r="P155" s="49">
        <v>89875</v>
      </c>
    </row>
    <row r="156" spans="1:16" s="2" customFormat="1" ht="12.75">
      <c r="A156" s="336"/>
      <c r="B156" s="7" t="s">
        <v>103</v>
      </c>
      <c r="C156" s="8" t="s">
        <v>496</v>
      </c>
      <c r="D156" s="92">
        <f t="shared" si="32"/>
        <v>15860</v>
      </c>
      <c r="E156" s="92">
        <f t="shared" si="33"/>
        <v>15860</v>
      </c>
      <c r="F156" s="92">
        <f t="shared" si="34"/>
        <v>0</v>
      </c>
      <c r="G156" s="48">
        <f t="shared" si="35"/>
        <v>15860</v>
      </c>
      <c r="H156" s="92">
        <f t="shared" si="36"/>
        <v>15860</v>
      </c>
      <c r="I156" s="48"/>
      <c r="J156" s="48"/>
      <c r="K156" s="48">
        <v>15860</v>
      </c>
      <c r="L156" s="92">
        <f t="shared" si="37"/>
        <v>0</v>
      </c>
      <c r="M156" s="48"/>
      <c r="N156" s="48"/>
      <c r="O156" s="48"/>
      <c r="P156" s="49">
        <v>0</v>
      </c>
    </row>
    <row r="157" spans="1:16" s="2" customFormat="1" ht="12.75">
      <c r="A157" s="336"/>
      <c r="B157" s="7" t="s">
        <v>634</v>
      </c>
      <c r="C157" s="8" t="s">
        <v>172</v>
      </c>
      <c r="D157" s="92">
        <f t="shared" si="32"/>
        <v>10914</v>
      </c>
      <c r="E157" s="92">
        <f t="shared" si="33"/>
        <v>0</v>
      </c>
      <c r="F157" s="92">
        <f t="shared" si="34"/>
        <v>10914</v>
      </c>
      <c r="G157" s="48">
        <f t="shared" si="35"/>
        <v>10914</v>
      </c>
      <c r="H157" s="92">
        <f t="shared" si="36"/>
        <v>0</v>
      </c>
      <c r="I157" s="48"/>
      <c r="J157" s="48"/>
      <c r="K157" s="48">
        <v>0</v>
      </c>
      <c r="L157" s="92">
        <f t="shared" si="37"/>
        <v>10914</v>
      </c>
      <c r="M157" s="48"/>
      <c r="N157" s="48"/>
      <c r="O157" s="48"/>
      <c r="P157" s="49">
        <v>10914</v>
      </c>
    </row>
    <row r="158" spans="1:16" s="2" customFormat="1" ht="12.75">
      <c r="A158" s="336"/>
      <c r="B158" s="7" t="s">
        <v>634</v>
      </c>
      <c r="C158" s="8" t="s">
        <v>497</v>
      </c>
      <c r="D158" s="92">
        <f t="shared" si="32"/>
        <v>1926</v>
      </c>
      <c r="E158" s="92">
        <f t="shared" si="33"/>
        <v>1926</v>
      </c>
      <c r="F158" s="92">
        <f t="shared" si="34"/>
        <v>0</v>
      </c>
      <c r="G158" s="48">
        <f t="shared" si="35"/>
        <v>1926</v>
      </c>
      <c r="H158" s="92">
        <f t="shared" si="36"/>
        <v>1926</v>
      </c>
      <c r="I158" s="48"/>
      <c r="J158" s="48"/>
      <c r="K158" s="48">
        <v>1926</v>
      </c>
      <c r="L158" s="92">
        <f t="shared" si="37"/>
        <v>0</v>
      </c>
      <c r="M158" s="48"/>
      <c r="N158" s="48"/>
      <c r="O158" s="48"/>
      <c r="P158" s="49">
        <v>0</v>
      </c>
    </row>
    <row r="159" spans="1:16" s="2" customFormat="1" ht="12.75">
      <c r="A159" s="336"/>
      <c r="B159" s="7" t="s">
        <v>48</v>
      </c>
      <c r="C159" s="8" t="s">
        <v>173</v>
      </c>
      <c r="D159" s="92">
        <f t="shared" si="32"/>
        <v>3021</v>
      </c>
      <c r="E159" s="92">
        <f t="shared" si="33"/>
        <v>0</v>
      </c>
      <c r="F159" s="92">
        <f t="shared" si="34"/>
        <v>3021</v>
      </c>
      <c r="G159" s="48">
        <f t="shared" si="35"/>
        <v>3021</v>
      </c>
      <c r="H159" s="92">
        <f t="shared" si="36"/>
        <v>0</v>
      </c>
      <c r="I159" s="48"/>
      <c r="J159" s="48"/>
      <c r="K159" s="48">
        <v>0</v>
      </c>
      <c r="L159" s="92">
        <f t="shared" si="37"/>
        <v>3021</v>
      </c>
      <c r="M159" s="48"/>
      <c r="N159" s="48"/>
      <c r="O159" s="48"/>
      <c r="P159" s="49">
        <v>3021</v>
      </c>
    </row>
    <row r="160" spans="1:16" s="2" customFormat="1" ht="12.75">
      <c r="A160" s="336"/>
      <c r="B160" s="7" t="s">
        <v>48</v>
      </c>
      <c r="C160" s="8" t="s">
        <v>415</v>
      </c>
      <c r="D160" s="92">
        <f t="shared" si="32"/>
        <v>533</v>
      </c>
      <c r="E160" s="92">
        <f t="shared" si="33"/>
        <v>533</v>
      </c>
      <c r="F160" s="92">
        <f t="shared" si="34"/>
        <v>0</v>
      </c>
      <c r="G160" s="48">
        <f t="shared" si="35"/>
        <v>533</v>
      </c>
      <c r="H160" s="92">
        <f t="shared" si="36"/>
        <v>533</v>
      </c>
      <c r="I160" s="48"/>
      <c r="J160" s="48"/>
      <c r="K160" s="48">
        <v>533</v>
      </c>
      <c r="L160" s="92">
        <f t="shared" si="37"/>
        <v>0</v>
      </c>
      <c r="M160" s="48"/>
      <c r="N160" s="48"/>
      <c r="O160" s="48"/>
      <c r="P160" s="49">
        <v>0</v>
      </c>
    </row>
    <row r="161" spans="1:16" s="2" customFormat="1" ht="12.75">
      <c r="A161" s="336"/>
      <c r="B161" s="7" t="s">
        <v>720</v>
      </c>
      <c r="C161" s="8" t="s">
        <v>174</v>
      </c>
      <c r="D161" s="92">
        <f t="shared" si="32"/>
        <v>8563</v>
      </c>
      <c r="E161" s="92">
        <f t="shared" si="33"/>
        <v>0</v>
      </c>
      <c r="F161" s="92">
        <f t="shared" si="34"/>
        <v>8563</v>
      </c>
      <c r="G161" s="48">
        <f t="shared" si="35"/>
        <v>8563</v>
      </c>
      <c r="H161" s="92">
        <f t="shared" si="36"/>
        <v>0</v>
      </c>
      <c r="I161" s="48"/>
      <c r="J161" s="48"/>
      <c r="K161" s="48">
        <v>0</v>
      </c>
      <c r="L161" s="92">
        <f t="shared" si="37"/>
        <v>8563</v>
      </c>
      <c r="M161" s="48"/>
      <c r="N161" s="48"/>
      <c r="O161" s="48"/>
      <c r="P161" s="49">
        <v>8563</v>
      </c>
    </row>
    <row r="162" spans="1:16" s="2" customFormat="1" ht="12.75">
      <c r="A162" s="336"/>
      <c r="B162" s="7" t="s">
        <v>720</v>
      </c>
      <c r="C162" s="8" t="s">
        <v>498</v>
      </c>
      <c r="D162" s="92">
        <f t="shared" si="32"/>
        <v>1511</v>
      </c>
      <c r="E162" s="92">
        <f t="shared" si="33"/>
        <v>1511</v>
      </c>
      <c r="F162" s="92">
        <f t="shared" si="34"/>
        <v>0</v>
      </c>
      <c r="G162" s="48">
        <f t="shared" si="35"/>
        <v>1511</v>
      </c>
      <c r="H162" s="92">
        <f t="shared" si="36"/>
        <v>1511</v>
      </c>
      <c r="I162" s="48"/>
      <c r="J162" s="48"/>
      <c r="K162" s="48">
        <v>1511</v>
      </c>
      <c r="L162" s="92">
        <f t="shared" si="37"/>
        <v>0</v>
      </c>
      <c r="M162" s="48"/>
      <c r="N162" s="48"/>
      <c r="O162" s="48"/>
      <c r="P162" s="49">
        <v>0</v>
      </c>
    </row>
    <row r="163" spans="1:16" s="2" customFormat="1" ht="12.75">
      <c r="A163" s="336"/>
      <c r="B163" s="7" t="s">
        <v>65</v>
      </c>
      <c r="C163" s="8" t="s">
        <v>175</v>
      </c>
      <c r="D163" s="92">
        <f t="shared" si="32"/>
        <v>345</v>
      </c>
      <c r="E163" s="92">
        <f t="shared" si="33"/>
        <v>0</v>
      </c>
      <c r="F163" s="92">
        <f t="shared" si="34"/>
        <v>345</v>
      </c>
      <c r="G163" s="48">
        <f t="shared" si="35"/>
        <v>345</v>
      </c>
      <c r="H163" s="92">
        <f t="shared" si="36"/>
        <v>0</v>
      </c>
      <c r="I163" s="48"/>
      <c r="J163" s="48"/>
      <c r="K163" s="48">
        <v>0</v>
      </c>
      <c r="L163" s="92">
        <f t="shared" si="37"/>
        <v>345</v>
      </c>
      <c r="M163" s="48"/>
      <c r="N163" s="48"/>
      <c r="O163" s="48"/>
      <c r="P163" s="49">
        <v>345</v>
      </c>
    </row>
    <row r="164" spans="1:16" s="2" customFormat="1" ht="12.75">
      <c r="A164" s="336"/>
      <c r="B164" s="7" t="s">
        <v>65</v>
      </c>
      <c r="C164" s="8" t="s">
        <v>499</v>
      </c>
      <c r="D164" s="92">
        <f t="shared" si="32"/>
        <v>61</v>
      </c>
      <c r="E164" s="92">
        <f t="shared" si="33"/>
        <v>61</v>
      </c>
      <c r="F164" s="92">
        <f t="shared" si="34"/>
        <v>0</v>
      </c>
      <c r="G164" s="48">
        <f t="shared" si="35"/>
        <v>61</v>
      </c>
      <c r="H164" s="92">
        <f t="shared" si="36"/>
        <v>61</v>
      </c>
      <c r="I164" s="48"/>
      <c r="J164" s="48"/>
      <c r="K164" s="48">
        <v>61</v>
      </c>
      <c r="L164" s="92">
        <f t="shared" si="37"/>
        <v>0</v>
      </c>
      <c r="M164" s="48"/>
      <c r="N164" s="48"/>
      <c r="O164" s="48"/>
      <c r="P164" s="49">
        <v>0</v>
      </c>
    </row>
    <row r="165" spans="1:16" s="2" customFormat="1" ht="12.75">
      <c r="A165" s="336"/>
      <c r="B165" s="7" t="s">
        <v>591</v>
      </c>
      <c r="C165" s="8" t="s">
        <v>176</v>
      </c>
      <c r="D165" s="92">
        <f t="shared" si="32"/>
        <v>1530</v>
      </c>
      <c r="E165" s="92">
        <f t="shared" si="33"/>
        <v>0</v>
      </c>
      <c r="F165" s="92">
        <f t="shared" si="34"/>
        <v>1530</v>
      </c>
      <c r="G165" s="48">
        <f t="shared" si="35"/>
        <v>1530</v>
      </c>
      <c r="H165" s="92">
        <f t="shared" si="36"/>
        <v>0</v>
      </c>
      <c r="I165" s="48"/>
      <c r="J165" s="48"/>
      <c r="K165" s="48">
        <v>0</v>
      </c>
      <c r="L165" s="92">
        <f t="shared" si="37"/>
        <v>1530</v>
      </c>
      <c r="M165" s="48"/>
      <c r="N165" s="48"/>
      <c r="O165" s="48"/>
      <c r="P165" s="49">
        <v>1530</v>
      </c>
    </row>
    <row r="166" spans="1:16" s="2" customFormat="1" ht="12.75">
      <c r="A166" s="336"/>
      <c r="B166" s="7" t="s">
        <v>591</v>
      </c>
      <c r="C166" s="8" t="s">
        <v>528</v>
      </c>
      <c r="D166" s="92">
        <f t="shared" si="32"/>
        <v>270</v>
      </c>
      <c r="E166" s="92">
        <f t="shared" si="33"/>
        <v>270</v>
      </c>
      <c r="F166" s="92">
        <f t="shared" si="34"/>
        <v>0</v>
      </c>
      <c r="G166" s="48">
        <f t="shared" si="35"/>
        <v>270</v>
      </c>
      <c r="H166" s="92">
        <f t="shared" si="36"/>
        <v>270</v>
      </c>
      <c r="I166" s="48"/>
      <c r="J166" s="48"/>
      <c r="K166" s="48">
        <v>270</v>
      </c>
      <c r="L166" s="92">
        <f t="shared" si="37"/>
        <v>0</v>
      </c>
      <c r="M166" s="48"/>
      <c r="N166" s="48"/>
      <c r="O166" s="48"/>
      <c r="P166" s="49">
        <v>0</v>
      </c>
    </row>
    <row r="167" spans="1:17" s="2" customFormat="1" ht="13.5" customHeight="1">
      <c r="A167" s="336"/>
      <c r="B167" s="7" t="s">
        <v>487</v>
      </c>
      <c r="C167" s="8"/>
      <c r="D167" s="92">
        <v>89542</v>
      </c>
      <c r="E167" s="92">
        <v>13431</v>
      </c>
      <c r="F167" s="92">
        <v>76111</v>
      </c>
      <c r="G167" s="48"/>
      <c r="H167" s="92"/>
      <c r="I167" s="48"/>
      <c r="J167" s="48"/>
      <c r="K167" s="48"/>
      <c r="L167" s="92"/>
      <c r="M167" s="48"/>
      <c r="N167" s="48"/>
      <c r="O167" s="48"/>
      <c r="P167" s="49"/>
      <c r="Q167" s="20"/>
    </row>
    <row r="168" spans="1:17" s="2" customFormat="1" ht="16.5" customHeight="1">
      <c r="A168" s="336" t="s">
        <v>529</v>
      </c>
      <c r="B168" s="337" t="s">
        <v>368</v>
      </c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8"/>
      <c r="Q168" s="20"/>
    </row>
    <row r="169" spans="1:17" s="2" customFormat="1" ht="13.5" customHeight="1">
      <c r="A169" s="336"/>
      <c r="B169" s="334" t="s">
        <v>419</v>
      </c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5"/>
      <c r="Q169" s="20"/>
    </row>
    <row r="170" spans="1:17" s="2" customFormat="1" ht="12.75">
      <c r="A170" s="336"/>
      <c r="B170" s="348" t="s">
        <v>474</v>
      </c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  <c r="N170" s="348"/>
      <c r="O170" s="348"/>
      <c r="P170" s="349"/>
      <c r="Q170" s="20"/>
    </row>
    <row r="171" spans="1:16" s="2" customFormat="1" ht="12.75">
      <c r="A171" s="336"/>
      <c r="B171" s="350" t="s">
        <v>58</v>
      </c>
      <c r="C171" s="350"/>
      <c r="D171" s="350"/>
      <c r="E171" s="350"/>
      <c r="F171" s="350"/>
      <c r="G171" s="350"/>
      <c r="H171" s="350"/>
      <c r="I171" s="350"/>
      <c r="J171" s="350"/>
      <c r="K171" s="350"/>
      <c r="L171" s="350"/>
      <c r="M171" s="350"/>
      <c r="N171" s="350"/>
      <c r="O171" s="350"/>
      <c r="P171" s="351"/>
    </row>
    <row r="172" spans="1:16" s="2" customFormat="1" ht="12.75">
      <c r="A172" s="336"/>
      <c r="B172" s="348" t="s">
        <v>483</v>
      </c>
      <c r="C172" s="348"/>
      <c r="D172" s="348"/>
      <c r="E172" s="348"/>
      <c r="F172" s="348"/>
      <c r="G172" s="348"/>
      <c r="H172" s="348"/>
      <c r="I172" s="348"/>
      <c r="J172" s="348"/>
      <c r="K172" s="348"/>
      <c r="L172" s="348"/>
      <c r="M172" s="348"/>
      <c r="N172" s="348"/>
      <c r="O172" s="348"/>
      <c r="P172" s="349"/>
    </row>
    <row r="173" spans="1:16" s="2" customFormat="1" ht="17.25" customHeight="1">
      <c r="A173" s="336"/>
      <c r="B173" s="148" t="s">
        <v>221</v>
      </c>
      <c r="C173" s="148" t="s">
        <v>484</v>
      </c>
      <c r="D173" s="194">
        <f>D174+D175</f>
        <v>207965</v>
      </c>
      <c r="E173" s="194">
        <f aca="true" t="shared" si="38" ref="E173:P173">E174+E175</f>
        <v>27154</v>
      </c>
      <c r="F173" s="194">
        <f t="shared" si="38"/>
        <v>180811</v>
      </c>
      <c r="G173" s="194">
        <f t="shared" si="38"/>
        <v>72363</v>
      </c>
      <c r="H173" s="194">
        <f t="shared" si="38"/>
        <v>10856</v>
      </c>
      <c r="I173" s="194">
        <f t="shared" si="38"/>
        <v>0</v>
      </c>
      <c r="J173" s="194">
        <f t="shared" si="38"/>
        <v>0</v>
      </c>
      <c r="K173" s="194">
        <f t="shared" si="38"/>
        <v>10856</v>
      </c>
      <c r="L173" s="194">
        <f t="shared" si="38"/>
        <v>61507</v>
      </c>
      <c r="M173" s="194">
        <f t="shared" si="38"/>
        <v>0</v>
      </c>
      <c r="N173" s="194">
        <f t="shared" si="38"/>
        <v>0</v>
      </c>
      <c r="O173" s="194">
        <f t="shared" si="38"/>
        <v>0</v>
      </c>
      <c r="P173" s="195">
        <f t="shared" si="38"/>
        <v>61507</v>
      </c>
    </row>
    <row r="174" spans="1:16" s="2" customFormat="1" ht="12.75">
      <c r="A174" s="336"/>
      <c r="B174" s="8" t="s">
        <v>3</v>
      </c>
      <c r="C174" s="8"/>
      <c r="D174" s="92">
        <f>E174+F174</f>
        <v>135602</v>
      </c>
      <c r="E174" s="92">
        <v>16298</v>
      </c>
      <c r="F174" s="92">
        <v>119304</v>
      </c>
      <c r="G174" s="92"/>
      <c r="H174" s="92"/>
      <c r="I174" s="209"/>
      <c r="J174" s="48"/>
      <c r="K174" s="48"/>
      <c r="L174" s="92"/>
      <c r="M174" s="48"/>
      <c r="N174" s="48"/>
      <c r="O174" s="48"/>
      <c r="P174" s="49"/>
    </row>
    <row r="175" spans="1:16" s="2" customFormat="1" ht="12.75">
      <c r="A175" s="336"/>
      <c r="B175" s="210" t="s">
        <v>388</v>
      </c>
      <c r="C175" s="211"/>
      <c r="D175" s="202">
        <f>E175+F175</f>
        <v>72363</v>
      </c>
      <c r="E175" s="202">
        <f>H175</f>
        <v>10856</v>
      </c>
      <c r="F175" s="202">
        <f>L175</f>
        <v>61507</v>
      </c>
      <c r="G175" s="202">
        <f>H175+L175</f>
        <v>72363</v>
      </c>
      <c r="H175" s="202">
        <f>K175</f>
        <v>10856</v>
      </c>
      <c r="I175" s="202"/>
      <c r="J175" s="202"/>
      <c r="K175" s="202">
        <f>SUM(K176:K191)</f>
        <v>10856</v>
      </c>
      <c r="L175" s="202">
        <f>P175</f>
        <v>61507</v>
      </c>
      <c r="M175" s="202"/>
      <c r="N175" s="202"/>
      <c r="O175" s="202"/>
      <c r="P175" s="212">
        <f>SUM(P176:P191)</f>
        <v>61507</v>
      </c>
    </row>
    <row r="176" spans="1:16" s="2" customFormat="1" ht="12.75">
      <c r="A176" s="336"/>
      <c r="B176" s="7" t="s">
        <v>696</v>
      </c>
      <c r="C176" s="8" t="s">
        <v>169</v>
      </c>
      <c r="D176" s="92">
        <f>E176+F176</f>
        <v>3170</v>
      </c>
      <c r="E176" s="92">
        <f>H176</f>
        <v>0</v>
      </c>
      <c r="F176" s="92">
        <f>L176</f>
        <v>3170</v>
      </c>
      <c r="G176" s="92">
        <f>H176+L176</f>
        <v>3170</v>
      </c>
      <c r="H176" s="92">
        <f>K176</f>
        <v>0</v>
      </c>
      <c r="I176" s="48"/>
      <c r="J176" s="48"/>
      <c r="K176" s="48"/>
      <c r="L176" s="92">
        <f>P176</f>
        <v>3170</v>
      </c>
      <c r="M176" s="48"/>
      <c r="N176" s="48"/>
      <c r="O176" s="48"/>
      <c r="P176" s="49">
        <v>3170</v>
      </c>
    </row>
    <row r="177" spans="1:16" s="2" customFormat="1" ht="12.75">
      <c r="A177" s="336"/>
      <c r="B177" s="7" t="s">
        <v>696</v>
      </c>
      <c r="C177" s="8" t="s">
        <v>494</v>
      </c>
      <c r="D177" s="92">
        <f aca="true" t="shared" si="39" ref="D177:D191">E177+F177</f>
        <v>560</v>
      </c>
      <c r="E177" s="92">
        <f aca="true" t="shared" si="40" ref="E177:E191">H177</f>
        <v>560</v>
      </c>
      <c r="F177" s="92">
        <f aca="true" t="shared" si="41" ref="F177:F191">L177</f>
        <v>0</v>
      </c>
      <c r="G177" s="92">
        <f aca="true" t="shared" si="42" ref="G177:G191">H177+L177</f>
        <v>560</v>
      </c>
      <c r="H177" s="92">
        <f aca="true" t="shared" si="43" ref="H177:H191">K177</f>
        <v>560</v>
      </c>
      <c r="I177" s="48"/>
      <c r="J177" s="48"/>
      <c r="K177" s="48">
        <v>560</v>
      </c>
      <c r="L177" s="92">
        <f aca="true" t="shared" si="44" ref="L177:L191">P177</f>
        <v>0</v>
      </c>
      <c r="M177" s="48"/>
      <c r="N177" s="48"/>
      <c r="O177" s="48"/>
      <c r="P177" s="49"/>
    </row>
    <row r="178" spans="1:16" s="2" customFormat="1" ht="12.75">
      <c r="A178" s="336"/>
      <c r="B178" s="7" t="s">
        <v>632</v>
      </c>
      <c r="C178" s="8" t="s">
        <v>170</v>
      </c>
      <c r="D178" s="92">
        <f t="shared" si="39"/>
        <v>515</v>
      </c>
      <c r="E178" s="92">
        <f t="shared" si="40"/>
        <v>0</v>
      </c>
      <c r="F178" s="92">
        <f t="shared" si="41"/>
        <v>515</v>
      </c>
      <c r="G178" s="92">
        <f t="shared" si="42"/>
        <v>515</v>
      </c>
      <c r="H178" s="92">
        <f t="shared" si="43"/>
        <v>0</v>
      </c>
      <c r="I178" s="48"/>
      <c r="J178" s="48"/>
      <c r="K178" s="48"/>
      <c r="L178" s="92">
        <f t="shared" si="44"/>
        <v>515</v>
      </c>
      <c r="M178" s="48"/>
      <c r="N178" s="48"/>
      <c r="O178" s="48"/>
      <c r="P178" s="49">
        <v>515</v>
      </c>
    </row>
    <row r="179" spans="1:16" s="2" customFormat="1" ht="12.75">
      <c r="A179" s="336"/>
      <c r="B179" s="7" t="s">
        <v>632</v>
      </c>
      <c r="C179" s="8" t="s">
        <v>495</v>
      </c>
      <c r="D179" s="92">
        <f t="shared" si="39"/>
        <v>91</v>
      </c>
      <c r="E179" s="92">
        <f t="shared" si="40"/>
        <v>91</v>
      </c>
      <c r="F179" s="92">
        <f t="shared" si="41"/>
        <v>0</v>
      </c>
      <c r="G179" s="92">
        <f t="shared" si="42"/>
        <v>91</v>
      </c>
      <c r="H179" s="92">
        <f t="shared" si="43"/>
        <v>91</v>
      </c>
      <c r="I179" s="48"/>
      <c r="J179" s="48"/>
      <c r="K179" s="48">
        <v>91</v>
      </c>
      <c r="L179" s="92">
        <f t="shared" si="44"/>
        <v>0</v>
      </c>
      <c r="M179" s="48"/>
      <c r="N179" s="48"/>
      <c r="O179" s="48"/>
      <c r="P179" s="49"/>
    </row>
    <row r="180" spans="1:16" s="2" customFormat="1" ht="12.75">
      <c r="A180" s="336"/>
      <c r="B180" s="7" t="s">
        <v>103</v>
      </c>
      <c r="C180" s="8" t="s">
        <v>171</v>
      </c>
      <c r="D180" s="92">
        <f t="shared" si="39"/>
        <v>39797</v>
      </c>
      <c r="E180" s="92">
        <f t="shared" si="40"/>
        <v>0</v>
      </c>
      <c r="F180" s="92">
        <f t="shared" si="41"/>
        <v>39797</v>
      </c>
      <c r="G180" s="92">
        <f t="shared" si="42"/>
        <v>39797</v>
      </c>
      <c r="H180" s="92">
        <f t="shared" si="43"/>
        <v>0</v>
      </c>
      <c r="I180" s="48"/>
      <c r="J180" s="48"/>
      <c r="K180" s="48"/>
      <c r="L180" s="92">
        <f t="shared" si="44"/>
        <v>39797</v>
      </c>
      <c r="M180" s="48"/>
      <c r="N180" s="48"/>
      <c r="O180" s="48"/>
      <c r="P180" s="49">
        <v>39797</v>
      </c>
    </row>
    <row r="181" spans="1:16" s="2" customFormat="1" ht="12.75">
      <c r="A181" s="336"/>
      <c r="B181" s="7" t="s">
        <v>103</v>
      </c>
      <c r="C181" s="8" t="s">
        <v>496</v>
      </c>
      <c r="D181" s="92">
        <f t="shared" si="39"/>
        <v>7023</v>
      </c>
      <c r="E181" s="92">
        <f t="shared" si="40"/>
        <v>7023</v>
      </c>
      <c r="F181" s="92">
        <f t="shared" si="41"/>
        <v>0</v>
      </c>
      <c r="G181" s="92">
        <f t="shared" si="42"/>
        <v>7023</v>
      </c>
      <c r="H181" s="92">
        <f t="shared" si="43"/>
        <v>7023</v>
      </c>
      <c r="I181" s="48"/>
      <c r="J181" s="48"/>
      <c r="K181" s="48">
        <v>7023</v>
      </c>
      <c r="L181" s="92">
        <f t="shared" si="44"/>
        <v>0</v>
      </c>
      <c r="M181" s="48"/>
      <c r="N181" s="48"/>
      <c r="O181" s="48"/>
      <c r="P181" s="49"/>
    </row>
    <row r="182" spans="1:16" s="2" customFormat="1" ht="12.75">
      <c r="A182" s="336"/>
      <c r="B182" s="7" t="s">
        <v>634</v>
      </c>
      <c r="C182" s="8" t="s">
        <v>172</v>
      </c>
      <c r="D182" s="92">
        <f t="shared" si="39"/>
        <v>1659</v>
      </c>
      <c r="E182" s="92">
        <f t="shared" si="40"/>
        <v>0</v>
      </c>
      <c r="F182" s="92">
        <f t="shared" si="41"/>
        <v>1659</v>
      </c>
      <c r="G182" s="92">
        <f t="shared" si="42"/>
        <v>1659</v>
      </c>
      <c r="H182" s="92">
        <f t="shared" si="43"/>
        <v>0</v>
      </c>
      <c r="I182" s="48"/>
      <c r="J182" s="48"/>
      <c r="K182" s="48"/>
      <c r="L182" s="92">
        <f t="shared" si="44"/>
        <v>1659</v>
      </c>
      <c r="M182" s="48"/>
      <c r="N182" s="48"/>
      <c r="O182" s="48"/>
      <c r="P182" s="49">
        <v>1659</v>
      </c>
    </row>
    <row r="183" spans="1:16" s="2" customFormat="1" ht="12.75">
      <c r="A183" s="336"/>
      <c r="B183" s="7" t="s">
        <v>634</v>
      </c>
      <c r="C183" s="8" t="s">
        <v>497</v>
      </c>
      <c r="D183" s="92">
        <f t="shared" si="39"/>
        <v>293</v>
      </c>
      <c r="E183" s="92">
        <f t="shared" si="40"/>
        <v>293</v>
      </c>
      <c r="F183" s="92">
        <f t="shared" si="41"/>
        <v>0</v>
      </c>
      <c r="G183" s="92">
        <f t="shared" si="42"/>
        <v>293</v>
      </c>
      <c r="H183" s="92">
        <f t="shared" si="43"/>
        <v>293</v>
      </c>
      <c r="I183" s="48"/>
      <c r="J183" s="48"/>
      <c r="K183" s="48">
        <v>293</v>
      </c>
      <c r="L183" s="92">
        <f t="shared" si="44"/>
        <v>0</v>
      </c>
      <c r="M183" s="48"/>
      <c r="N183" s="48"/>
      <c r="O183" s="48"/>
      <c r="P183" s="49"/>
    </row>
    <row r="184" spans="1:16" s="2" customFormat="1" ht="12.75">
      <c r="A184" s="336"/>
      <c r="B184" s="7" t="s">
        <v>48</v>
      </c>
      <c r="C184" s="8" t="s">
        <v>173</v>
      </c>
      <c r="D184" s="92">
        <f t="shared" si="39"/>
        <v>314</v>
      </c>
      <c r="E184" s="92">
        <f t="shared" si="40"/>
        <v>0</v>
      </c>
      <c r="F184" s="92">
        <f t="shared" si="41"/>
        <v>314</v>
      </c>
      <c r="G184" s="92">
        <f t="shared" si="42"/>
        <v>314</v>
      </c>
      <c r="H184" s="92">
        <f t="shared" si="43"/>
        <v>0</v>
      </c>
      <c r="I184" s="48"/>
      <c r="J184" s="48"/>
      <c r="K184" s="48"/>
      <c r="L184" s="92">
        <f t="shared" si="44"/>
        <v>314</v>
      </c>
      <c r="M184" s="48"/>
      <c r="N184" s="48"/>
      <c r="O184" s="48"/>
      <c r="P184" s="49">
        <v>314</v>
      </c>
    </row>
    <row r="185" spans="1:16" s="2" customFormat="1" ht="12.75">
      <c r="A185" s="336"/>
      <c r="B185" s="7" t="s">
        <v>48</v>
      </c>
      <c r="C185" s="8" t="s">
        <v>415</v>
      </c>
      <c r="D185" s="92">
        <f t="shared" si="39"/>
        <v>56</v>
      </c>
      <c r="E185" s="92">
        <f t="shared" si="40"/>
        <v>56</v>
      </c>
      <c r="F185" s="92">
        <f t="shared" si="41"/>
        <v>0</v>
      </c>
      <c r="G185" s="92">
        <f t="shared" si="42"/>
        <v>56</v>
      </c>
      <c r="H185" s="92">
        <f t="shared" si="43"/>
        <v>56</v>
      </c>
      <c r="I185" s="48"/>
      <c r="J185" s="48"/>
      <c r="K185" s="48">
        <v>56</v>
      </c>
      <c r="L185" s="92">
        <f t="shared" si="44"/>
        <v>0</v>
      </c>
      <c r="M185" s="48"/>
      <c r="N185" s="48"/>
      <c r="O185" s="48"/>
      <c r="P185" s="49"/>
    </row>
    <row r="186" spans="1:16" s="2" customFormat="1" ht="12.75">
      <c r="A186" s="336"/>
      <c r="B186" s="7" t="s">
        <v>720</v>
      </c>
      <c r="C186" s="8" t="s">
        <v>174</v>
      </c>
      <c r="D186" s="92">
        <f t="shared" si="39"/>
        <v>14991</v>
      </c>
      <c r="E186" s="92">
        <f t="shared" si="40"/>
        <v>0</v>
      </c>
      <c r="F186" s="92">
        <f t="shared" si="41"/>
        <v>14991</v>
      </c>
      <c r="G186" s="92">
        <f t="shared" si="42"/>
        <v>14991</v>
      </c>
      <c r="H186" s="92">
        <f t="shared" si="43"/>
        <v>0</v>
      </c>
      <c r="I186" s="48"/>
      <c r="J186" s="48"/>
      <c r="K186" s="48"/>
      <c r="L186" s="92">
        <f t="shared" si="44"/>
        <v>14991</v>
      </c>
      <c r="M186" s="48"/>
      <c r="N186" s="48"/>
      <c r="O186" s="48"/>
      <c r="P186" s="49">
        <v>14991</v>
      </c>
    </row>
    <row r="187" spans="1:16" s="2" customFormat="1" ht="12.75">
      <c r="A187" s="336"/>
      <c r="B187" s="7" t="s">
        <v>720</v>
      </c>
      <c r="C187" s="8" t="s">
        <v>498</v>
      </c>
      <c r="D187" s="92">
        <f t="shared" si="39"/>
        <v>2646</v>
      </c>
      <c r="E187" s="92">
        <f t="shared" si="40"/>
        <v>2646</v>
      </c>
      <c r="F187" s="92">
        <f t="shared" si="41"/>
        <v>0</v>
      </c>
      <c r="G187" s="92">
        <f t="shared" si="42"/>
        <v>2646</v>
      </c>
      <c r="H187" s="92">
        <f t="shared" si="43"/>
        <v>2646</v>
      </c>
      <c r="I187" s="48"/>
      <c r="J187" s="48"/>
      <c r="K187" s="48">
        <v>2646</v>
      </c>
      <c r="L187" s="92">
        <f t="shared" si="44"/>
        <v>0</v>
      </c>
      <c r="M187" s="48"/>
      <c r="N187" s="48"/>
      <c r="O187" s="48"/>
      <c r="P187" s="49"/>
    </row>
    <row r="188" spans="1:16" s="2" customFormat="1" ht="12.75">
      <c r="A188" s="336"/>
      <c r="B188" s="7" t="s">
        <v>65</v>
      </c>
      <c r="C188" s="8" t="s">
        <v>175</v>
      </c>
      <c r="D188" s="92">
        <f t="shared" si="39"/>
        <v>211</v>
      </c>
      <c r="E188" s="92">
        <f t="shared" si="40"/>
        <v>0</v>
      </c>
      <c r="F188" s="92">
        <f t="shared" si="41"/>
        <v>211</v>
      </c>
      <c r="G188" s="92">
        <f t="shared" si="42"/>
        <v>211</v>
      </c>
      <c r="H188" s="92">
        <f t="shared" si="43"/>
        <v>0</v>
      </c>
      <c r="I188" s="48"/>
      <c r="J188" s="48"/>
      <c r="K188" s="48"/>
      <c r="L188" s="92">
        <f t="shared" si="44"/>
        <v>211</v>
      </c>
      <c r="M188" s="48"/>
      <c r="N188" s="48"/>
      <c r="O188" s="48"/>
      <c r="P188" s="49">
        <v>211</v>
      </c>
    </row>
    <row r="189" spans="1:16" s="2" customFormat="1" ht="12.75">
      <c r="A189" s="336"/>
      <c r="B189" s="7" t="s">
        <v>65</v>
      </c>
      <c r="C189" s="8" t="s">
        <v>499</v>
      </c>
      <c r="D189" s="92">
        <f t="shared" si="39"/>
        <v>37</v>
      </c>
      <c r="E189" s="92">
        <f t="shared" si="40"/>
        <v>37</v>
      </c>
      <c r="F189" s="92">
        <f t="shared" si="41"/>
        <v>0</v>
      </c>
      <c r="G189" s="92">
        <f t="shared" si="42"/>
        <v>37</v>
      </c>
      <c r="H189" s="92">
        <f t="shared" si="43"/>
        <v>37</v>
      </c>
      <c r="I189" s="48"/>
      <c r="J189" s="48"/>
      <c r="K189" s="48">
        <v>37</v>
      </c>
      <c r="L189" s="92">
        <f t="shared" si="44"/>
        <v>0</v>
      </c>
      <c r="M189" s="48"/>
      <c r="N189" s="48"/>
      <c r="O189" s="48"/>
      <c r="P189" s="49"/>
    </row>
    <row r="190" spans="1:16" s="2" customFormat="1" ht="12.75">
      <c r="A190" s="336"/>
      <c r="B190" s="7" t="s">
        <v>591</v>
      </c>
      <c r="C190" s="8" t="s">
        <v>176</v>
      </c>
      <c r="D190" s="92">
        <f t="shared" si="39"/>
        <v>850</v>
      </c>
      <c r="E190" s="92">
        <f t="shared" si="40"/>
        <v>0</v>
      </c>
      <c r="F190" s="92">
        <f t="shared" si="41"/>
        <v>850</v>
      </c>
      <c r="G190" s="92">
        <f t="shared" si="42"/>
        <v>850</v>
      </c>
      <c r="H190" s="92">
        <f t="shared" si="43"/>
        <v>0</v>
      </c>
      <c r="I190" s="48"/>
      <c r="J190" s="48"/>
      <c r="K190" s="48"/>
      <c r="L190" s="92">
        <f t="shared" si="44"/>
        <v>850</v>
      </c>
      <c r="M190" s="48"/>
      <c r="N190" s="48"/>
      <c r="O190" s="48"/>
      <c r="P190" s="49">
        <v>850</v>
      </c>
    </row>
    <row r="191" spans="1:16" s="2" customFormat="1" ht="12.75">
      <c r="A191" s="336"/>
      <c r="B191" s="7" t="s">
        <v>591</v>
      </c>
      <c r="C191" s="8" t="s">
        <v>528</v>
      </c>
      <c r="D191" s="92">
        <f t="shared" si="39"/>
        <v>150</v>
      </c>
      <c r="E191" s="92">
        <f t="shared" si="40"/>
        <v>150</v>
      </c>
      <c r="F191" s="92">
        <f t="shared" si="41"/>
        <v>0</v>
      </c>
      <c r="G191" s="92">
        <f t="shared" si="42"/>
        <v>150</v>
      </c>
      <c r="H191" s="92">
        <f t="shared" si="43"/>
        <v>150</v>
      </c>
      <c r="I191" s="48"/>
      <c r="J191" s="48"/>
      <c r="K191" s="48">
        <v>150</v>
      </c>
      <c r="L191" s="92">
        <f t="shared" si="44"/>
        <v>0</v>
      </c>
      <c r="M191" s="48"/>
      <c r="N191" s="48"/>
      <c r="O191" s="48"/>
      <c r="P191" s="49"/>
    </row>
    <row r="192" spans="1:16" s="2" customFormat="1" ht="17.25" customHeight="1">
      <c r="A192" s="336" t="s">
        <v>371</v>
      </c>
      <c r="B192" s="346" t="s">
        <v>473</v>
      </c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7"/>
    </row>
    <row r="193" spans="1:16" s="2" customFormat="1" ht="12.75">
      <c r="A193" s="336"/>
      <c r="B193" s="348" t="s">
        <v>474</v>
      </c>
      <c r="C193" s="348"/>
      <c r="D193" s="348"/>
      <c r="E193" s="348"/>
      <c r="F193" s="348"/>
      <c r="G193" s="348"/>
      <c r="H193" s="348"/>
      <c r="I193" s="348"/>
      <c r="J193" s="348"/>
      <c r="K193" s="348"/>
      <c r="L193" s="348"/>
      <c r="M193" s="348"/>
      <c r="N193" s="348"/>
      <c r="O193" s="348"/>
      <c r="P193" s="349"/>
    </row>
    <row r="194" spans="1:16" s="2" customFormat="1" ht="12.75">
      <c r="A194" s="336"/>
      <c r="B194" s="350" t="s">
        <v>59</v>
      </c>
      <c r="C194" s="350"/>
      <c r="D194" s="350"/>
      <c r="E194" s="350"/>
      <c r="F194" s="350"/>
      <c r="G194" s="350"/>
      <c r="H194" s="350"/>
      <c r="I194" s="350"/>
      <c r="J194" s="350"/>
      <c r="K194" s="350"/>
      <c r="L194" s="350"/>
      <c r="M194" s="350"/>
      <c r="N194" s="350"/>
      <c r="O194" s="350"/>
      <c r="P194" s="351"/>
    </row>
    <row r="195" spans="1:16" s="2" customFormat="1" ht="12.75">
      <c r="A195" s="336"/>
      <c r="B195" s="348" t="s">
        <v>483</v>
      </c>
      <c r="C195" s="348"/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9"/>
    </row>
    <row r="196" spans="1:16" s="2" customFormat="1" ht="16.5" customHeight="1">
      <c r="A196" s="336"/>
      <c r="B196" s="148" t="s">
        <v>221</v>
      </c>
      <c r="C196" s="148" t="s">
        <v>484</v>
      </c>
      <c r="D196" s="194">
        <f>D197+D198</f>
        <v>256861</v>
      </c>
      <c r="E196" s="194">
        <f aca="true" t="shared" si="45" ref="E196:P196">E197+E198</f>
        <v>34691</v>
      </c>
      <c r="F196" s="194">
        <f t="shared" si="45"/>
        <v>222170</v>
      </c>
      <c r="G196" s="194">
        <f t="shared" si="45"/>
        <v>92092</v>
      </c>
      <c r="H196" s="194">
        <f t="shared" si="45"/>
        <v>13813</v>
      </c>
      <c r="I196" s="194">
        <f t="shared" si="45"/>
        <v>0</v>
      </c>
      <c r="J196" s="194">
        <f t="shared" si="45"/>
        <v>0</v>
      </c>
      <c r="K196" s="194">
        <f t="shared" si="45"/>
        <v>13813</v>
      </c>
      <c r="L196" s="194">
        <f t="shared" si="45"/>
        <v>78279</v>
      </c>
      <c r="M196" s="194">
        <f t="shared" si="45"/>
        <v>0</v>
      </c>
      <c r="N196" s="194">
        <f t="shared" si="45"/>
        <v>0</v>
      </c>
      <c r="O196" s="194">
        <f t="shared" si="45"/>
        <v>0</v>
      </c>
      <c r="P196" s="195">
        <f t="shared" si="45"/>
        <v>78279</v>
      </c>
    </row>
    <row r="197" spans="1:16" s="2" customFormat="1" ht="12.75">
      <c r="A197" s="336"/>
      <c r="B197" s="8" t="s">
        <v>3</v>
      </c>
      <c r="C197" s="8"/>
      <c r="D197" s="92">
        <f>E197+F197</f>
        <v>164769</v>
      </c>
      <c r="E197" s="92">
        <v>20878</v>
      </c>
      <c r="F197" s="92">
        <v>143891</v>
      </c>
      <c r="G197" s="92"/>
      <c r="H197" s="92"/>
      <c r="I197" s="48"/>
      <c r="J197" s="48"/>
      <c r="K197" s="48"/>
      <c r="L197" s="92"/>
      <c r="M197" s="48"/>
      <c r="N197" s="48"/>
      <c r="O197" s="48"/>
      <c r="P197" s="49"/>
    </row>
    <row r="198" spans="1:16" s="2" customFormat="1" ht="12.75">
      <c r="A198" s="336"/>
      <c r="B198" s="201" t="s">
        <v>388</v>
      </c>
      <c r="C198" s="201"/>
      <c r="D198" s="202">
        <f>E198+F198</f>
        <v>92092</v>
      </c>
      <c r="E198" s="202">
        <f>H198</f>
        <v>13813</v>
      </c>
      <c r="F198" s="202">
        <f>L198</f>
        <v>78279</v>
      </c>
      <c r="G198" s="202">
        <f>H198+L198</f>
        <v>92092</v>
      </c>
      <c r="H198" s="202">
        <f>K198</f>
        <v>13813</v>
      </c>
      <c r="I198" s="202">
        <f aca="true" t="shared" si="46" ref="I198:O198">SUM(I199:I213)</f>
        <v>0</v>
      </c>
      <c r="J198" s="202">
        <f t="shared" si="46"/>
        <v>0</v>
      </c>
      <c r="K198" s="202">
        <f>SUM(K199:K214)</f>
        <v>13813</v>
      </c>
      <c r="L198" s="202">
        <f>SUM(L199:L214)</f>
        <v>78279</v>
      </c>
      <c r="M198" s="202">
        <f t="shared" si="46"/>
        <v>0</v>
      </c>
      <c r="N198" s="202">
        <f t="shared" si="46"/>
        <v>0</v>
      </c>
      <c r="O198" s="202">
        <f t="shared" si="46"/>
        <v>0</v>
      </c>
      <c r="P198" s="212">
        <f>SUM(P199:P214)</f>
        <v>78279</v>
      </c>
    </row>
    <row r="199" spans="1:16" s="2" customFormat="1" ht="12.75">
      <c r="A199" s="336"/>
      <c r="B199" s="7" t="s">
        <v>696</v>
      </c>
      <c r="C199" s="8" t="s">
        <v>169</v>
      </c>
      <c r="D199" s="97">
        <f aca="true" t="shared" si="47" ref="D199:D214">E199+F199</f>
        <v>898</v>
      </c>
      <c r="E199" s="92">
        <f aca="true" t="shared" si="48" ref="E199:E214">H199</f>
        <v>0</v>
      </c>
      <c r="F199" s="92">
        <f aca="true" t="shared" si="49" ref="F199:F214">L199</f>
        <v>898</v>
      </c>
      <c r="G199" s="92">
        <f aca="true" t="shared" si="50" ref="G199:G214">H199+L199</f>
        <v>898</v>
      </c>
      <c r="H199" s="92">
        <f aca="true" t="shared" si="51" ref="H199:H214">K199</f>
        <v>0</v>
      </c>
      <c r="I199" s="48"/>
      <c r="J199" s="48"/>
      <c r="K199" s="48"/>
      <c r="L199" s="92">
        <f>P199</f>
        <v>898</v>
      </c>
      <c r="M199" s="48"/>
      <c r="N199" s="48"/>
      <c r="O199" s="48"/>
      <c r="P199" s="49">
        <v>898</v>
      </c>
    </row>
    <row r="200" spans="1:16" s="2" customFormat="1" ht="12.75">
      <c r="A200" s="336"/>
      <c r="B200" s="7" t="s">
        <v>696</v>
      </c>
      <c r="C200" s="8" t="s">
        <v>494</v>
      </c>
      <c r="D200" s="97">
        <f t="shared" si="47"/>
        <v>159</v>
      </c>
      <c r="E200" s="92">
        <f t="shared" si="48"/>
        <v>159</v>
      </c>
      <c r="F200" s="92">
        <f t="shared" si="49"/>
        <v>0</v>
      </c>
      <c r="G200" s="92">
        <f t="shared" si="50"/>
        <v>159</v>
      </c>
      <c r="H200" s="92">
        <f t="shared" si="51"/>
        <v>159</v>
      </c>
      <c r="I200" s="48"/>
      <c r="J200" s="48"/>
      <c r="K200" s="48">
        <v>159</v>
      </c>
      <c r="L200" s="92">
        <f aca="true" t="shared" si="52" ref="L200:L214">P200</f>
        <v>0</v>
      </c>
      <c r="M200" s="48"/>
      <c r="N200" s="48"/>
      <c r="O200" s="48"/>
      <c r="P200" s="49"/>
    </row>
    <row r="201" spans="1:16" s="2" customFormat="1" ht="12.75">
      <c r="A201" s="336"/>
      <c r="B201" s="7" t="s">
        <v>632</v>
      </c>
      <c r="C201" s="8" t="s">
        <v>170</v>
      </c>
      <c r="D201" s="97">
        <f t="shared" si="47"/>
        <v>146</v>
      </c>
      <c r="E201" s="92">
        <f t="shared" si="48"/>
        <v>0</v>
      </c>
      <c r="F201" s="92">
        <f t="shared" si="49"/>
        <v>146</v>
      </c>
      <c r="G201" s="92">
        <f t="shared" si="50"/>
        <v>146</v>
      </c>
      <c r="H201" s="92">
        <f t="shared" si="51"/>
        <v>0</v>
      </c>
      <c r="I201" s="48"/>
      <c r="J201" s="48"/>
      <c r="K201" s="48"/>
      <c r="L201" s="92">
        <f t="shared" si="52"/>
        <v>146</v>
      </c>
      <c r="M201" s="48"/>
      <c r="N201" s="48"/>
      <c r="O201" s="48"/>
      <c r="P201" s="49">
        <v>146</v>
      </c>
    </row>
    <row r="202" spans="1:16" s="2" customFormat="1" ht="12.75">
      <c r="A202" s="336"/>
      <c r="B202" s="7" t="s">
        <v>632</v>
      </c>
      <c r="C202" s="8" t="s">
        <v>495</v>
      </c>
      <c r="D202" s="97">
        <f t="shared" si="47"/>
        <v>26</v>
      </c>
      <c r="E202" s="92">
        <f t="shared" si="48"/>
        <v>26</v>
      </c>
      <c r="F202" s="92">
        <f t="shared" si="49"/>
        <v>0</v>
      </c>
      <c r="G202" s="92">
        <f t="shared" si="50"/>
        <v>26</v>
      </c>
      <c r="H202" s="92">
        <f t="shared" si="51"/>
        <v>26</v>
      </c>
      <c r="I202" s="48"/>
      <c r="J202" s="48"/>
      <c r="K202" s="48">
        <v>26</v>
      </c>
      <c r="L202" s="92">
        <f t="shared" si="52"/>
        <v>0</v>
      </c>
      <c r="M202" s="48"/>
      <c r="N202" s="48"/>
      <c r="O202" s="48"/>
      <c r="P202" s="49"/>
    </row>
    <row r="203" spans="1:16" s="2" customFormat="1" ht="12.75">
      <c r="A203" s="336"/>
      <c r="B203" s="7" t="s">
        <v>103</v>
      </c>
      <c r="C203" s="8" t="s">
        <v>171</v>
      </c>
      <c r="D203" s="97">
        <f t="shared" si="47"/>
        <v>19380</v>
      </c>
      <c r="E203" s="92">
        <f t="shared" si="48"/>
        <v>0</v>
      </c>
      <c r="F203" s="92">
        <f t="shared" si="49"/>
        <v>19380</v>
      </c>
      <c r="G203" s="92">
        <f t="shared" si="50"/>
        <v>19380</v>
      </c>
      <c r="H203" s="92">
        <f t="shared" si="51"/>
        <v>0</v>
      </c>
      <c r="I203" s="48"/>
      <c r="J203" s="48"/>
      <c r="K203" s="48"/>
      <c r="L203" s="92">
        <f t="shared" si="52"/>
        <v>19380</v>
      </c>
      <c r="M203" s="48"/>
      <c r="N203" s="48"/>
      <c r="O203" s="48"/>
      <c r="P203" s="49">
        <v>19380</v>
      </c>
    </row>
    <row r="204" spans="1:16" s="2" customFormat="1" ht="12.75">
      <c r="A204" s="336"/>
      <c r="B204" s="7" t="s">
        <v>103</v>
      </c>
      <c r="C204" s="8" t="s">
        <v>496</v>
      </c>
      <c r="D204" s="97">
        <f t="shared" si="47"/>
        <v>3420</v>
      </c>
      <c r="E204" s="92">
        <f t="shared" si="48"/>
        <v>3420</v>
      </c>
      <c r="F204" s="92">
        <f t="shared" si="49"/>
        <v>0</v>
      </c>
      <c r="G204" s="92">
        <f t="shared" si="50"/>
        <v>3420</v>
      </c>
      <c r="H204" s="92">
        <f t="shared" si="51"/>
        <v>3420</v>
      </c>
      <c r="I204" s="48"/>
      <c r="J204" s="48"/>
      <c r="K204" s="48">
        <v>3420</v>
      </c>
      <c r="L204" s="92">
        <f t="shared" si="52"/>
        <v>0</v>
      </c>
      <c r="M204" s="48"/>
      <c r="N204" s="48"/>
      <c r="O204" s="48"/>
      <c r="P204" s="49"/>
    </row>
    <row r="205" spans="1:16" s="2" customFormat="1" ht="12.75">
      <c r="A205" s="336"/>
      <c r="B205" s="7" t="s">
        <v>634</v>
      </c>
      <c r="C205" s="8" t="s">
        <v>172</v>
      </c>
      <c r="D205" s="97">
        <f t="shared" si="47"/>
        <v>1650</v>
      </c>
      <c r="E205" s="92">
        <f t="shared" si="48"/>
        <v>0</v>
      </c>
      <c r="F205" s="92">
        <f t="shared" si="49"/>
        <v>1650</v>
      </c>
      <c r="G205" s="92">
        <f t="shared" si="50"/>
        <v>1650</v>
      </c>
      <c r="H205" s="92">
        <f t="shared" si="51"/>
        <v>0</v>
      </c>
      <c r="I205" s="48"/>
      <c r="J205" s="48"/>
      <c r="K205" s="48"/>
      <c r="L205" s="92">
        <f t="shared" si="52"/>
        <v>1650</v>
      </c>
      <c r="M205" s="48"/>
      <c r="N205" s="48"/>
      <c r="O205" s="48"/>
      <c r="P205" s="49">
        <v>1650</v>
      </c>
    </row>
    <row r="206" spans="1:16" s="2" customFormat="1" ht="14.25" customHeight="1">
      <c r="A206" s="336"/>
      <c r="B206" s="7" t="s">
        <v>634</v>
      </c>
      <c r="C206" s="8" t="s">
        <v>497</v>
      </c>
      <c r="D206" s="97">
        <f t="shared" si="47"/>
        <v>291</v>
      </c>
      <c r="E206" s="92">
        <f t="shared" si="48"/>
        <v>291</v>
      </c>
      <c r="F206" s="92">
        <f t="shared" si="49"/>
        <v>0</v>
      </c>
      <c r="G206" s="92">
        <f t="shared" si="50"/>
        <v>291</v>
      </c>
      <c r="H206" s="92">
        <f t="shared" si="51"/>
        <v>291</v>
      </c>
      <c r="I206" s="48"/>
      <c r="J206" s="48"/>
      <c r="K206" s="48">
        <v>291</v>
      </c>
      <c r="L206" s="92">
        <f t="shared" si="52"/>
        <v>0</v>
      </c>
      <c r="M206" s="48"/>
      <c r="N206" s="48"/>
      <c r="O206" s="48"/>
      <c r="P206" s="49"/>
    </row>
    <row r="207" spans="1:16" s="2" customFormat="1" ht="12.75">
      <c r="A207" s="336"/>
      <c r="B207" s="7" t="s">
        <v>48</v>
      </c>
      <c r="C207" s="8" t="s">
        <v>173</v>
      </c>
      <c r="D207" s="97">
        <f t="shared" si="47"/>
        <v>61</v>
      </c>
      <c r="E207" s="92">
        <f t="shared" si="48"/>
        <v>0</v>
      </c>
      <c r="F207" s="92">
        <f t="shared" si="49"/>
        <v>61</v>
      </c>
      <c r="G207" s="92">
        <f t="shared" si="50"/>
        <v>61</v>
      </c>
      <c r="H207" s="92">
        <f t="shared" si="51"/>
        <v>0</v>
      </c>
      <c r="I207" s="48"/>
      <c r="J207" s="48"/>
      <c r="K207" s="48"/>
      <c r="L207" s="92">
        <f t="shared" si="52"/>
        <v>61</v>
      </c>
      <c r="M207" s="48"/>
      <c r="N207" s="48"/>
      <c r="O207" s="48"/>
      <c r="P207" s="49">
        <v>61</v>
      </c>
    </row>
    <row r="208" spans="1:16" s="2" customFormat="1" ht="12.75">
      <c r="A208" s="336"/>
      <c r="B208" s="7" t="s">
        <v>48</v>
      </c>
      <c r="C208" s="8" t="s">
        <v>415</v>
      </c>
      <c r="D208" s="97">
        <f t="shared" si="47"/>
        <v>11</v>
      </c>
      <c r="E208" s="92">
        <f t="shared" si="48"/>
        <v>11</v>
      </c>
      <c r="F208" s="92">
        <f t="shared" si="49"/>
        <v>0</v>
      </c>
      <c r="G208" s="92">
        <f t="shared" si="50"/>
        <v>11</v>
      </c>
      <c r="H208" s="92">
        <f t="shared" si="51"/>
        <v>11</v>
      </c>
      <c r="I208" s="48"/>
      <c r="J208" s="48"/>
      <c r="K208" s="48">
        <v>11</v>
      </c>
      <c r="L208" s="92">
        <f t="shared" si="52"/>
        <v>0</v>
      </c>
      <c r="M208" s="48"/>
      <c r="N208" s="48"/>
      <c r="O208" s="48"/>
      <c r="P208" s="49"/>
    </row>
    <row r="209" spans="1:16" s="2" customFormat="1" ht="12.75">
      <c r="A209" s="336"/>
      <c r="B209" s="7" t="s">
        <v>720</v>
      </c>
      <c r="C209" s="8" t="s">
        <v>174</v>
      </c>
      <c r="D209" s="97">
        <f t="shared" si="47"/>
        <v>55729</v>
      </c>
      <c r="E209" s="92">
        <f t="shared" si="48"/>
        <v>0</v>
      </c>
      <c r="F209" s="92">
        <f t="shared" si="49"/>
        <v>55729</v>
      </c>
      <c r="G209" s="92">
        <f t="shared" si="50"/>
        <v>55729</v>
      </c>
      <c r="H209" s="92">
        <f t="shared" si="51"/>
        <v>0</v>
      </c>
      <c r="I209" s="48"/>
      <c r="J209" s="48"/>
      <c r="K209" s="48"/>
      <c r="L209" s="92">
        <f t="shared" si="52"/>
        <v>55729</v>
      </c>
      <c r="M209" s="48"/>
      <c r="N209" s="48"/>
      <c r="O209" s="48"/>
      <c r="P209" s="49">
        <v>55729</v>
      </c>
    </row>
    <row r="210" spans="1:16" s="2" customFormat="1" ht="12.75">
      <c r="A210" s="336"/>
      <c r="B210" s="7" t="s">
        <v>720</v>
      </c>
      <c r="C210" s="8" t="s">
        <v>498</v>
      </c>
      <c r="D210" s="97">
        <f t="shared" si="47"/>
        <v>9834</v>
      </c>
      <c r="E210" s="92">
        <f t="shared" si="48"/>
        <v>9834</v>
      </c>
      <c r="F210" s="92">
        <f t="shared" si="49"/>
        <v>0</v>
      </c>
      <c r="G210" s="92">
        <f t="shared" si="50"/>
        <v>9834</v>
      </c>
      <c r="H210" s="92">
        <f t="shared" si="51"/>
        <v>9834</v>
      </c>
      <c r="I210" s="48"/>
      <c r="J210" s="48"/>
      <c r="K210" s="48">
        <v>9834</v>
      </c>
      <c r="L210" s="92">
        <f t="shared" si="52"/>
        <v>0</v>
      </c>
      <c r="M210" s="48"/>
      <c r="N210" s="48"/>
      <c r="O210" s="48"/>
      <c r="P210" s="49"/>
    </row>
    <row r="211" spans="1:16" s="2" customFormat="1" ht="12.75">
      <c r="A211" s="336"/>
      <c r="B211" s="7" t="s">
        <v>65</v>
      </c>
      <c r="C211" s="8" t="s">
        <v>175</v>
      </c>
      <c r="D211" s="97">
        <f t="shared" si="47"/>
        <v>33</v>
      </c>
      <c r="E211" s="92">
        <f t="shared" si="48"/>
        <v>0</v>
      </c>
      <c r="F211" s="92">
        <f t="shared" si="49"/>
        <v>33</v>
      </c>
      <c r="G211" s="92">
        <f t="shared" si="50"/>
        <v>33</v>
      </c>
      <c r="H211" s="92">
        <f t="shared" si="51"/>
        <v>0</v>
      </c>
      <c r="I211" s="48"/>
      <c r="J211" s="48"/>
      <c r="K211" s="48"/>
      <c r="L211" s="92">
        <f t="shared" si="52"/>
        <v>33</v>
      </c>
      <c r="M211" s="48"/>
      <c r="N211" s="48"/>
      <c r="O211" s="48"/>
      <c r="P211" s="49">
        <v>33</v>
      </c>
    </row>
    <row r="212" spans="1:16" s="2" customFormat="1" ht="12.75">
      <c r="A212" s="336"/>
      <c r="B212" s="7" t="s">
        <v>65</v>
      </c>
      <c r="C212" s="8" t="s">
        <v>499</v>
      </c>
      <c r="D212" s="97">
        <f t="shared" si="47"/>
        <v>5</v>
      </c>
      <c r="E212" s="92">
        <f t="shared" si="48"/>
        <v>5</v>
      </c>
      <c r="F212" s="92">
        <f t="shared" si="49"/>
        <v>0</v>
      </c>
      <c r="G212" s="92">
        <f t="shared" si="50"/>
        <v>5</v>
      </c>
      <c r="H212" s="92">
        <f t="shared" si="51"/>
        <v>5</v>
      </c>
      <c r="I212" s="48"/>
      <c r="J212" s="48"/>
      <c r="K212" s="48">
        <v>5</v>
      </c>
      <c r="L212" s="92">
        <f t="shared" si="52"/>
        <v>0</v>
      </c>
      <c r="M212" s="48"/>
      <c r="N212" s="48"/>
      <c r="O212" s="48"/>
      <c r="P212" s="49"/>
    </row>
    <row r="213" spans="1:16" s="2" customFormat="1" ht="12.75">
      <c r="A213" s="336"/>
      <c r="B213" s="7" t="s">
        <v>591</v>
      </c>
      <c r="C213" s="8" t="s">
        <v>176</v>
      </c>
      <c r="D213" s="97">
        <f t="shared" si="47"/>
        <v>382</v>
      </c>
      <c r="E213" s="92">
        <f t="shared" si="48"/>
        <v>0</v>
      </c>
      <c r="F213" s="92">
        <f t="shared" si="49"/>
        <v>382</v>
      </c>
      <c r="G213" s="92">
        <f t="shared" si="50"/>
        <v>382</v>
      </c>
      <c r="H213" s="92">
        <f t="shared" si="51"/>
        <v>0</v>
      </c>
      <c r="I213" s="48"/>
      <c r="J213" s="48"/>
      <c r="K213" s="48"/>
      <c r="L213" s="92">
        <f t="shared" si="52"/>
        <v>382</v>
      </c>
      <c r="M213" s="48"/>
      <c r="N213" s="48"/>
      <c r="O213" s="48"/>
      <c r="P213" s="49">
        <v>382</v>
      </c>
    </row>
    <row r="214" spans="1:16" s="2" customFormat="1" ht="12" customHeight="1">
      <c r="A214" s="336"/>
      <c r="B214" s="7" t="s">
        <v>591</v>
      </c>
      <c r="C214" s="8" t="s">
        <v>528</v>
      </c>
      <c r="D214" s="97">
        <f t="shared" si="47"/>
        <v>67</v>
      </c>
      <c r="E214" s="92">
        <f t="shared" si="48"/>
        <v>67</v>
      </c>
      <c r="F214" s="92">
        <f t="shared" si="49"/>
        <v>0</v>
      </c>
      <c r="G214" s="92">
        <f t="shared" si="50"/>
        <v>67</v>
      </c>
      <c r="H214" s="92">
        <f t="shared" si="51"/>
        <v>67</v>
      </c>
      <c r="I214" s="48"/>
      <c r="J214" s="48"/>
      <c r="K214" s="48">
        <v>67</v>
      </c>
      <c r="L214" s="92">
        <f t="shared" si="52"/>
        <v>0</v>
      </c>
      <c r="M214" s="48"/>
      <c r="N214" s="48"/>
      <c r="O214" s="48"/>
      <c r="P214" s="49"/>
    </row>
    <row r="215" spans="1:16" s="2" customFormat="1" ht="16.5" customHeight="1">
      <c r="A215" s="336" t="s">
        <v>372</v>
      </c>
      <c r="B215" s="346" t="s">
        <v>473</v>
      </c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7"/>
    </row>
    <row r="216" spans="1:16" s="2" customFormat="1" ht="12" customHeight="1">
      <c r="A216" s="336"/>
      <c r="B216" s="348" t="s">
        <v>422</v>
      </c>
      <c r="C216" s="348"/>
      <c r="D216" s="348"/>
      <c r="E216" s="348"/>
      <c r="F216" s="348"/>
      <c r="G216" s="348"/>
      <c r="H216" s="348"/>
      <c r="I216" s="348"/>
      <c r="J216" s="348"/>
      <c r="K216" s="348"/>
      <c r="L216" s="348"/>
      <c r="M216" s="348"/>
      <c r="N216" s="348"/>
      <c r="O216" s="348"/>
      <c r="P216" s="349"/>
    </row>
    <row r="217" spans="1:16" s="2" customFormat="1" ht="12" customHeight="1">
      <c r="A217" s="336"/>
      <c r="B217" s="350" t="s">
        <v>423</v>
      </c>
      <c r="C217" s="350"/>
      <c r="D217" s="350"/>
      <c r="E217" s="350"/>
      <c r="F217" s="350"/>
      <c r="G217" s="350"/>
      <c r="H217" s="350"/>
      <c r="I217" s="350"/>
      <c r="J217" s="350"/>
      <c r="K217" s="350"/>
      <c r="L217" s="350"/>
      <c r="M217" s="350"/>
      <c r="N217" s="350"/>
      <c r="O217" s="350"/>
      <c r="P217" s="351"/>
    </row>
    <row r="218" spans="1:16" s="2" customFormat="1" ht="12" customHeight="1">
      <c r="A218" s="336"/>
      <c r="B218" s="348" t="s">
        <v>424</v>
      </c>
      <c r="C218" s="348"/>
      <c r="D218" s="348"/>
      <c r="E218" s="348"/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9"/>
    </row>
    <row r="219" spans="1:16" s="2" customFormat="1" ht="16.5" customHeight="1">
      <c r="A219" s="336"/>
      <c r="B219" s="148" t="s">
        <v>221</v>
      </c>
      <c r="C219" s="148" t="s">
        <v>484</v>
      </c>
      <c r="D219" s="194">
        <f>D220+D221</f>
        <v>245311</v>
      </c>
      <c r="E219" s="194">
        <f aca="true" t="shared" si="53" ref="E219:P219">E220+E221</f>
        <v>36798</v>
      </c>
      <c r="F219" s="194">
        <f t="shared" si="53"/>
        <v>208513</v>
      </c>
      <c r="G219" s="194">
        <f t="shared" si="53"/>
        <v>80900</v>
      </c>
      <c r="H219" s="194">
        <f t="shared" si="53"/>
        <v>11324</v>
      </c>
      <c r="I219" s="194">
        <f t="shared" si="53"/>
        <v>0</v>
      </c>
      <c r="J219" s="194">
        <f t="shared" si="53"/>
        <v>0</v>
      </c>
      <c r="K219" s="194">
        <f t="shared" si="53"/>
        <v>11324</v>
      </c>
      <c r="L219" s="194">
        <f t="shared" si="53"/>
        <v>69576</v>
      </c>
      <c r="M219" s="194">
        <f t="shared" si="53"/>
        <v>0</v>
      </c>
      <c r="N219" s="194">
        <f t="shared" si="53"/>
        <v>0</v>
      </c>
      <c r="O219" s="194">
        <f t="shared" si="53"/>
        <v>0</v>
      </c>
      <c r="P219" s="195">
        <f t="shared" si="53"/>
        <v>69576</v>
      </c>
    </row>
    <row r="220" spans="1:16" s="207" customFormat="1" ht="12" customHeight="1">
      <c r="A220" s="336"/>
      <c r="B220" s="8" t="s">
        <v>3</v>
      </c>
      <c r="C220" s="205"/>
      <c r="D220" s="183">
        <f>E220+F220</f>
        <v>164411</v>
      </c>
      <c r="E220" s="183">
        <v>25474</v>
      </c>
      <c r="F220" s="183">
        <v>138937</v>
      </c>
      <c r="G220" s="183"/>
      <c r="H220" s="183"/>
      <c r="I220" s="183"/>
      <c r="J220" s="183"/>
      <c r="K220" s="183"/>
      <c r="L220" s="183"/>
      <c r="M220" s="183"/>
      <c r="N220" s="183"/>
      <c r="O220" s="183"/>
      <c r="P220" s="206"/>
    </row>
    <row r="221" spans="1:16" s="2" customFormat="1" ht="12" customHeight="1">
      <c r="A221" s="336"/>
      <c r="B221" s="9" t="s">
        <v>388</v>
      </c>
      <c r="C221" s="9"/>
      <c r="D221" s="95">
        <f>SUM(D222:D235)</f>
        <v>80900</v>
      </c>
      <c r="E221" s="95">
        <f>SUM(E222:E235)</f>
        <v>11324</v>
      </c>
      <c r="F221" s="95">
        <f>SUM(F222:F235)</f>
        <v>69576</v>
      </c>
      <c r="G221" s="95">
        <f>SUM(G222:G235)</f>
        <v>80900</v>
      </c>
      <c r="H221" s="95">
        <f>SUM(H222:H235)</f>
        <v>11324</v>
      </c>
      <c r="I221" s="50"/>
      <c r="J221" s="50"/>
      <c r="K221" s="50">
        <f>SUM(K222:K235)</f>
        <v>11324</v>
      </c>
      <c r="L221" s="95">
        <f>SUM(L222:L235)</f>
        <v>69576</v>
      </c>
      <c r="M221" s="50"/>
      <c r="N221" s="50"/>
      <c r="O221" s="50"/>
      <c r="P221" s="51">
        <f>SUM(P222:P235)</f>
        <v>69576</v>
      </c>
    </row>
    <row r="222" spans="1:16" s="2" customFormat="1" ht="12" customHeight="1">
      <c r="A222" s="336"/>
      <c r="B222" s="7" t="s">
        <v>696</v>
      </c>
      <c r="C222" s="8" t="s">
        <v>169</v>
      </c>
      <c r="D222" s="92">
        <f>E222+F222</f>
        <v>2616</v>
      </c>
      <c r="E222" s="92">
        <f>H222</f>
        <v>0</v>
      </c>
      <c r="F222" s="92">
        <f>L222</f>
        <v>2616</v>
      </c>
      <c r="G222" s="92">
        <f>H222+L222</f>
        <v>2616</v>
      </c>
      <c r="H222" s="92">
        <f>K222</f>
        <v>0</v>
      </c>
      <c r="I222" s="48"/>
      <c r="J222" s="48"/>
      <c r="K222" s="48"/>
      <c r="L222" s="92">
        <f>P222</f>
        <v>2616</v>
      </c>
      <c r="M222" s="48"/>
      <c r="N222" s="48"/>
      <c r="O222" s="48"/>
      <c r="P222" s="49">
        <v>2616</v>
      </c>
    </row>
    <row r="223" spans="1:16" s="2" customFormat="1" ht="12" customHeight="1">
      <c r="A223" s="336"/>
      <c r="B223" s="7" t="s">
        <v>696</v>
      </c>
      <c r="C223" s="8" t="s">
        <v>494</v>
      </c>
      <c r="D223" s="92">
        <f aca="true" t="shared" si="54" ref="D223:D235">E223+F223</f>
        <v>69</v>
      </c>
      <c r="E223" s="92">
        <f aca="true" t="shared" si="55" ref="E223:E235">H223</f>
        <v>69</v>
      </c>
      <c r="F223" s="92">
        <f aca="true" t="shared" si="56" ref="F223:F235">L223</f>
        <v>0</v>
      </c>
      <c r="G223" s="92">
        <f aca="true" t="shared" si="57" ref="G223:G235">H223+L223</f>
        <v>69</v>
      </c>
      <c r="H223" s="92">
        <f aca="true" t="shared" si="58" ref="H223:H235">K223</f>
        <v>69</v>
      </c>
      <c r="I223" s="48"/>
      <c r="J223" s="48"/>
      <c r="K223" s="48">
        <v>69</v>
      </c>
      <c r="L223" s="92">
        <f aca="true" t="shared" si="59" ref="L223:L235">P223</f>
        <v>0</v>
      </c>
      <c r="M223" s="48"/>
      <c r="N223" s="48"/>
      <c r="O223" s="48"/>
      <c r="P223" s="49"/>
    </row>
    <row r="224" spans="1:16" s="2" customFormat="1" ht="12" customHeight="1">
      <c r="A224" s="336"/>
      <c r="B224" s="7" t="s">
        <v>632</v>
      </c>
      <c r="C224" s="8" t="s">
        <v>170</v>
      </c>
      <c r="D224" s="92">
        <f t="shared" si="54"/>
        <v>357</v>
      </c>
      <c r="E224" s="92">
        <f t="shared" si="55"/>
        <v>0</v>
      </c>
      <c r="F224" s="92">
        <f t="shared" si="56"/>
        <v>357</v>
      </c>
      <c r="G224" s="92">
        <f t="shared" si="57"/>
        <v>357</v>
      </c>
      <c r="H224" s="92">
        <f t="shared" si="58"/>
        <v>0</v>
      </c>
      <c r="I224" s="48"/>
      <c r="J224" s="48"/>
      <c r="K224" s="48"/>
      <c r="L224" s="92">
        <f t="shared" si="59"/>
        <v>357</v>
      </c>
      <c r="M224" s="48"/>
      <c r="N224" s="48"/>
      <c r="O224" s="48"/>
      <c r="P224" s="49">
        <v>357</v>
      </c>
    </row>
    <row r="225" spans="1:16" s="2" customFormat="1" ht="12" customHeight="1">
      <c r="A225" s="336"/>
      <c r="B225" s="7" t="s">
        <v>632</v>
      </c>
      <c r="C225" s="8" t="s">
        <v>495</v>
      </c>
      <c r="D225" s="92">
        <f t="shared" si="54"/>
        <v>9</v>
      </c>
      <c r="E225" s="92">
        <f t="shared" si="55"/>
        <v>9</v>
      </c>
      <c r="F225" s="92">
        <f t="shared" si="56"/>
        <v>0</v>
      </c>
      <c r="G225" s="92">
        <f t="shared" si="57"/>
        <v>9</v>
      </c>
      <c r="H225" s="92">
        <f t="shared" si="58"/>
        <v>9</v>
      </c>
      <c r="I225" s="48"/>
      <c r="J225" s="48"/>
      <c r="K225" s="48">
        <v>9</v>
      </c>
      <c r="L225" s="92">
        <f t="shared" si="59"/>
        <v>0</v>
      </c>
      <c r="M225" s="48"/>
      <c r="N225" s="48"/>
      <c r="O225" s="48"/>
      <c r="P225" s="49"/>
    </row>
    <row r="226" spans="1:16" s="2" customFormat="1" ht="12" customHeight="1">
      <c r="A226" s="336"/>
      <c r="B226" s="7" t="s">
        <v>103</v>
      </c>
      <c r="C226" s="8" t="s">
        <v>171</v>
      </c>
      <c r="D226" s="92">
        <f t="shared" si="54"/>
        <v>53951</v>
      </c>
      <c r="E226" s="92">
        <f t="shared" si="55"/>
        <v>0</v>
      </c>
      <c r="F226" s="92">
        <f t="shared" si="56"/>
        <v>53951</v>
      </c>
      <c r="G226" s="92">
        <f t="shared" si="57"/>
        <v>53951</v>
      </c>
      <c r="H226" s="92">
        <f t="shared" si="58"/>
        <v>0</v>
      </c>
      <c r="I226" s="48"/>
      <c r="J226" s="48"/>
      <c r="K226" s="48"/>
      <c r="L226" s="92">
        <f t="shared" si="59"/>
        <v>53951</v>
      </c>
      <c r="M226" s="48"/>
      <c r="N226" s="48"/>
      <c r="O226" s="48"/>
      <c r="P226" s="49">
        <v>53951</v>
      </c>
    </row>
    <row r="227" spans="1:16" s="2" customFormat="1" ht="12" customHeight="1">
      <c r="A227" s="336"/>
      <c r="B227" s="7" t="s">
        <v>103</v>
      </c>
      <c r="C227" s="8" t="s">
        <v>496</v>
      </c>
      <c r="D227" s="92">
        <f t="shared" si="54"/>
        <v>1429</v>
      </c>
      <c r="E227" s="92">
        <f t="shared" si="55"/>
        <v>1429</v>
      </c>
      <c r="F227" s="92">
        <f t="shared" si="56"/>
        <v>0</v>
      </c>
      <c r="G227" s="92">
        <f t="shared" si="57"/>
        <v>1429</v>
      </c>
      <c r="H227" s="92">
        <f t="shared" si="58"/>
        <v>1429</v>
      </c>
      <c r="I227" s="48"/>
      <c r="J227" s="48"/>
      <c r="K227" s="48">
        <v>1429</v>
      </c>
      <c r="L227" s="92">
        <f t="shared" si="59"/>
        <v>0</v>
      </c>
      <c r="M227" s="48"/>
      <c r="N227" s="48"/>
      <c r="O227" s="48"/>
      <c r="P227" s="49"/>
    </row>
    <row r="228" spans="1:16" s="2" customFormat="1" ht="12" customHeight="1">
      <c r="A228" s="336"/>
      <c r="B228" s="7" t="s">
        <v>634</v>
      </c>
      <c r="C228" s="8" t="s">
        <v>172</v>
      </c>
      <c r="D228" s="92">
        <f t="shared" si="54"/>
        <v>3203</v>
      </c>
      <c r="E228" s="92">
        <f t="shared" si="55"/>
        <v>0</v>
      </c>
      <c r="F228" s="92">
        <f t="shared" si="56"/>
        <v>3203</v>
      </c>
      <c r="G228" s="92">
        <f t="shared" si="57"/>
        <v>3203</v>
      </c>
      <c r="H228" s="92">
        <f t="shared" si="58"/>
        <v>0</v>
      </c>
      <c r="I228" s="48"/>
      <c r="J228" s="48"/>
      <c r="K228" s="48"/>
      <c r="L228" s="92">
        <f t="shared" si="59"/>
        <v>3203</v>
      </c>
      <c r="M228" s="48"/>
      <c r="N228" s="48"/>
      <c r="O228" s="48"/>
      <c r="P228" s="49">
        <v>3203</v>
      </c>
    </row>
    <row r="229" spans="1:16" s="2" customFormat="1" ht="12" customHeight="1">
      <c r="A229" s="336"/>
      <c r="B229" s="7" t="s">
        <v>634</v>
      </c>
      <c r="C229" s="8" t="s">
        <v>497</v>
      </c>
      <c r="D229" s="92">
        <f t="shared" si="54"/>
        <v>229</v>
      </c>
      <c r="E229" s="92">
        <f t="shared" si="55"/>
        <v>229</v>
      </c>
      <c r="F229" s="92">
        <f t="shared" si="56"/>
        <v>0</v>
      </c>
      <c r="G229" s="92">
        <f t="shared" si="57"/>
        <v>229</v>
      </c>
      <c r="H229" s="92">
        <f t="shared" si="58"/>
        <v>229</v>
      </c>
      <c r="I229" s="48"/>
      <c r="J229" s="48"/>
      <c r="K229" s="48">
        <v>229</v>
      </c>
      <c r="L229" s="92">
        <f t="shared" si="59"/>
        <v>0</v>
      </c>
      <c r="M229" s="48"/>
      <c r="N229" s="48"/>
      <c r="O229" s="48"/>
      <c r="P229" s="49"/>
    </row>
    <row r="230" spans="1:16" s="2" customFormat="1" ht="12" customHeight="1">
      <c r="A230" s="336"/>
      <c r="B230" s="7" t="s">
        <v>720</v>
      </c>
      <c r="C230" s="8" t="s">
        <v>174</v>
      </c>
      <c r="D230" s="92">
        <f t="shared" si="54"/>
        <v>7671</v>
      </c>
      <c r="E230" s="92">
        <f t="shared" si="55"/>
        <v>0</v>
      </c>
      <c r="F230" s="92">
        <f t="shared" si="56"/>
        <v>7671</v>
      </c>
      <c r="G230" s="92">
        <f t="shared" si="57"/>
        <v>7671</v>
      </c>
      <c r="H230" s="92">
        <f t="shared" si="58"/>
        <v>0</v>
      </c>
      <c r="I230" s="48"/>
      <c r="J230" s="48"/>
      <c r="K230" s="48"/>
      <c r="L230" s="92">
        <f t="shared" si="59"/>
        <v>7671</v>
      </c>
      <c r="M230" s="48"/>
      <c r="N230" s="48"/>
      <c r="O230" s="48"/>
      <c r="P230" s="49">
        <v>7671</v>
      </c>
    </row>
    <row r="231" spans="1:16" s="2" customFormat="1" ht="12" customHeight="1">
      <c r="A231" s="336"/>
      <c r="B231" s="7" t="s">
        <v>720</v>
      </c>
      <c r="C231" s="8" t="s">
        <v>498</v>
      </c>
      <c r="D231" s="92">
        <f t="shared" si="54"/>
        <v>8935</v>
      </c>
      <c r="E231" s="92">
        <f t="shared" si="55"/>
        <v>8935</v>
      </c>
      <c r="F231" s="92">
        <f t="shared" si="56"/>
        <v>0</v>
      </c>
      <c r="G231" s="92">
        <f t="shared" si="57"/>
        <v>8935</v>
      </c>
      <c r="H231" s="92">
        <f t="shared" si="58"/>
        <v>8935</v>
      </c>
      <c r="I231" s="48"/>
      <c r="J231" s="48"/>
      <c r="K231" s="48">
        <v>8935</v>
      </c>
      <c r="L231" s="92">
        <f t="shared" si="59"/>
        <v>0</v>
      </c>
      <c r="M231" s="48"/>
      <c r="N231" s="48"/>
      <c r="O231" s="48"/>
      <c r="P231" s="49"/>
    </row>
    <row r="232" spans="1:16" s="2" customFormat="1" ht="12" customHeight="1">
      <c r="A232" s="336"/>
      <c r="B232" s="7" t="s">
        <v>65</v>
      </c>
      <c r="C232" s="8" t="s">
        <v>175</v>
      </c>
      <c r="D232" s="92">
        <f t="shared" si="54"/>
        <v>25</v>
      </c>
      <c r="E232" s="92">
        <f t="shared" si="55"/>
        <v>0</v>
      </c>
      <c r="F232" s="92">
        <f t="shared" si="56"/>
        <v>25</v>
      </c>
      <c r="G232" s="92">
        <f t="shared" si="57"/>
        <v>25</v>
      </c>
      <c r="H232" s="92">
        <f t="shared" si="58"/>
        <v>0</v>
      </c>
      <c r="I232" s="48"/>
      <c r="J232" s="48"/>
      <c r="K232" s="48"/>
      <c r="L232" s="92">
        <f t="shared" si="59"/>
        <v>25</v>
      </c>
      <c r="M232" s="48"/>
      <c r="N232" s="48"/>
      <c r="O232" s="48"/>
      <c r="P232" s="49">
        <v>25</v>
      </c>
    </row>
    <row r="233" spans="1:16" s="2" customFormat="1" ht="12" customHeight="1">
      <c r="A233" s="336"/>
      <c r="B233" s="7" t="s">
        <v>65</v>
      </c>
      <c r="C233" s="8" t="s">
        <v>499</v>
      </c>
      <c r="D233" s="92">
        <f t="shared" si="54"/>
        <v>306</v>
      </c>
      <c r="E233" s="92">
        <f t="shared" si="55"/>
        <v>306</v>
      </c>
      <c r="F233" s="92">
        <f t="shared" si="56"/>
        <v>0</v>
      </c>
      <c r="G233" s="92">
        <f t="shared" si="57"/>
        <v>306</v>
      </c>
      <c r="H233" s="92">
        <f t="shared" si="58"/>
        <v>306</v>
      </c>
      <c r="I233" s="48"/>
      <c r="J233" s="48"/>
      <c r="K233" s="48">
        <v>306</v>
      </c>
      <c r="L233" s="92">
        <f t="shared" si="59"/>
        <v>0</v>
      </c>
      <c r="M233" s="48"/>
      <c r="N233" s="48"/>
      <c r="O233" s="48"/>
      <c r="P233" s="49"/>
    </row>
    <row r="234" spans="1:16" s="2" customFormat="1" ht="12" customHeight="1">
      <c r="A234" s="336"/>
      <c r="B234" s="7" t="s">
        <v>591</v>
      </c>
      <c r="C234" s="8" t="s">
        <v>176</v>
      </c>
      <c r="D234" s="92">
        <f t="shared" si="54"/>
        <v>1753</v>
      </c>
      <c r="E234" s="92">
        <f t="shared" si="55"/>
        <v>0</v>
      </c>
      <c r="F234" s="92">
        <f t="shared" si="56"/>
        <v>1753</v>
      </c>
      <c r="G234" s="92">
        <f t="shared" si="57"/>
        <v>1753</v>
      </c>
      <c r="H234" s="92">
        <f t="shared" si="58"/>
        <v>0</v>
      </c>
      <c r="I234" s="48"/>
      <c r="J234" s="48"/>
      <c r="K234" s="48"/>
      <c r="L234" s="92">
        <f t="shared" si="59"/>
        <v>1753</v>
      </c>
      <c r="M234" s="48"/>
      <c r="N234" s="48"/>
      <c r="O234" s="48"/>
      <c r="P234" s="49">
        <v>1753</v>
      </c>
    </row>
    <row r="235" spans="1:16" s="2" customFormat="1" ht="12" customHeight="1">
      <c r="A235" s="336"/>
      <c r="B235" s="7" t="s">
        <v>591</v>
      </c>
      <c r="C235" s="8" t="s">
        <v>528</v>
      </c>
      <c r="D235" s="92">
        <f t="shared" si="54"/>
        <v>347</v>
      </c>
      <c r="E235" s="92">
        <f t="shared" si="55"/>
        <v>347</v>
      </c>
      <c r="F235" s="92">
        <f t="shared" si="56"/>
        <v>0</v>
      </c>
      <c r="G235" s="92">
        <f t="shared" si="57"/>
        <v>347</v>
      </c>
      <c r="H235" s="92">
        <f t="shared" si="58"/>
        <v>347</v>
      </c>
      <c r="I235" s="48"/>
      <c r="J235" s="48"/>
      <c r="K235" s="48">
        <v>347</v>
      </c>
      <c r="L235" s="92">
        <f t="shared" si="59"/>
        <v>0</v>
      </c>
      <c r="M235" s="48"/>
      <c r="N235" s="48"/>
      <c r="O235" s="48"/>
      <c r="P235" s="49"/>
    </row>
    <row r="236" spans="1:16" s="2" customFormat="1" ht="17.25" customHeight="1">
      <c r="A236" s="336" t="s">
        <v>373</v>
      </c>
      <c r="B236" s="346" t="s">
        <v>425</v>
      </c>
      <c r="C236" s="346"/>
      <c r="D236" s="346"/>
      <c r="E236" s="346"/>
      <c r="F236" s="346"/>
      <c r="G236" s="346"/>
      <c r="H236" s="346"/>
      <c r="I236" s="346"/>
      <c r="J236" s="346"/>
      <c r="K236" s="346"/>
      <c r="L236" s="346"/>
      <c r="M236" s="346"/>
      <c r="N236" s="346"/>
      <c r="O236" s="346"/>
      <c r="P236" s="347"/>
    </row>
    <row r="237" spans="1:16" s="2" customFormat="1" ht="12" customHeight="1">
      <c r="A237" s="336"/>
      <c r="B237" s="348" t="s">
        <v>426</v>
      </c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9"/>
    </row>
    <row r="238" spans="1:16" s="2" customFormat="1" ht="12" customHeight="1">
      <c r="A238" s="336"/>
      <c r="B238" s="350" t="s">
        <v>427</v>
      </c>
      <c r="C238" s="350"/>
      <c r="D238" s="350"/>
      <c r="E238" s="350"/>
      <c r="F238" s="350"/>
      <c r="G238" s="350"/>
      <c r="H238" s="350"/>
      <c r="I238" s="350"/>
      <c r="J238" s="350"/>
      <c r="K238" s="350"/>
      <c r="L238" s="350"/>
      <c r="M238" s="350"/>
      <c r="N238" s="350"/>
      <c r="O238" s="350"/>
      <c r="P238" s="351"/>
    </row>
    <row r="239" spans="1:16" s="2" customFormat="1" ht="12" customHeight="1">
      <c r="A239" s="336"/>
      <c r="B239" s="348" t="s">
        <v>428</v>
      </c>
      <c r="C239" s="348"/>
      <c r="D239" s="348"/>
      <c r="E239" s="348"/>
      <c r="F239" s="348"/>
      <c r="G239" s="348"/>
      <c r="H239" s="348"/>
      <c r="I239" s="348"/>
      <c r="J239" s="348"/>
      <c r="K239" s="348"/>
      <c r="L239" s="348"/>
      <c r="M239" s="348"/>
      <c r="N239" s="348"/>
      <c r="O239" s="348"/>
      <c r="P239" s="349"/>
    </row>
    <row r="240" spans="1:16" s="2" customFormat="1" ht="16.5" customHeight="1">
      <c r="A240" s="336"/>
      <c r="B240" s="148" t="s">
        <v>221</v>
      </c>
      <c r="C240" s="148" t="s">
        <v>484</v>
      </c>
      <c r="D240" s="194">
        <f>D241+D242+D257+D258</f>
        <v>287663</v>
      </c>
      <c r="E240" s="194">
        <f aca="true" t="shared" si="60" ref="E240:P240">E241+E242+E257+E258</f>
        <v>43147</v>
      </c>
      <c r="F240" s="194">
        <f t="shared" si="60"/>
        <v>244516</v>
      </c>
      <c r="G240" s="194">
        <f t="shared" si="60"/>
        <v>98680</v>
      </c>
      <c r="H240" s="194">
        <f t="shared" si="60"/>
        <v>14800</v>
      </c>
      <c r="I240" s="194">
        <f t="shared" si="60"/>
        <v>0</v>
      </c>
      <c r="J240" s="194">
        <f t="shared" si="60"/>
        <v>0</v>
      </c>
      <c r="K240" s="194">
        <f t="shared" si="60"/>
        <v>14800</v>
      </c>
      <c r="L240" s="194">
        <f t="shared" si="60"/>
        <v>83880</v>
      </c>
      <c r="M240" s="194">
        <f t="shared" si="60"/>
        <v>0</v>
      </c>
      <c r="N240" s="194">
        <f t="shared" si="60"/>
        <v>0</v>
      </c>
      <c r="O240" s="194">
        <f t="shared" si="60"/>
        <v>0</v>
      </c>
      <c r="P240" s="195">
        <f t="shared" si="60"/>
        <v>83880</v>
      </c>
    </row>
    <row r="241" spans="1:16" s="207" customFormat="1" ht="12" customHeight="1">
      <c r="A241" s="336"/>
      <c r="B241" s="8" t="s">
        <v>3</v>
      </c>
      <c r="C241" s="205"/>
      <c r="D241" s="183">
        <f>E241+F241</f>
        <v>44200</v>
      </c>
      <c r="E241" s="183">
        <v>6630</v>
      </c>
      <c r="F241" s="183">
        <v>37570</v>
      </c>
      <c r="G241" s="183"/>
      <c r="H241" s="183"/>
      <c r="I241" s="183"/>
      <c r="J241" s="183"/>
      <c r="K241" s="183"/>
      <c r="L241" s="183"/>
      <c r="M241" s="183"/>
      <c r="N241" s="183"/>
      <c r="O241" s="183"/>
      <c r="P241" s="206"/>
    </row>
    <row r="242" spans="1:16" s="2" customFormat="1" ht="12" customHeight="1">
      <c r="A242" s="336"/>
      <c r="B242" s="9" t="s">
        <v>388</v>
      </c>
      <c r="C242" s="9"/>
      <c r="D242" s="95">
        <f>E242+F242</f>
        <v>98680</v>
      </c>
      <c r="E242" s="95">
        <f>H242</f>
        <v>14800</v>
      </c>
      <c r="F242" s="95">
        <f>L242</f>
        <v>83880</v>
      </c>
      <c r="G242" s="95">
        <f>H242+L242</f>
        <v>98680</v>
      </c>
      <c r="H242" s="95">
        <f>K242</f>
        <v>14800</v>
      </c>
      <c r="I242" s="95">
        <f aca="true" t="shared" si="61" ref="I242:P242">SUM(I243:I256)</f>
        <v>0</v>
      </c>
      <c r="J242" s="95">
        <f t="shared" si="61"/>
        <v>0</v>
      </c>
      <c r="K242" s="95">
        <f t="shared" si="61"/>
        <v>14800</v>
      </c>
      <c r="L242" s="95">
        <f t="shared" si="61"/>
        <v>83880</v>
      </c>
      <c r="M242" s="95">
        <f t="shared" si="61"/>
        <v>0</v>
      </c>
      <c r="N242" s="95">
        <f t="shared" si="61"/>
        <v>0</v>
      </c>
      <c r="O242" s="95">
        <f t="shared" si="61"/>
        <v>0</v>
      </c>
      <c r="P242" s="169">
        <f t="shared" si="61"/>
        <v>83880</v>
      </c>
    </row>
    <row r="243" spans="1:16" s="2" customFormat="1" ht="12" customHeight="1">
      <c r="A243" s="336"/>
      <c r="B243" s="7" t="s">
        <v>696</v>
      </c>
      <c r="C243" s="8" t="s">
        <v>169</v>
      </c>
      <c r="D243" s="92">
        <f>E243+F243</f>
        <v>7246</v>
      </c>
      <c r="E243" s="92">
        <f aca="true" t="shared" si="62" ref="E243:E256">H243</f>
        <v>0</v>
      </c>
      <c r="F243" s="92">
        <f aca="true" t="shared" si="63" ref="F243:F256">L243</f>
        <v>7246</v>
      </c>
      <c r="G243" s="92">
        <f>H243+L243</f>
        <v>7246</v>
      </c>
      <c r="H243" s="92">
        <f>K243</f>
        <v>0</v>
      </c>
      <c r="I243" s="48"/>
      <c r="J243" s="48"/>
      <c r="K243" s="48"/>
      <c r="L243" s="92">
        <f>P243</f>
        <v>7246</v>
      </c>
      <c r="M243" s="48"/>
      <c r="N243" s="48"/>
      <c r="O243" s="48"/>
      <c r="P243" s="49">
        <v>7246</v>
      </c>
    </row>
    <row r="244" spans="1:16" s="2" customFormat="1" ht="12" customHeight="1">
      <c r="A244" s="336"/>
      <c r="B244" s="7" t="s">
        <v>696</v>
      </c>
      <c r="C244" s="8" t="s">
        <v>494</v>
      </c>
      <c r="D244" s="92">
        <f aca="true" t="shared" si="64" ref="D244:D258">E244+F244</f>
        <v>1278</v>
      </c>
      <c r="E244" s="92">
        <f t="shared" si="62"/>
        <v>1278</v>
      </c>
      <c r="F244" s="92">
        <f t="shared" si="63"/>
        <v>0</v>
      </c>
      <c r="G244" s="92">
        <f aca="true" t="shared" si="65" ref="G244:G256">H244+L244</f>
        <v>1278</v>
      </c>
      <c r="H244" s="92">
        <f aca="true" t="shared" si="66" ref="H244:H256">K244</f>
        <v>1278</v>
      </c>
      <c r="I244" s="48"/>
      <c r="J244" s="48"/>
      <c r="K244" s="48">
        <v>1278</v>
      </c>
      <c r="L244" s="92">
        <f aca="true" t="shared" si="67" ref="L244:L258">P244</f>
        <v>0</v>
      </c>
      <c r="M244" s="48"/>
      <c r="N244" s="48"/>
      <c r="O244" s="48"/>
      <c r="P244" s="49"/>
    </row>
    <row r="245" spans="1:16" s="2" customFormat="1" ht="12" customHeight="1">
      <c r="A245" s="336"/>
      <c r="B245" s="7" t="s">
        <v>632</v>
      </c>
      <c r="C245" s="8" t="s">
        <v>170</v>
      </c>
      <c r="D245" s="92">
        <f t="shared" si="64"/>
        <v>1148</v>
      </c>
      <c r="E245" s="92">
        <f t="shared" si="62"/>
        <v>0</v>
      </c>
      <c r="F245" s="92">
        <f t="shared" si="63"/>
        <v>1148</v>
      </c>
      <c r="G245" s="92">
        <f t="shared" si="65"/>
        <v>1148</v>
      </c>
      <c r="H245" s="92">
        <f t="shared" si="66"/>
        <v>0</v>
      </c>
      <c r="I245" s="48"/>
      <c r="J245" s="48"/>
      <c r="K245" s="48"/>
      <c r="L245" s="92">
        <f t="shared" si="67"/>
        <v>1148</v>
      </c>
      <c r="M245" s="48"/>
      <c r="N245" s="48"/>
      <c r="O245" s="48"/>
      <c r="P245" s="49">
        <v>1148</v>
      </c>
    </row>
    <row r="246" spans="1:16" s="2" customFormat="1" ht="12" customHeight="1">
      <c r="A246" s="336"/>
      <c r="B246" s="7" t="s">
        <v>632</v>
      </c>
      <c r="C246" s="8" t="s">
        <v>495</v>
      </c>
      <c r="D246" s="92">
        <f t="shared" si="64"/>
        <v>202</v>
      </c>
      <c r="E246" s="92">
        <f t="shared" si="62"/>
        <v>202</v>
      </c>
      <c r="F246" s="92">
        <f t="shared" si="63"/>
        <v>0</v>
      </c>
      <c r="G246" s="92">
        <f t="shared" si="65"/>
        <v>202</v>
      </c>
      <c r="H246" s="92">
        <f t="shared" si="66"/>
        <v>202</v>
      </c>
      <c r="I246" s="48"/>
      <c r="J246" s="48"/>
      <c r="K246" s="48">
        <v>202</v>
      </c>
      <c r="L246" s="92">
        <f t="shared" si="67"/>
        <v>0</v>
      </c>
      <c r="M246" s="48"/>
      <c r="N246" s="48"/>
      <c r="O246" s="48"/>
      <c r="P246" s="49"/>
    </row>
    <row r="247" spans="1:16" s="2" customFormat="1" ht="12" customHeight="1">
      <c r="A247" s="336"/>
      <c r="B247" s="7" t="s">
        <v>103</v>
      </c>
      <c r="C247" s="8" t="s">
        <v>171</v>
      </c>
      <c r="D247" s="92">
        <f t="shared" si="64"/>
        <v>46858</v>
      </c>
      <c r="E247" s="92">
        <f t="shared" si="62"/>
        <v>0</v>
      </c>
      <c r="F247" s="92">
        <f t="shared" si="63"/>
        <v>46858</v>
      </c>
      <c r="G247" s="92">
        <f t="shared" si="65"/>
        <v>46858</v>
      </c>
      <c r="H247" s="92">
        <f t="shared" si="66"/>
        <v>0</v>
      </c>
      <c r="I247" s="48"/>
      <c r="J247" s="48"/>
      <c r="K247" s="48"/>
      <c r="L247" s="92">
        <f t="shared" si="67"/>
        <v>46858</v>
      </c>
      <c r="M247" s="48"/>
      <c r="N247" s="48"/>
      <c r="O247" s="48"/>
      <c r="P247" s="49">
        <v>46858</v>
      </c>
    </row>
    <row r="248" spans="1:16" s="2" customFormat="1" ht="12" customHeight="1">
      <c r="A248" s="336"/>
      <c r="B248" s="7" t="s">
        <v>103</v>
      </c>
      <c r="C248" s="8" t="s">
        <v>496</v>
      </c>
      <c r="D248" s="92">
        <f t="shared" si="64"/>
        <v>8268</v>
      </c>
      <c r="E248" s="92">
        <f t="shared" si="62"/>
        <v>8268</v>
      </c>
      <c r="F248" s="92">
        <f t="shared" si="63"/>
        <v>0</v>
      </c>
      <c r="G248" s="92">
        <f t="shared" si="65"/>
        <v>8268</v>
      </c>
      <c r="H248" s="92">
        <f t="shared" si="66"/>
        <v>8268</v>
      </c>
      <c r="I248" s="48"/>
      <c r="J248" s="48"/>
      <c r="K248" s="48">
        <v>8268</v>
      </c>
      <c r="L248" s="92">
        <f t="shared" si="67"/>
        <v>0</v>
      </c>
      <c r="M248" s="48"/>
      <c r="N248" s="48"/>
      <c r="O248" s="48"/>
      <c r="P248" s="49"/>
    </row>
    <row r="249" spans="1:16" s="2" customFormat="1" ht="12" customHeight="1">
      <c r="A249" s="336"/>
      <c r="B249" s="7" t="s">
        <v>634</v>
      </c>
      <c r="C249" s="8" t="s">
        <v>172</v>
      </c>
      <c r="D249" s="92">
        <f t="shared" si="64"/>
        <v>2040</v>
      </c>
      <c r="E249" s="92">
        <f t="shared" si="62"/>
        <v>0</v>
      </c>
      <c r="F249" s="92">
        <f t="shared" si="63"/>
        <v>2040</v>
      </c>
      <c r="G249" s="92">
        <f t="shared" si="65"/>
        <v>2040</v>
      </c>
      <c r="H249" s="92">
        <f t="shared" si="66"/>
        <v>0</v>
      </c>
      <c r="I249" s="48"/>
      <c r="J249" s="48"/>
      <c r="K249" s="48"/>
      <c r="L249" s="92">
        <f t="shared" si="67"/>
        <v>2040</v>
      </c>
      <c r="M249" s="48"/>
      <c r="N249" s="48"/>
      <c r="O249" s="48"/>
      <c r="P249" s="49">
        <v>2040</v>
      </c>
    </row>
    <row r="250" spans="1:16" s="2" customFormat="1" ht="12" customHeight="1">
      <c r="A250" s="336"/>
      <c r="B250" s="7" t="s">
        <v>634</v>
      </c>
      <c r="C250" s="8" t="s">
        <v>497</v>
      </c>
      <c r="D250" s="92">
        <f t="shared" si="64"/>
        <v>360</v>
      </c>
      <c r="E250" s="92">
        <f t="shared" si="62"/>
        <v>360</v>
      </c>
      <c r="F250" s="92">
        <f t="shared" si="63"/>
        <v>0</v>
      </c>
      <c r="G250" s="92">
        <f t="shared" si="65"/>
        <v>360</v>
      </c>
      <c r="H250" s="92">
        <f t="shared" si="66"/>
        <v>360</v>
      </c>
      <c r="I250" s="48"/>
      <c r="J250" s="48"/>
      <c r="K250" s="48">
        <v>360</v>
      </c>
      <c r="L250" s="92">
        <f t="shared" si="67"/>
        <v>0</v>
      </c>
      <c r="M250" s="48"/>
      <c r="N250" s="48"/>
      <c r="O250" s="48"/>
      <c r="P250" s="49"/>
    </row>
    <row r="251" spans="1:16" s="2" customFormat="1" ht="12" customHeight="1">
      <c r="A251" s="336"/>
      <c r="B251" s="7" t="s">
        <v>720</v>
      </c>
      <c r="C251" s="8" t="s">
        <v>174</v>
      </c>
      <c r="D251" s="92">
        <f t="shared" si="64"/>
        <v>25262</v>
      </c>
      <c r="E251" s="92">
        <f t="shared" si="62"/>
        <v>0</v>
      </c>
      <c r="F251" s="92">
        <f t="shared" si="63"/>
        <v>25262</v>
      </c>
      <c r="G251" s="92">
        <f t="shared" si="65"/>
        <v>25262</v>
      </c>
      <c r="H251" s="92">
        <f t="shared" si="66"/>
        <v>0</v>
      </c>
      <c r="I251" s="48"/>
      <c r="J251" s="48"/>
      <c r="K251" s="48"/>
      <c r="L251" s="92">
        <f t="shared" si="67"/>
        <v>25262</v>
      </c>
      <c r="M251" s="48"/>
      <c r="N251" s="48"/>
      <c r="O251" s="48"/>
      <c r="P251" s="49">
        <v>25262</v>
      </c>
    </row>
    <row r="252" spans="1:16" s="2" customFormat="1" ht="12" customHeight="1">
      <c r="A252" s="336"/>
      <c r="B252" s="7" t="s">
        <v>720</v>
      </c>
      <c r="C252" s="8" t="s">
        <v>498</v>
      </c>
      <c r="D252" s="92">
        <f t="shared" si="64"/>
        <v>4458</v>
      </c>
      <c r="E252" s="92">
        <f t="shared" si="62"/>
        <v>4458</v>
      </c>
      <c r="F252" s="92">
        <f t="shared" si="63"/>
        <v>0</v>
      </c>
      <c r="G252" s="92">
        <f t="shared" si="65"/>
        <v>4458</v>
      </c>
      <c r="H252" s="92">
        <f t="shared" si="66"/>
        <v>4458</v>
      </c>
      <c r="I252" s="48"/>
      <c r="J252" s="48"/>
      <c r="K252" s="48">
        <v>4458</v>
      </c>
      <c r="L252" s="92">
        <f t="shared" si="67"/>
        <v>0</v>
      </c>
      <c r="M252" s="48"/>
      <c r="N252" s="48"/>
      <c r="O252" s="48"/>
      <c r="P252" s="49"/>
    </row>
    <row r="253" spans="1:16" s="2" customFormat="1" ht="12" customHeight="1">
      <c r="A253" s="336"/>
      <c r="B253" s="7" t="s">
        <v>590</v>
      </c>
      <c r="C253" s="8" t="s">
        <v>446</v>
      </c>
      <c r="D253" s="92">
        <f t="shared" si="64"/>
        <v>476</v>
      </c>
      <c r="E253" s="92">
        <f t="shared" si="62"/>
        <v>0</v>
      </c>
      <c r="F253" s="92">
        <f t="shared" si="63"/>
        <v>476</v>
      </c>
      <c r="G253" s="92">
        <f t="shared" si="65"/>
        <v>476</v>
      </c>
      <c r="H253" s="92">
        <f t="shared" si="66"/>
        <v>0</v>
      </c>
      <c r="I253" s="48"/>
      <c r="J253" s="48"/>
      <c r="K253" s="48"/>
      <c r="L253" s="92">
        <f t="shared" si="67"/>
        <v>476</v>
      </c>
      <c r="M253" s="48"/>
      <c r="N253" s="48"/>
      <c r="O253" s="48"/>
      <c r="P253" s="49">
        <v>476</v>
      </c>
    </row>
    <row r="254" spans="1:16" s="2" customFormat="1" ht="12" customHeight="1">
      <c r="A254" s="336"/>
      <c r="B254" s="7" t="s">
        <v>590</v>
      </c>
      <c r="C254" s="8" t="s">
        <v>429</v>
      </c>
      <c r="D254" s="92">
        <f t="shared" si="64"/>
        <v>84</v>
      </c>
      <c r="E254" s="92">
        <f t="shared" si="62"/>
        <v>84</v>
      </c>
      <c r="F254" s="92">
        <f t="shared" si="63"/>
        <v>0</v>
      </c>
      <c r="G254" s="92">
        <f t="shared" si="65"/>
        <v>84</v>
      </c>
      <c r="H254" s="92">
        <f t="shared" si="66"/>
        <v>84</v>
      </c>
      <c r="I254" s="48"/>
      <c r="J254" s="48"/>
      <c r="K254" s="48">
        <v>84</v>
      </c>
      <c r="L254" s="92">
        <f t="shared" si="67"/>
        <v>0</v>
      </c>
      <c r="M254" s="48"/>
      <c r="N254" s="48"/>
      <c r="O254" s="48"/>
      <c r="P254" s="49"/>
    </row>
    <row r="255" spans="1:16" s="2" customFormat="1" ht="12" customHeight="1">
      <c r="A255" s="336"/>
      <c r="B255" s="7" t="s">
        <v>65</v>
      </c>
      <c r="C255" s="8" t="s">
        <v>175</v>
      </c>
      <c r="D255" s="92">
        <f t="shared" si="64"/>
        <v>850</v>
      </c>
      <c r="E255" s="92">
        <f t="shared" si="62"/>
        <v>0</v>
      </c>
      <c r="F255" s="92">
        <f t="shared" si="63"/>
        <v>850</v>
      </c>
      <c r="G255" s="92">
        <f t="shared" si="65"/>
        <v>850</v>
      </c>
      <c r="H255" s="92">
        <f t="shared" si="66"/>
        <v>0</v>
      </c>
      <c r="I255" s="48"/>
      <c r="J255" s="48"/>
      <c r="K255" s="48"/>
      <c r="L255" s="92">
        <f t="shared" si="67"/>
        <v>850</v>
      </c>
      <c r="M255" s="48"/>
      <c r="N255" s="48"/>
      <c r="O255" s="48"/>
      <c r="P255" s="49">
        <v>850</v>
      </c>
    </row>
    <row r="256" spans="1:16" s="2" customFormat="1" ht="12" customHeight="1">
      <c r="A256" s="336"/>
      <c r="B256" s="7" t="s">
        <v>65</v>
      </c>
      <c r="C256" s="8" t="s">
        <v>499</v>
      </c>
      <c r="D256" s="92">
        <f t="shared" si="64"/>
        <v>150</v>
      </c>
      <c r="E256" s="92">
        <f t="shared" si="62"/>
        <v>150</v>
      </c>
      <c r="F256" s="92">
        <f t="shared" si="63"/>
        <v>0</v>
      </c>
      <c r="G256" s="92">
        <f t="shared" si="65"/>
        <v>150</v>
      </c>
      <c r="H256" s="92">
        <f t="shared" si="66"/>
        <v>150</v>
      </c>
      <c r="I256" s="48"/>
      <c r="J256" s="48"/>
      <c r="K256" s="48">
        <v>150</v>
      </c>
      <c r="L256" s="92">
        <f t="shared" si="67"/>
        <v>0</v>
      </c>
      <c r="M256" s="48"/>
      <c r="N256" s="48"/>
      <c r="O256" s="48"/>
      <c r="P256" s="49"/>
    </row>
    <row r="257" spans="1:16" s="2" customFormat="1" ht="12" customHeight="1">
      <c r="A257" s="336"/>
      <c r="B257" s="8" t="s">
        <v>487</v>
      </c>
      <c r="C257" s="8"/>
      <c r="D257" s="92">
        <f t="shared" si="64"/>
        <v>98680</v>
      </c>
      <c r="E257" s="92">
        <v>14802</v>
      </c>
      <c r="F257" s="92">
        <v>83878</v>
      </c>
      <c r="G257" s="92"/>
      <c r="H257" s="92"/>
      <c r="I257" s="48"/>
      <c r="J257" s="48"/>
      <c r="K257" s="48"/>
      <c r="L257" s="92">
        <f t="shared" si="67"/>
        <v>0</v>
      </c>
      <c r="M257" s="48"/>
      <c r="N257" s="48"/>
      <c r="O257" s="48"/>
      <c r="P257" s="49"/>
    </row>
    <row r="258" spans="1:16" s="2" customFormat="1" ht="12" customHeight="1">
      <c r="A258" s="336"/>
      <c r="B258" s="8" t="s">
        <v>488</v>
      </c>
      <c r="C258" s="8"/>
      <c r="D258" s="92">
        <f t="shared" si="64"/>
        <v>46103</v>
      </c>
      <c r="E258" s="92">
        <v>6915</v>
      </c>
      <c r="F258" s="92">
        <v>39188</v>
      </c>
      <c r="G258" s="92"/>
      <c r="H258" s="92"/>
      <c r="I258" s="48"/>
      <c r="J258" s="48"/>
      <c r="K258" s="48"/>
      <c r="L258" s="92">
        <f t="shared" si="67"/>
        <v>0</v>
      </c>
      <c r="M258" s="48"/>
      <c r="N258" s="48"/>
      <c r="O258" s="48"/>
      <c r="P258" s="49"/>
    </row>
    <row r="259" spans="1:16" s="2" customFormat="1" ht="16.5" customHeight="1">
      <c r="A259" s="336" t="s">
        <v>374</v>
      </c>
      <c r="B259" s="346" t="s">
        <v>473</v>
      </c>
      <c r="C259" s="346"/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  <c r="N259" s="346"/>
      <c r="O259" s="346"/>
      <c r="P259" s="347"/>
    </row>
    <row r="260" spans="1:16" s="2" customFormat="1" ht="12" customHeight="1">
      <c r="A260" s="336"/>
      <c r="B260" s="348" t="s">
        <v>430</v>
      </c>
      <c r="C260" s="348"/>
      <c r="D260" s="348"/>
      <c r="E260" s="348"/>
      <c r="F260" s="348"/>
      <c r="G260" s="348"/>
      <c r="H260" s="348"/>
      <c r="I260" s="348"/>
      <c r="J260" s="348"/>
      <c r="K260" s="348"/>
      <c r="L260" s="348"/>
      <c r="M260" s="348"/>
      <c r="N260" s="348"/>
      <c r="O260" s="348"/>
      <c r="P260" s="349"/>
    </row>
    <row r="261" spans="1:16" s="2" customFormat="1" ht="12" customHeight="1">
      <c r="A261" s="336"/>
      <c r="B261" s="350" t="s">
        <v>431</v>
      </c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0"/>
      <c r="N261" s="350"/>
      <c r="O261" s="350"/>
      <c r="P261" s="351"/>
    </row>
    <row r="262" spans="1:16" s="2" customFormat="1" ht="12" customHeight="1">
      <c r="A262" s="336"/>
      <c r="B262" s="348" t="s">
        <v>424</v>
      </c>
      <c r="C262" s="348"/>
      <c r="D262" s="348"/>
      <c r="E262" s="348"/>
      <c r="F262" s="348"/>
      <c r="G262" s="348"/>
      <c r="H262" s="348"/>
      <c r="I262" s="348"/>
      <c r="J262" s="348"/>
      <c r="K262" s="348"/>
      <c r="L262" s="348"/>
      <c r="M262" s="348"/>
      <c r="N262" s="348"/>
      <c r="O262" s="348"/>
      <c r="P262" s="349"/>
    </row>
    <row r="263" spans="1:16" s="2" customFormat="1" ht="15.75" customHeight="1">
      <c r="A263" s="336"/>
      <c r="B263" s="148" t="s">
        <v>221</v>
      </c>
      <c r="C263" s="148" t="s">
        <v>484</v>
      </c>
      <c r="D263" s="194">
        <f>D264+D265</f>
        <v>50006</v>
      </c>
      <c r="E263" s="194">
        <f aca="true" t="shared" si="68" ref="E263:P263">E264+E265</f>
        <v>7501</v>
      </c>
      <c r="F263" s="194">
        <f t="shared" si="68"/>
        <v>42505</v>
      </c>
      <c r="G263" s="194">
        <f t="shared" si="68"/>
        <v>13736</v>
      </c>
      <c r="H263" s="194">
        <f t="shared" si="68"/>
        <v>2060</v>
      </c>
      <c r="I263" s="194">
        <f t="shared" si="68"/>
        <v>0</v>
      </c>
      <c r="J263" s="194">
        <f t="shared" si="68"/>
        <v>0</v>
      </c>
      <c r="K263" s="194">
        <f t="shared" si="68"/>
        <v>2060</v>
      </c>
      <c r="L263" s="194">
        <f t="shared" si="68"/>
        <v>11676</v>
      </c>
      <c r="M263" s="194">
        <f t="shared" si="68"/>
        <v>0</v>
      </c>
      <c r="N263" s="194">
        <f t="shared" si="68"/>
        <v>0</v>
      </c>
      <c r="O263" s="194">
        <f t="shared" si="68"/>
        <v>0</v>
      </c>
      <c r="P263" s="195">
        <f t="shared" si="68"/>
        <v>11676</v>
      </c>
    </row>
    <row r="264" spans="1:16" s="207" customFormat="1" ht="12" customHeight="1">
      <c r="A264" s="336"/>
      <c r="B264" s="8" t="s">
        <v>3</v>
      </c>
      <c r="C264" s="205"/>
      <c r="D264" s="183">
        <f>E264+F264</f>
        <v>36270</v>
      </c>
      <c r="E264" s="183">
        <v>5441</v>
      </c>
      <c r="F264" s="183">
        <v>30829</v>
      </c>
      <c r="G264" s="183"/>
      <c r="H264" s="183"/>
      <c r="I264" s="183"/>
      <c r="J264" s="183"/>
      <c r="K264" s="183"/>
      <c r="L264" s="183"/>
      <c r="M264" s="183"/>
      <c r="N264" s="183"/>
      <c r="O264" s="183"/>
      <c r="P264" s="206"/>
    </row>
    <row r="265" spans="1:16" s="2" customFormat="1" ht="12" customHeight="1">
      <c r="A265" s="336"/>
      <c r="B265" s="9" t="s">
        <v>388</v>
      </c>
      <c r="C265" s="9"/>
      <c r="D265" s="95">
        <f aca="true" t="shared" si="69" ref="D265:P265">SUM(D266:D273)</f>
        <v>13736</v>
      </c>
      <c r="E265" s="95">
        <f t="shared" si="69"/>
        <v>2060</v>
      </c>
      <c r="F265" s="95">
        <f t="shared" si="69"/>
        <v>11676</v>
      </c>
      <c r="G265" s="95">
        <f t="shared" si="69"/>
        <v>13736</v>
      </c>
      <c r="H265" s="95">
        <f t="shared" si="69"/>
        <v>2060</v>
      </c>
      <c r="I265" s="95">
        <f t="shared" si="69"/>
        <v>0</v>
      </c>
      <c r="J265" s="95">
        <f t="shared" si="69"/>
        <v>0</v>
      </c>
      <c r="K265" s="95">
        <f t="shared" si="69"/>
        <v>2060</v>
      </c>
      <c r="L265" s="95">
        <f t="shared" si="69"/>
        <v>11676</v>
      </c>
      <c r="M265" s="95">
        <f t="shared" si="69"/>
        <v>0</v>
      </c>
      <c r="N265" s="95">
        <f t="shared" si="69"/>
        <v>0</v>
      </c>
      <c r="O265" s="95">
        <f t="shared" si="69"/>
        <v>0</v>
      </c>
      <c r="P265" s="169">
        <f t="shared" si="69"/>
        <v>11676</v>
      </c>
    </row>
    <row r="266" spans="1:16" s="2" customFormat="1" ht="12" customHeight="1">
      <c r="A266" s="336"/>
      <c r="B266" s="7" t="s">
        <v>696</v>
      </c>
      <c r="C266" s="8" t="s">
        <v>169</v>
      </c>
      <c r="D266" s="92">
        <f>E266+F266</f>
        <v>556</v>
      </c>
      <c r="E266" s="92">
        <f>H266</f>
        <v>0</v>
      </c>
      <c r="F266" s="92">
        <f>L266</f>
        <v>556</v>
      </c>
      <c r="G266" s="92">
        <f>H266+L266</f>
        <v>556</v>
      </c>
      <c r="H266" s="92">
        <f>K266</f>
        <v>0</v>
      </c>
      <c r="I266" s="48"/>
      <c r="J266" s="48"/>
      <c r="K266" s="48"/>
      <c r="L266" s="92">
        <f>P266</f>
        <v>556</v>
      </c>
      <c r="M266" s="48"/>
      <c r="N266" s="48"/>
      <c r="O266" s="48"/>
      <c r="P266" s="49">
        <v>556</v>
      </c>
    </row>
    <row r="267" spans="1:16" s="2" customFormat="1" ht="12" customHeight="1">
      <c r="A267" s="336"/>
      <c r="B267" s="7" t="s">
        <v>696</v>
      </c>
      <c r="C267" s="8" t="s">
        <v>494</v>
      </c>
      <c r="D267" s="92">
        <f aca="true" t="shared" si="70" ref="D267:D273">E267+F267</f>
        <v>98</v>
      </c>
      <c r="E267" s="92">
        <f aca="true" t="shared" si="71" ref="E267:E273">H267</f>
        <v>98</v>
      </c>
      <c r="F267" s="92">
        <f aca="true" t="shared" si="72" ref="F267:F273">L267</f>
        <v>0</v>
      </c>
      <c r="G267" s="92">
        <f aca="true" t="shared" si="73" ref="G267:G273">H267+L267</f>
        <v>98</v>
      </c>
      <c r="H267" s="92">
        <f aca="true" t="shared" si="74" ref="H267:H273">K267</f>
        <v>98</v>
      </c>
      <c r="I267" s="48"/>
      <c r="J267" s="48"/>
      <c r="K267" s="48">
        <v>98</v>
      </c>
      <c r="L267" s="92">
        <f aca="true" t="shared" si="75" ref="L267:L273">P267</f>
        <v>0</v>
      </c>
      <c r="M267" s="48"/>
      <c r="N267" s="48"/>
      <c r="O267" s="48"/>
      <c r="P267" s="49"/>
    </row>
    <row r="268" spans="1:16" s="2" customFormat="1" ht="12" customHeight="1">
      <c r="A268" s="336"/>
      <c r="B268" s="7" t="s">
        <v>632</v>
      </c>
      <c r="C268" s="8" t="s">
        <v>170</v>
      </c>
      <c r="D268" s="92">
        <f t="shared" si="70"/>
        <v>90</v>
      </c>
      <c r="E268" s="92">
        <f t="shared" si="71"/>
        <v>0</v>
      </c>
      <c r="F268" s="92">
        <f t="shared" si="72"/>
        <v>90</v>
      </c>
      <c r="G268" s="92">
        <f t="shared" si="73"/>
        <v>90</v>
      </c>
      <c r="H268" s="92">
        <f t="shared" si="74"/>
        <v>0</v>
      </c>
      <c r="I268" s="48"/>
      <c r="J268" s="48"/>
      <c r="K268" s="48"/>
      <c r="L268" s="92">
        <f t="shared" si="75"/>
        <v>90</v>
      </c>
      <c r="M268" s="48"/>
      <c r="N268" s="48"/>
      <c r="O268" s="48"/>
      <c r="P268" s="49">
        <v>90</v>
      </c>
    </row>
    <row r="269" spans="1:16" s="2" customFormat="1" ht="12" customHeight="1">
      <c r="A269" s="336"/>
      <c r="B269" s="7" t="s">
        <v>632</v>
      </c>
      <c r="C269" s="8" t="s">
        <v>495</v>
      </c>
      <c r="D269" s="92">
        <f t="shared" si="70"/>
        <v>16</v>
      </c>
      <c r="E269" s="92">
        <f t="shared" si="71"/>
        <v>16</v>
      </c>
      <c r="F269" s="92">
        <f t="shared" si="72"/>
        <v>0</v>
      </c>
      <c r="G269" s="92">
        <f t="shared" si="73"/>
        <v>16</v>
      </c>
      <c r="H269" s="92">
        <f t="shared" si="74"/>
        <v>16</v>
      </c>
      <c r="I269" s="48"/>
      <c r="J269" s="48"/>
      <c r="K269" s="48">
        <v>16</v>
      </c>
      <c r="L269" s="92">
        <f t="shared" si="75"/>
        <v>0</v>
      </c>
      <c r="M269" s="48"/>
      <c r="N269" s="48"/>
      <c r="O269" s="48"/>
      <c r="P269" s="49"/>
    </row>
    <row r="270" spans="1:16" s="2" customFormat="1" ht="12" customHeight="1">
      <c r="A270" s="336"/>
      <c r="B270" s="7" t="s">
        <v>103</v>
      </c>
      <c r="C270" s="8" t="s">
        <v>171</v>
      </c>
      <c r="D270" s="92">
        <f t="shared" si="70"/>
        <v>3685</v>
      </c>
      <c r="E270" s="92">
        <f t="shared" si="71"/>
        <v>0</v>
      </c>
      <c r="F270" s="92">
        <f t="shared" si="72"/>
        <v>3685</v>
      </c>
      <c r="G270" s="92">
        <f t="shared" si="73"/>
        <v>3685</v>
      </c>
      <c r="H270" s="92">
        <f t="shared" si="74"/>
        <v>0</v>
      </c>
      <c r="I270" s="48"/>
      <c r="J270" s="48"/>
      <c r="K270" s="48"/>
      <c r="L270" s="92">
        <f t="shared" si="75"/>
        <v>3685</v>
      </c>
      <c r="M270" s="48"/>
      <c r="N270" s="48"/>
      <c r="O270" s="48"/>
      <c r="P270" s="49">
        <v>3685</v>
      </c>
    </row>
    <row r="271" spans="1:16" s="2" customFormat="1" ht="12" customHeight="1">
      <c r="A271" s="336"/>
      <c r="B271" s="7" t="s">
        <v>103</v>
      </c>
      <c r="C271" s="8" t="s">
        <v>496</v>
      </c>
      <c r="D271" s="92">
        <f t="shared" si="70"/>
        <v>650</v>
      </c>
      <c r="E271" s="92">
        <f t="shared" si="71"/>
        <v>650</v>
      </c>
      <c r="F271" s="92">
        <f t="shared" si="72"/>
        <v>0</v>
      </c>
      <c r="G271" s="92">
        <f t="shared" si="73"/>
        <v>650</v>
      </c>
      <c r="H271" s="92">
        <f t="shared" si="74"/>
        <v>650</v>
      </c>
      <c r="I271" s="48"/>
      <c r="J271" s="48"/>
      <c r="K271" s="48">
        <v>650</v>
      </c>
      <c r="L271" s="92">
        <f t="shared" si="75"/>
        <v>0</v>
      </c>
      <c r="M271" s="48"/>
      <c r="N271" s="48"/>
      <c r="O271" s="48"/>
      <c r="P271" s="49"/>
    </row>
    <row r="272" spans="1:16" s="2" customFormat="1" ht="12" customHeight="1">
      <c r="A272" s="336"/>
      <c r="B272" s="7" t="s">
        <v>720</v>
      </c>
      <c r="C272" s="8" t="s">
        <v>174</v>
      </c>
      <c r="D272" s="92">
        <f t="shared" si="70"/>
        <v>7345</v>
      </c>
      <c r="E272" s="92">
        <f t="shared" si="71"/>
        <v>0</v>
      </c>
      <c r="F272" s="92">
        <f t="shared" si="72"/>
        <v>7345</v>
      </c>
      <c r="G272" s="92">
        <f t="shared" si="73"/>
        <v>7345</v>
      </c>
      <c r="H272" s="92">
        <f t="shared" si="74"/>
        <v>0</v>
      </c>
      <c r="I272" s="48"/>
      <c r="J272" s="48"/>
      <c r="K272" s="48"/>
      <c r="L272" s="92">
        <f t="shared" si="75"/>
        <v>7345</v>
      </c>
      <c r="M272" s="48"/>
      <c r="N272" s="48"/>
      <c r="O272" s="48"/>
      <c r="P272" s="49">
        <v>7345</v>
      </c>
    </row>
    <row r="273" spans="1:16" s="2" customFormat="1" ht="12" customHeight="1">
      <c r="A273" s="336"/>
      <c r="B273" s="7" t="s">
        <v>720</v>
      </c>
      <c r="C273" s="8" t="s">
        <v>498</v>
      </c>
      <c r="D273" s="92">
        <f t="shared" si="70"/>
        <v>1296</v>
      </c>
      <c r="E273" s="92">
        <f t="shared" si="71"/>
        <v>1296</v>
      </c>
      <c r="F273" s="92">
        <f t="shared" si="72"/>
        <v>0</v>
      </c>
      <c r="G273" s="92">
        <f t="shared" si="73"/>
        <v>1296</v>
      </c>
      <c r="H273" s="92">
        <f t="shared" si="74"/>
        <v>1296</v>
      </c>
      <c r="I273" s="48"/>
      <c r="J273" s="48"/>
      <c r="K273" s="48">
        <v>1296</v>
      </c>
      <c r="L273" s="92">
        <f t="shared" si="75"/>
        <v>0</v>
      </c>
      <c r="M273" s="48"/>
      <c r="N273" s="48"/>
      <c r="O273" s="48"/>
      <c r="P273" s="49"/>
    </row>
    <row r="274" spans="1:16" s="2" customFormat="1" ht="18" customHeight="1">
      <c r="A274" s="336" t="s">
        <v>376</v>
      </c>
      <c r="B274" s="346" t="s">
        <v>473</v>
      </c>
      <c r="C274" s="346"/>
      <c r="D274" s="346"/>
      <c r="E274" s="346"/>
      <c r="F274" s="346"/>
      <c r="G274" s="346"/>
      <c r="H274" s="346"/>
      <c r="I274" s="346"/>
      <c r="J274" s="346"/>
      <c r="K274" s="346"/>
      <c r="L274" s="346"/>
      <c r="M274" s="346"/>
      <c r="N274" s="346"/>
      <c r="O274" s="346"/>
      <c r="P274" s="347"/>
    </row>
    <row r="275" spans="1:16" s="2" customFormat="1" ht="12" customHeight="1">
      <c r="A275" s="336"/>
      <c r="B275" s="348" t="s">
        <v>422</v>
      </c>
      <c r="C275" s="348"/>
      <c r="D275" s="348"/>
      <c r="E275" s="348"/>
      <c r="F275" s="348"/>
      <c r="G275" s="348"/>
      <c r="H275" s="348"/>
      <c r="I275" s="348"/>
      <c r="J275" s="348"/>
      <c r="K275" s="348"/>
      <c r="L275" s="348"/>
      <c r="M275" s="348"/>
      <c r="N275" s="348"/>
      <c r="O275" s="348"/>
      <c r="P275" s="349"/>
    </row>
    <row r="276" spans="1:16" s="2" customFormat="1" ht="12" customHeight="1">
      <c r="A276" s="336"/>
      <c r="B276" s="350" t="s">
        <v>375</v>
      </c>
      <c r="C276" s="350"/>
      <c r="D276" s="350"/>
      <c r="E276" s="350"/>
      <c r="F276" s="350"/>
      <c r="G276" s="350"/>
      <c r="H276" s="350"/>
      <c r="I276" s="350"/>
      <c r="J276" s="350"/>
      <c r="K276" s="350"/>
      <c r="L276" s="350"/>
      <c r="M276" s="350"/>
      <c r="N276" s="350"/>
      <c r="O276" s="350"/>
      <c r="P276" s="351"/>
    </row>
    <row r="277" spans="1:16" s="2" customFormat="1" ht="12" customHeight="1">
      <c r="A277" s="336"/>
      <c r="B277" s="348" t="s">
        <v>424</v>
      </c>
      <c r="C277" s="348"/>
      <c r="D277" s="348"/>
      <c r="E277" s="348"/>
      <c r="F277" s="348"/>
      <c r="G277" s="348"/>
      <c r="H277" s="348"/>
      <c r="I277" s="348"/>
      <c r="J277" s="348"/>
      <c r="K277" s="348"/>
      <c r="L277" s="348"/>
      <c r="M277" s="348"/>
      <c r="N277" s="348"/>
      <c r="O277" s="348"/>
      <c r="P277" s="349"/>
    </row>
    <row r="278" spans="1:16" s="2" customFormat="1" ht="17.25" customHeight="1">
      <c r="A278" s="336"/>
      <c r="B278" s="148" t="s">
        <v>221</v>
      </c>
      <c r="C278" s="148" t="s">
        <v>484</v>
      </c>
      <c r="D278" s="194">
        <f>D294+D279</f>
        <v>123310</v>
      </c>
      <c r="E278" s="194">
        <f aca="true" t="shared" si="76" ref="E278:P278">E294+E279</f>
        <v>6269</v>
      </c>
      <c r="F278" s="194">
        <f t="shared" si="76"/>
        <v>117041</v>
      </c>
      <c r="G278" s="194">
        <f t="shared" si="76"/>
        <v>90330</v>
      </c>
      <c r="H278" s="194">
        <f t="shared" si="76"/>
        <v>6109</v>
      </c>
      <c r="I278" s="194">
        <f t="shared" si="76"/>
        <v>0</v>
      </c>
      <c r="J278" s="194">
        <f t="shared" si="76"/>
        <v>0</v>
      </c>
      <c r="K278" s="194">
        <f t="shared" si="76"/>
        <v>6109</v>
      </c>
      <c r="L278" s="194">
        <f t="shared" si="76"/>
        <v>84221</v>
      </c>
      <c r="M278" s="194">
        <f t="shared" si="76"/>
        <v>0</v>
      </c>
      <c r="N278" s="194">
        <f t="shared" si="76"/>
        <v>0</v>
      </c>
      <c r="O278" s="194">
        <f t="shared" si="76"/>
        <v>0</v>
      </c>
      <c r="P278" s="195">
        <f t="shared" si="76"/>
        <v>84221</v>
      </c>
    </row>
    <row r="279" spans="1:16" s="2" customFormat="1" ht="12" customHeight="1">
      <c r="A279" s="336"/>
      <c r="B279" s="9" t="s">
        <v>388</v>
      </c>
      <c r="C279" s="9"/>
      <c r="D279" s="95">
        <f>SUM(D280:D293)</f>
        <v>90330</v>
      </c>
      <c r="E279" s="95">
        <f>SUM(E280:E293)</f>
        <v>6109</v>
      </c>
      <c r="F279" s="95">
        <f>SUM(F280:F293)</f>
        <v>84221</v>
      </c>
      <c r="G279" s="95">
        <f>SUM(G280:G293)</f>
        <v>90330</v>
      </c>
      <c r="H279" s="95">
        <f>SUM(H280:H293)</f>
        <v>6109</v>
      </c>
      <c r="I279" s="50"/>
      <c r="J279" s="50"/>
      <c r="K279" s="50">
        <f>SUM(K280:K293)</f>
        <v>6109</v>
      </c>
      <c r="L279" s="95">
        <f>SUM(L280:L293)</f>
        <v>84221</v>
      </c>
      <c r="M279" s="50"/>
      <c r="N279" s="50"/>
      <c r="O279" s="50"/>
      <c r="P279" s="51">
        <f>SUM(P280:P293)</f>
        <v>84221</v>
      </c>
    </row>
    <row r="280" spans="1:16" s="2" customFormat="1" ht="12" customHeight="1">
      <c r="A280" s="336"/>
      <c r="B280" s="7" t="s">
        <v>696</v>
      </c>
      <c r="C280" s="8" t="s">
        <v>169</v>
      </c>
      <c r="D280" s="92">
        <f>E280+F280</f>
        <v>5220</v>
      </c>
      <c r="E280" s="92">
        <f>H280</f>
        <v>0</v>
      </c>
      <c r="F280" s="92">
        <f>L280</f>
        <v>5220</v>
      </c>
      <c r="G280" s="92">
        <f>H280+L280</f>
        <v>5220</v>
      </c>
      <c r="H280" s="92">
        <f>K280</f>
        <v>0</v>
      </c>
      <c r="I280" s="48"/>
      <c r="J280" s="48"/>
      <c r="K280" s="48"/>
      <c r="L280" s="92">
        <f>P280</f>
        <v>5220</v>
      </c>
      <c r="M280" s="48"/>
      <c r="N280" s="48"/>
      <c r="O280" s="48"/>
      <c r="P280" s="49">
        <v>5220</v>
      </c>
    </row>
    <row r="281" spans="1:16" s="2" customFormat="1" ht="12" customHeight="1">
      <c r="A281" s="336"/>
      <c r="B281" s="7" t="s">
        <v>696</v>
      </c>
      <c r="C281" s="8" t="s">
        <v>494</v>
      </c>
      <c r="D281" s="92">
        <f aca="true" t="shared" si="77" ref="D281:D293">E281+F281</f>
        <v>118</v>
      </c>
      <c r="E281" s="92">
        <f aca="true" t="shared" si="78" ref="E281:E293">H281</f>
        <v>118</v>
      </c>
      <c r="F281" s="92">
        <f aca="true" t="shared" si="79" ref="F281:F293">L281</f>
        <v>0</v>
      </c>
      <c r="G281" s="92">
        <f aca="true" t="shared" si="80" ref="G281:G293">H281+L281</f>
        <v>118</v>
      </c>
      <c r="H281" s="92">
        <f aca="true" t="shared" si="81" ref="H281:H293">K281</f>
        <v>118</v>
      </c>
      <c r="I281" s="48"/>
      <c r="J281" s="48"/>
      <c r="K281" s="48">
        <v>118</v>
      </c>
      <c r="L281" s="92">
        <f aca="true" t="shared" si="82" ref="L281:L293">P281</f>
        <v>0</v>
      </c>
      <c r="M281" s="48"/>
      <c r="N281" s="48"/>
      <c r="O281" s="48"/>
      <c r="P281" s="49"/>
    </row>
    <row r="282" spans="1:16" s="2" customFormat="1" ht="12" customHeight="1">
      <c r="A282" s="336"/>
      <c r="B282" s="7" t="s">
        <v>632</v>
      </c>
      <c r="C282" s="8" t="s">
        <v>170</v>
      </c>
      <c r="D282" s="92">
        <f t="shared" si="77"/>
        <v>842</v>
      </c>
      <c r="E282" s="92">
        <f t="shared" si="78"/>
        <v>0</v>
      </c>
      <c r="F282" s="92">
        <f t="shared" si="79"/>
        <v>842</v>
      </c>
      <c r="G282" s="92">
        <f t="shared" si="80"/>
        <v>842</v>
      </c>
      <c r="H282" s="92">
        <f t="shared" si="81"/>
        <v>0</v>
      </c>
      <c r="I282" s="48"/>
      <c r="J282" s="48"/>
      <c r="K282" s="48"/>
      <c r="L282" s="92">
        <f t="shared" si="82"/>
        <v>842</v>
      </c>
      <c r="M282" s="48"/>
      <c r="N282" s="48"/>
      <c r="O282" s="48"/>
      <c r="P282" s="49">
        <v>842</v>
      </c>
    </row>
    <row r="283" spans="1:16" s="2" customFormat="1" ht="12" customHeight="1">
      <c r="A283" s="336"/>
      <c r="B283" s="7" t="s">
        <v>632</v>
      </c>
      <c r="C283" s="8" t="s">
        <v>495</v>
      </c>
      <c r="D283" s="92">
        <f t="shared" si="77"/>
        <v>19</v>
      </c>
      <c r="E283" s="92">
        <f t="shared" si="78"/>
        <v>19</v>
      </c>
      <c r="F283" s="92">
        <f t="shared" si="79"/>
        <v>0</v>
      </c>
      <c r="G283" s="92">
        <f t="shared" si="80"/>
        <v>19</v>
      </c>
      <c r="H283" s="92">
        <f t="shared" si="81"/>
        <v>19</v>
      </c>
      <c r="I283" s="48"/>
      <c r="J283" s="48"/>
      <c r="K283" s="48">
        <v>19</v>
      </c>
      <c r="L283" s="92">
        <f t="shared" si="82"/>
        <v>0</v>
      </c>
      <c r="M283" s="48"/>
      <c r="N283" s="48"/>
      <c r="O283" s="48"/>
      <c r="P283" s="49"/>
    </row>
    <row r="284" spans="1:16" s="2" customFormat="1" ht="12" customHeight="1">
      <c r="A284" s="336"/>
      <c r="B284" s="7" t="s">
        <v>103</v>
      </c>
      <c r="C284" s="8" t="s">
        <v>171</v>
      </c>
      <c r="D284" s="92">
        <f t="shared" si="77"/>
        <v>34364</v>
      </c>
      <c r="E284" s="92">
        <f t="shared" si="78"/>
        <v>0</v>
      </c>
      <c r="F284" s="92">
        <f t="shared" si="79"/>
        <v>34364</v>
      </c>
      <c r="G284" s="92">
        <f t="shared" si="80"/>
        <v>34364</v>
      </c>
      <c r="H284" s="92">
        <f t="shared" si="81"/>
        <v>0</v>
      </c>
      <c r="I284" s="48"/>
      <c r="J284" s="48"/>
      <c r="K284" s="48"/>
      <c r="L284" s="92">
        <f t="shared" si="82"/>
        <v>34364</v>
      </c>
      <c r="M284" s="48"/>
      <c r="N284" s="48"/>
      <c r="O284" s="48"/>
      <c r="P284" s="49">
        <v>34364</v>
      </c>
    </row>
    <row r="285" spans="1:16" s="2" customFormat="1" ht="12" customHeight="1">
      <c r="A285" s="336"/>
      <c r="B285" s="7" t="s">
        <v>103</v>
      </c>
      <c r="C285" s="8" t="s">
        <v>496</v>
      </c>
      <c r="D285" s="92">
        <f t="shared" si="77"/>
        <v>777</v>
      </c>
      <c r="E285" s="92">
        <f t="shared" si="78"/>
        <v>777</v>
      </c>
      <c r="F285" s="92">
        <f t="shared" si="79"/>
        <v>0</v>
      </c>
      <c r="G285" s="92">
        <f t="shared" si="80"/>
        <v>777</v>
      </c>
      <c r="H285" s="92">
        <f t="shared" si="81"/>
        <v>777</v>
      </c>
      <c r="I285" s="48"/>
      <c r="J285" s="48"/>
      <c r="K285" s="48">
        <v>777</v>
      </c>
      <c r="L285" s="92">
        <f t="shared" si="82"/>
        <v>0</v>
      </c>
      <c r="M285" s="48"/>
      <c r="N285" s="48"/>
      <c r="O285" s="48"/>
      <c r="P285" s="49"/>
    </row>
    <row r="286" spans="1:16" s="2" customFormat="1" ht="12" customHeight="1">
      <c r="A286" s="336"/>
      <c r="B286" s="7" t="s">
        <v>634</v>
      </c>
      <c r="C286" s="8" t="s">
        <v>172</v>
      </c>
      <c r="D286" s="92">
        <f t="shared" si="77"/>
        <v>11440</v>
      </c>
      <c r="E286" s="92">
        <f t="shared" si="78"/>
        <v>0</v>
      </c>
      <c r="F286" s="92">
        <f t="shared" si="79"/>
        <v>11440</v>
      </c>
      <c r="G286" s="92">
        <f t="shared" si="80"/>
        <v>11440</v>
      </c>
      <c r="H286" s="92">
        <f t="shared" si="81"/>
        <v>0</v>
      </c>
      <c r="I286" s="48"/>
      <c r="J286" s="48"/>
      <c r="K286" s="48"/>
      <c r="L286" s="92">
        <f t="shared" si="82"/>
        <v>11440</v>
      </c>
      <c r="M286" s="48"/>
      <c r="N286" s="48"/>
      <c r="O286" s="48"/>
      <c r="P286" s="49">
        <v>11440</v>
      </c>
    </row>
    <row r="287" spans="1:16" s="2" customFormat="1" ht="12" customHeight="1">
      <c r="A287" s="336"/>
      <c r="B287" s="7" t="s">
        <v>634</v>
      </c>
      <c r="C287" s="8" t="s">
        <v>497</v>
      </c>
      <c r="D287" s="92">
        <f t="shared" si="77"/>
        <v>4464</v>
      </c>
      <c r="E287" s="92">
        <f t="shared" si="78"/>
        <v>4464</v>
      </c>
      <c r="F287" s="92">
        <f t="shared" si="79"/>
        <v>0</v>
      </c>
      <c r="G287" s="92">
        <f t="shared" si="80"/>
        <v>4464</v>
      </c>
      <c r="H287" s="92">
        <f t="shared" si="81"/>
        <v>4464</v>
      </c>
      <c r="I287" s="48"/>
      <c r="J287" s="48"/>
      <c r="K287" s="48">
        <v>4464</v>
      </c>
      <c r="L287" s="92">
        <f t="shared" si="82"/>
        <v>0</v>
      </c>
      <c r="M287" s="48"/>
      <c r="N287" s="48"/>
      <c r="O287" s="48"/>
      <c r="P287" s="49"/>
    </row>
    <row r="288" spans="1:16" s="2" customFormat="1" ht="12" customHeight="1">
      <c r="A288" s="336"/>
      <c r="B288" s="7" t="s">
        <v>720</v>
      </c>
      <c r="C288" s="8" t="s">
        <v>174</v>
      </c>
      <c r="D288" s="92">
        <f t="shared" si="77"/>
        <v>29816</v>
      </c>
      <c r="E288" s="92">
        <f t="shared" si="78"/>
        <v>0</v>
      </c>
      <c r="F288" s="92">
        <f t="shared" si="79"/>
        <v>29816</v>
      </c>
      <c r="G288" s="92">
        <f t="shared" si="80"/>
        <v>29816</v>
      </c>
      <c r="H288" s="92">
        <f t="shared" si="81"/>
        <v>0</v>
      </c>
      <c r="I288" s="48"/>
      <c r="J288" s="48"/>
      <c r="K288" s="48"/>
      <c r="L288" s="92">
        <f t="shared" si="82"/>
        <v>29816</v>
      </c>
      <c r="M288" s="48"/>
      <c r="N288" s="48"/>
      <c r="O288" s="48"/>
      <c r="P288" s="49">
        <v>29816</v>
      </c>
    </row>
    <row r="289" spans="1:16" s="2" customFormat="1" ht="12" customHeight="1">
      <c r="A289" s="336"/>
      <c r="B289" s="7" t="s">
        <v>720</v>
      </c>
      <c r="C289" s="8" t="s">
        <v>498</v>
      </c>
      <c r="D289" s="92">
        <f t="shared" si="77"/>
        <v>674</v>
      </c>
      <c r="E289" s="92">
        <f t="shared" si="78"/>
        <v>674</v>
      </c>
      <c r="F289" s="92">
        <f t="shared" si="79"/>
        <v>0</v>
      </c>
      <c r="G289" s="92">
        <f t="shared" si="80"/>
        <v>674</v>
      </c>
      <c r="H289" s="92">
        <f t="shared" si="81"/>
        <v>674</v>
      </c>
      <c r="I289" s="48"/>
      <c r="J289" s="48"/>
      <c r="K289" s="48">
        <v>674</v>
      </c>
      <c r="L289" s="92">
        <f t="shared" si="82"/>
        <v>0</v>
      </c>
      <c r="M289" s="48"/>
      <c r="N289" s="48"/>
      <c r="O289" s="48"/>
      <c r="P289" s="49"/>
    </row>
    <row r="290" spans="1:16" s="2" customFormat="1" ht="12" customHeight="1">
      <c r="A290" s="336"/>
      <c r="B290" s="7" t="s">
        <v>65</v>
      </c>
      <c r="C290" s="8" t="s">
        <v>175</v>
      </c>
      <c r="D290" s="92">
        <f t="shared" si="77"/>
        <v>94</v>
      </c>
      <c r="E290" s="92">
        <f t="shared" si="78"/>
        <v>0</v>
      </c>
      <c r="F290" s="92">
        <f t="shared" si="79"/>
        <v>94</v>
      </c>
      <c r="G290" s="92">
        <f t="shared" si="80"/>
        <v>94</v>
      </c>
      <c r="H290" s="92">
        <f t="shared" si="81"/>
        <v>0</v>
      </c>
      <c r="I290" s="48"/>
      <c r="J290" s="48"/>
      <c r="K290" s="48"/>
      <c r="L290" s="92">
        <f t="shared" si="82"/>
        <v>94</v>
      </c>
      <c r="M290" s="48"/>
      <c r="N290" s="48"/>
      <c r="O290" s="48"/>
      <c r="P290" s="49">
        <v>94</v>
      </c>
    </row>
    <row r="291" spans="1:16" s="2" customFormat="1" ht="12" customHeight="1">
      <c r="A291" s="336"/>
      <c r="B291" s="7" t="s">
        <v>65</v>
      </c>
      <c r="C291" s="8" t="s">
        <v>499</v>
      </c>
      <c r="D291" s="92">
        <f t="shared" si="77"/>
        <v>2</v>
      </c>
      <c r="E291" s="92">
        <f t="shared" si="78"/>
        <v>2</v>
      </c>
      <c r="F291" s="92">
        <f t="shared" si="79"/>
        <v>0</v>
      </c>
      <c r="G291" s="92">
        <f t="shared" si="80"/>
        <v>2</v>
      </c>
      <c r="H291" s="92">
        <f t="shared" si="81"/>
        <v>2</v>
      </c>
      <c r="I291" s="48"/>
      <c r="J291" s="48"/>
      <c r="K291" s="48">
        <v>2</v>
      </c>
      <c r="L291" s="92">
        <f t="shared" si="82"/>
        <v>0</v>
      </c>
      <c r="M291" s="48"/>
      <c r="N291" s="48"/>
      <c r="O291" s="48"/>
      <c r="P291" s="49"/>
    </row>
    <row r="292" spans="1:16" s="2" customFormat="1" ht="12" customHeight="1">
      <c r="A292" s="336"/>
      <c r="B292" s="7" t="s">
        <v>591</v>
      </c>
      <c r="C292" s="8" t="s">
        <v>176</v>
      </c>
      <c r="D292" s="92">
        <f t="shared" si="77"/>
        <v>2445</v>
      </c>
      <c r="E292" s="92">
        <f t="shared" si="78"/>
        <v>0</v>
      </c>
      <c r="F292" s="92">
        <f t="shared" si="79"/>
        <v>2445</v>
      </c>
      <c r="G292" s="92">
        <f t="shared" si="80"/>
        <v>2445</v>
      </c>
      <c r="H292" s="92">
        <f t="shared" si="81"/>
        <v>0</v>
      </c>
      <c r="I292" s="48"/>
      <c r="J292" s="48"/>
      <c r="K292" s="48"/>
      <c r="L292" s="92">
        <f t="shared" si="82"/>
        <v>2445</v>
      </c>
      <c r="M292" s="48"/>
      <c r="N292" s="48"/>
      <c r="O292" s="48"/>
      <c r="P292" s="49">
        <v>2445</v>
      </c>
    </row>
    <row r="293" spans="1:16" s="2" customFormat="1" ht="12" customHeight="1">
      <c r="A293" s="336"/>
      <c r="B293" s="7" t="s">
        <v>591</v>
      </c>
      <c r="C293" s="8" t="s">
        <v>528</v>
      </c>
      <c r="D293" s="92">
        <f t="shared" si="77"/>
        <v>55</v>
      </c>
      <c r="E293" s="92">
        <f t="shared" si="78"/>
        <v>55</v>
      </c>
      <c r="F293" s="92">
        <f t="shared" si="79"/>
        <v>0</v>
      </c>
      <c r="G293" s="92">
        <f t="shared" si="80"/>
        <v>55</v>
      </c>
      <c r="H293" s="92">
        <f t="shared" si="81"/>
        <v>55</v>
      </c>
      <c r="I293" s="48"/>
      <c r="J293" s="48"/>
      <c r="K293" s="48">
        <v>55</v>
      </c>
      <c r="L293" s="92">
        <f t="shared" si="82"/>
        <v>0</v>
      </c>
      <c r="M293" s="48"/>
      <c r="N293" s="48"/>
      <c r="O293" s="48"/>
      <c r="P293" s="49"/>
    </row>
    <row r="294" spans="1:16" s="2" customFormat="1" ht="12" customHeight="1">
      <c r="A294" s="336"/>
      <c r="B294" s="7" t="s">
        <v>487</v>
      </c>
      <c r="C294" s="8"/>
      <c r="D294" s="92">
        <f>E294+F294</f>
        <v>32980</v>
      </c>
      <c r="E294" s="92">
        <v>160</v>
      </c>
      <c r="F294" s="92">
        <v>32820</v>
      </c>
      <c r="G294" s="92"/>
      <c r="H294" s="92"/>
      <c r="I294" s="48"/>
      <c r="J294" s="48"/>
      <c r="K294" s="48"/>
      <c r="L294" s="92"/>
      <c r="M294" s="48"/>
      <c r="N294" s="48"/>
      <c r="O294" s="48"/>
      <c r="P294" s="49"/>
    </row>
    <row r="295" spans="1:16" s="2" customFormat="1" ht="15.75" customHeight="1">
      <c r="A295" s="336" t="s">
        <v>377</v>
      </c>
      <c r="B295" s="346" t="s">
        <v>486</v>
      </c>
      <c r="C295" s="346"/>
      <c r="D295" s="346"/>
      <c r="E295" s="346"/>
      <c r="F295" s="346"/>
      <c r="G295" s="346"/>
      <c r="H295" s="346"/>
      <c r="I295" s="346"/>
      <c r="J295" s="346"/>
      <c r="K295" s="346"/>
      <c r="L295" s="346"/>
      <c r="M295" s="346"/>
      <c r="N295" s="346"/>
      <c r="O295" s="346"/>
      <c r="P295" s="347"/>
    </row>
    <row r="296" spans="1:16" s="2" customFormat="1" ht="12" customHeight="1">
      <c r="A296" s="336"/>
      <c r="B296" s="348" t="s">
        <v>671</v>
      </c>
      <c r="C296" s="348"/>
      <c r="D296" s="348"/>
      <c r="E296" s="348"/>
      <c r="F296" s="348"/>
      <c r="G296" s="348"/>
      <c r="H296" s="348"/>
      <c r="I296" s="348"/>
      <c r="J296" s="348"/>
      <c r="K296" s="348"/>
      <c r="L296" s="348"/>
      <c r="M296" s="348"/>
      <c r="N296" s="348"/>
      <c r="O296" s="348"/>
      <c r="P296" s="349"/>
    </row>
    <row r="297" spans="1:16" s="2" customFormat="1" ht="12" customHeight="1">
      <c r="A297" s="336"/>
      <c r="B297" s="350" t="s">
        <v>670</v>
      </c>
      <c r="C297" s="350"/>
      <c r="D297" s="350"/>
      <c r="E297" s="350"/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1"/>
    </row>
    <row r="298" spans="1:16" s="2" customFormat="1" ht="15" customHeight="1">
      <c r="A298" s="336"/>
      <c r="B298" s="148" t="s">
        <v>221</v>
      </c>
      <c r="C298" s="148" t="s">
        <v>490</v>
      </c>
      <c r="D298" s="194">
        <f>D299+D300+D306+D307+D308</f>
        <v>295469</v>
      </c>
      <c r="E298" s="194">
        <f aca="true" t="shared" si="83" ref="E298:P298">E299+E300+E306+E307+E308</f>
        <v>0</v>
      </c>
      <c r="F298" s="194">
        <f t="shared" si="83"/>
        <v>295469</v>
      </c>
      <c r="G298" s="194">
        <f t="shared" si="83"/>
        <v>58339</v>
      </c>
      <c r="H298" s="194">
        <f t="shared" si="83"/>
        <v>0</v>
      </c>
      <c r="I298" s="194">
        <f t="shared" si="83"/>
        <v>0</v>
      </c>
      <c r="J298" s="194">
        <f t="shared" si="83"/>
        <v>0</v>
      </c>
      <c r="K298" s="194">
        <f t="shared" si="83"/>
        <v>0</v>
      </c>
      <c r="L298" s="194">
        <f t="shared" si="83"/>
        <v>58339</v>
      </c>
      <c r="M298" s="194">
        <f t="shared" si="83"/>
        <v>0</v>
      </c>
      <c r="N298" s="194">
        <f t="shared" si="83"/>
        <v>0</v>
      </c>
      <c r="O298" s="194">
        <f t="shared" si="83"/>
        <v>0</v>
      </c>
      <c r="P298" s="195">
        <f t="shared" si="83"/>
        <v>58339</v>
      </c>
    </row>
    <row r="299" spans="1:16" s="2" customFormat="1" ht="12" customHeight="1">
      <c r="A299" s="336"/>
      <c r="B299" s="8" t="s">
        <v>3</v>
      </c>
      <c r="C299" s="8"/>
      <c r="D299" s="92">
        <f>F299</f>
        <v>84151</v>
      </c>
      <c r="E299" s="92"/>
      <c r="F299" s="92">
        <v>84151</v>
      </c>
      <c r="G299" s="92"/>
      <c r="H299" s="92"/>
      <c r="I299" s="48"/>
      <c r="J299" s="48"/>
      <c r="K299" s="48"/>
      <c r="L299" s="92"/>
      <c r="M299" s="48"/>
      <c r="N299" s="48"/>
      <c r="O299" s="48"/>
      <c r="P299" s="49"/>
    </row>
    <row r="300" spans="1:16" s="2" customFormat="1" ht="12" customHeight="1">
      <c r="A300" s="336"/>
      <c r="B300" s="9" t="s">
        <v>388</v>
      </c>
      <c r="C300" s="9"/>
      <c r="D300" s="95">
        <f aca="true" t="shared" si="84" ref="D300:D308">F300</f>
        <v>58339</v>
      </c>
      <c r="E300" s="95"/>
      <c r="F300" s="95">
        <f aca="true" t="shared" si="85" ref="F300:F305">G300</f>
        <v>58339</v>
      </c>
      <c r="G300" s="95">
        <f aca="true" t="shared" si="86" ref="G300:G305">L300</f>
        <v>58339</v>
      </c>
      <c r="H300" s="95"/>
      <c r="I300" s="50"/>
      <c r="J300" s="50"/>
      <c r="K300" s="50"/>
      <c r="L300" s="95">
        <f aca="true" t="shared" si="87" ref="L300:L305">P300</f>
        <v>58339</v>
      </c>
      <c r="M300" s="50"/>
      <c r="N300" s="50"/>
      <c r="O300" s="50"/>
      <c r="P300" s="51">
        <f>SUM(P301:P305)</f>
        <v>58339</v>
      </c>
    </row>
    <row r="301" spans="1:16" s="2" customFormat="1" ht="12" customHeight="1">
      <c r="A301" s="336"/>
      <c r="B301" s="8" t="s">
        <v>103</v>
      </c>
      <c r="C301" s="8" t="s">
        <v>177</v>
      </c>
      <c r="D301" s="92">
        <f t="shared" si="84"/>
        <v>38400</v>
      </c>
      <c r="E301" s="92"/>
      <c r="F301" s="92">
        <f t="shared" si="85"/>
        <v>38400</v>
      </c>
      <c r="G301" s="92">
        <f t="shared" si="86"/>
        <v>38400</v>
      </c>
      <c r="H301" s="92"/>
      <c r="I301" s="48"/>
      <c r="J301" s="48"/>
      <c r="K301" s="48"/>
      <c r="L301" s="92">
        <f t="shared" si="87"/>
        <v>38400</v>
      </c>
      <c r="M301" s="48"/>
      <c r="N301" s="48"/>
      <c r="O301" s="48"/>
      <c r="P301" s="49">
        <v>38400</v>
      </c>
    </row>
    <row r="302" spans="1:16" s="2" customFormat="1" ht="12" customHeight="1">
      <c r="A302" s="336"/>
      <c r="B302" s="8" t="s">
        <v>630</v>
      </c>
      <c r="C302" s="8" t="s">
        <v>178</v>
      </c>
      <c r="D302" s="92">
        <f t="shared" si="84"/>
        <v>2896</v>
      </c>
      <c r="E302" s="92"/>
      <c r="F302" s="92">
        <f t="shared" si="85"/>
        <v>2896</v>
      </c>
      <c r="G302" s="92">
        <f t="shared" si="86"/>
        <v>2896</v>
      </c>
      <c r="H302" s="92"/>
      <c r="I302" s="48"/>
      <c r="J302" s="48"/>
      <c r="K302" s="48"/>
      <c r="L302" s="92">
        <f t="shared" si="87"/>
        <v>2896</v>
      </c>
      <c r="M302" s="48"/>
      <c r="N302" s="48"/>
      <c r="O302" s="48"/>
      <c r="P302" s="49">
        <v>2896</v>
      </c>
    </row>
    <row r="303" spans="1:16" s="2" customFormat="1" ht="12" customHeight="1">
      <c r="A303" s="336"/>
      <c r="B303" s="7" t="s">
        <v>696</v>
      </c>
      <c r="C303" s="8" t="s">
        <v>169</v>
      </c>
      <c r="D303" s="92">
        <f t="shared" si="84"/>
        <v>7671</v>
      </c>
      <c r="E303" s="92"/>
      <c r="F303" s="92">
        <f t="shared" si="85"/>
        <v>7671</v>
      </c>
      <c r="G303" s="92">
        <f t="shared" si="86"/>
        <v>7671</v>
      </c>
      <c r="H303" s="92"/>
      <c r="I303" s="48"/>
      <c r="J303" s="48"/>
      <c r="K303" s="48"/>
      <c r="L303" s="92">
        <f t="shared" si="87"/>
        <v>7671</v>
      </c>
      <c r="M303" s="48"/>
      <c r="N303" s="48"/>
      <c r="O303" s="48"/>
      <c r="P303" s="49">
        <v>7671</v>
      </c>
    </row>
    <row r="304" spans="1:16" s="2" customFormat="1" ht="12" customHeight="1">
      <c r="A304" s="336"/>
      <c r="B304" s="7" t="s">
        <v>632</v>
      </c>
      <c r="C304" s="8" t="s">
        <v>170</v>
      </c>
      <c r="D304" s="92">
        <f t="shared" si="84"/>
        <v>1212</v>
      </c>
      <c r="E304" s="92"/>
      <c r="F304" s="92">
        <f t="shared" si="85"/>
        <v>1212</v>
      </c>
      <c r="G304" s="92">
        <f t="shared" si="86"/>
        <v>1212</v>
      </c>
      <c r="H304" s="92"/>
      <c r="I304" s="48"/>
      <c r="J304" s="48"/>
      <c r="K304" s="48"/>
      <c r="L304" s="92">
        <f t="shared" si="87"/>
        <v>1212</v>
      </c>
      <c r="M304" s="48"/>
      <c r="N304" s="48"/>
      <c r="O304" s="48"/>
      <c r="P304" s="49">
        <v>1212</v>
      </c>
    </row>
    <row r="305" spans="1:16" s="2" customFormat="1" ht="12" customHeight="1">
      <c r="A305" s="336"/>
      <c r="B305" s="7" t="s">
        <v>103</v>
      </c>
      <c r="C305" s="8" t="s">
        <v>171</v>
      </c>
      <c r="D305" s="92">
        <f t="shared" si="84"/>
        <v>8160</v>
      </c>
      <c r="E305" s="92"/>
      <c r="F305" s="92">
        <f t="shared" si="85"/>
        <v>8160</v>
      </c>
      <c r="G305" s="92">
        <f t="shared" si="86"/>
        <v>8160</v>
      </c>
      <c r="H305" s="92"/>
      <c r="I305" s="48"/>
      <c r="J305" s="48"/>
      <c r="K305" s="48"/>
      <c r="L305" s="92">
        <f t="shared" si="87"/>
        <v>8160</v>
      </c>
      <c r="M305" s="48"/>
      <c r="N305" s="48"/>
      <c r="O305" s="48"/>
      <c r="P305" s="49">
        <v>8160</v>
      </c>
    </row>
    <row r="306" spans="1:16" s="2" customFormat="1" ht="12" customHeight="1">
      <c r="A306" s="336"/>
      <c r="B306" s="7" t="s">
        <v>487</v>
      </c>
      <c r="C306" s="8"/>
      <c r="D306" s="92">
        <f t="shared" si="84"/>
        <v>51652</v>
      </c>
      <c r="E306" s="92"/>
      <c r="F306" s="92">
        <v>51652</v>
      </c>
      <c r="G306" s="92"/>
      <c r="H306" s="92"/>
      <c r="I306" s="48"/>
      <c r="J306" s="48"/>
      <c r="K306" s="48"/>
      <c r="L306" s="92"/>
      <c r="M306" s="48"/>
      <c r="N306" s="48"/>
      <c r="O306" s="48"/>
      <c r="P306" s="49"/>
    </row>
    <row r="307" spans="1:16" s="2" customFormat="1" ht="12" customHeight="1">
      <c r="A307" s="336"/>
      <c r="B307" s="8" t="s">
        <v>488</v>
      </c>
      <c r="C307" s="8"/>
      <c r="D307" s="92">
        <f t="shared" si="84"/>
        <v>51888</v>
      </c>
      <c r="E307" s="92"/>
      <c r="F307" s="92">
        <v>51888</v>
      </c>
      <c r="G307" s="92"/>
      <c r="H307" s="92"/>
      <c r="I307" s="48"/>
      <c r="J307" s="48"/>
      <c r="K307" s="48"/>
      <c r="L307" s="92"/>
      <c r="M307" s="48"/>
      <c r="N307" s="48"/>
      <c r="O307" s="48"/>
      <c r="P307" s="49"/>
    </row>
    <row r="308" spans="1:16" s="2" customFormat="1" ht="12" customHeight="1">
      <c r="A308" s="336"/>
      <c r="B308" s="8" t="s">
        <v>489</v>
      </c>
      <c r="C308" s="8"/>
      <c r="D308" s="92">
        <f t="shared" si="84"/>
        <v>49439</v>
      </c>
      <c r="E308" s="92"/>
      <c r="F308" s="92">
        <v>49439</v>
      </c>
      <c r="G308" s="92"/>
      <c r="H308" s="92"/>
      <c r="I308" s="48"/>
      <c r="J308" s="48"/>
      <c r="K308" s="48"/>
      <c r="L308" s="92"/>
      <c r="M308" s="48"/>
      <c r="N308" s="48"/>
      <c r="O308" s="48"/>
      <c r="P308" s="49"/>
    </row>
    <row r="309" spans="1:16" s="2" customFormat="1" ht="12" customHeight="1">
      <c r="A309" s="336" t="s">
        <v>281</v>
      </c>
      <c r="B309" s="337" t="s">
        <v>525</v>
      </c>
      <c r="C309" s="337"/>
      <c r="D309" s="337"/>
      <c r="E309" s="337"/>
      <c r="F309" s="337"/>
      <c r="G309" s="337"/>
      <c r="H309" s="337"/>
      <c r="I309" s="337"/>
      <c r="J309" s="337"/>
      <c r="K309" s="337"/>
      <c r="L309" s="337"/>
      <c r="M309" s="337"/>
      <c r="N309" s="337"/>
      <c r="O309" s="337"/>
      <c r="P309" s="338"/>
    </row>
    <row r="310" spans="1:16" s="2" customFormat="1" ht="12" customHeight="1">
      <c r="A310" s="336"/>
      <c r="B310" s="334" t="s">
        <v>60</v>
      </c>
      <c r="C310" s="334"/>
      <c r="D310" s="334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  <c r="P310" s="335"/>
    </row>
    <row r="311" spans="1:16" s="2" customFormat="1" ht="12" customHeight="1">
      <c r="A311" s="336"/>
      <c r="B311" s="334" t="s">
        <v>432</v>
      </c>
      <c r="C311" s="334"/>
      <c r="D311" s="334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  <c r="O311" s="334"/>
      <c r="P311" s="335"/>
    </row>
    <row r="312" spans="1:16" s="2" customFormat="1" ht="12" customHeight="1">
      <c r="A312" s="336"/>
      <c r="B312" s="342" t="s">
        <v>62</v>
      </c>
      <c r="C312" s="342"/>
      <c r="D312" s="342"/>
      <c r="E312" s="342"/>
      <c r="F312" s="342"/>
      <c r="G312" s="342"/>
      <c r="H312" s="342"/>
      <c r="I312" s="342"/>
      <c r="J312" s="342"/>
      <c r="K312" s="342"/>
      <c r="L312" s="342"/>
      <c r="M312" s="342"/>
      <c r="N312" s="342"/>
      <c r="O312" s="342"/>
      <c r="P312" s="343"/>
    </row>
    <row r="313" spans="1:16" s="2" customFormat="1" ht="12" customHeight="1">
      <c r="A313" s="336"/>
      <c r="B313" s="334" t="s">
        <v>424</v>
      </c>
      <c r="C313" s="334"/>
      <c r="D313" s="334"/>
      <c r="E313" s="334"/>
      <c r="F313" s="334"/>
      <c r="G313" s="334"/>
      <c r="H313" s="334"/>
      <c r="I313" s="334"/>
      <c r="J313" s="334"/>
      <c r="K313" s="334"/>
      <c r="L313" s="334"/>
      <c r="M313" s="334"/>
      <c r="N313" s="334"/>
      <c r="O313" s="334"/>
      <c r="P313" s="335"/>
    </row>
    <row r="314" spans="1:16" s="2" customFormat="1" ht="15.75" customHeight="1">
      <c r="A314" s="336"/>
      <c r="B314" s="200" t="s">
        <v>221</v>
      </c>
      <c r="C314" s="148" t="s">
        <v>490</v>
      </c>
      <c r="D314" s="194">
        <f>D315+D316+D339</f>
        <v>707303</v>
      </c>
      <c r="E314" s="194">
        <f aca="true" t="shared" si="88" ref="E314:P314">E315+E316+E339</f>
        <v>151411</v>
      </c>
      <c r="F314" s="194">
        <f t="shared" si="88"/>
        <v>555892</v>
      </c>
      <c r="G314" s="194">
        <f t="shared" si="88"/>
        <v>580570</v>
      </c>
      <c r="H314" s="194">
        <f t="shared" si="88"/>
        <v>87058</v>
      </c>
      <c r="I314" s="194">
        <f t="shared" si="88"/>
        <v>0</v>
      </c>
      <c r="J314" s="194">
        <f t="shared" si="88"/>
        <v>0</v>
      </c>
      <c r="K314" s="194">
        <f t="shared" si="88"/>
        <v>87058</v>
      </c>
      <c r="L314" s="194">
        <f t="shared" si="88"/>
        <v>493512</v>
      </c>
      <c r="M314" s="194">
        <f t="shared" si="88"/>
        <v>0</v>
      </c>
      <c r="N314" s="194">
        <f t="shared" si="88"/>
        <v>0</v>
      </c>
      <c r="O314" s="194">
        <f t="shared" si="88"/>
        <v>0</v>
      </c>
      <c r="P314" s="195">
        <f t="shared" si="88"/>
        <v>493512</v>
      </c>
    </row>
    <row r="315" spans="1:16" s="2" customFormat="1" ht="12" customHeight="1">
      <c r="A315" s="336"/>
      <c r="B315" s="8" t="s">
        <v>3</v>
      </c>
      <c r="C315" s="205"/>
      <c r="D315" s="92">
        <f>E315+F315</f>
        <v>64777</v>
      </c>
      <c r="E315" s="92">
        <v>55060</v>
      </c>
      <c r="F315" s="92">
        <v>9717</v>
      </c>
      <c r="G315" s="92"/>
      <c r="H315" s="92">
        <f>K315</f>
        <v>0</v>
      </c>
      <c r="I315" s="48"/>
      <c r="J315" s="48"/>
      <c r="K315" s="48"/>
      <c r="L315" s="92"/>
      <c r="M315" s="48"/>
      <c r="N315" s="48"/>
      <c r="O315" s="48"/>
      <c r="P315" s="49"/>
    </row>
    <row r="316" spans="1:16" s="2" customFormat="1" ht="12" customHeight="1">
      <c r="A316" s="336"/>
      <c r="B316" s="6" t="s">
        <v>388</v>
      </c>
      <c r="C316" s="9"/>
      <c r="D316" s="202">
        <f>E316+F316</f>
        <v>580570</v>
      </c>
      <c r="E316" s="202">
        <f>H316</f>
        <v>87058</v>
      </c>
      <c r="F316" s="202">
        <f>L316</f>
        <v>493512</v>
      </c>
      <c r="G316" s="202">
        <f>H316+L316</f>
        <v>580570</v>
      </c>
      <c r="H316" s="202">
        <f aca="true" t="shared" si="89" ref="H316:H338">K316</f>
        <v>87058</v>
      </c>
      <c r="I316" s="224"/>
      <c r="J316" s="224"/>
      <c r="K316" s="224">
        <f>SUM(K317:K338)</f>
        <v>87058</v>
      </c>
      <c r="L316" s="202">
        <f>P316</f>
        <v>493512</v>
      </c>
      <c r="M316" s="224"/>
      <c r="N316" s="224"/>
      <c r="O316" s="224"/>
      <c r="P316" s="225">
        <f>SUM(P317:P338)</f>
        <v>493512</v>
      </c>
    </row>
    <row r="317" spans="1:16" s="2" customFormat="1" ht="12" customHeight="1">
      <c r="A317" s="336"/>
      <c r="B317" s="8" t="s">
        <v>36</v>
      </c>
      <c r="C317" s="8" t="s">
        <v>179</v>
      </c>
      <c r="D317" s="92">
        <f aca="true" t="shared" si="90" ref="D317:D339">E317+F317</f>
        <v>231820</v>
      </c>
      <c r="E317" s="92">
        <f aca="true" t="shared" si="91" ref="E317:E338">H317</f>
        <v>0</v>
      </c>
      <c r="F317" s="92">
        <f aca="true" t="shared" si="92" ref="F317:F338">L317</f>
        <v>231820</v>
      </c>
      <c r="G317" s="92">
        <f aca="true" t="shared" si="93" ref="G317:G338">H317+L317</f>
        <v>231820</v>
      </c>
      <c r="H317" s="92">
        <f t="shared" si="89"/>
        <v>0</v>
      </c>
      <c r="I317" s="48"/>
      <c r="J317" s="48"/>
      <c r="K317" s="48"/>
      <c r="L317" s="92">
        <f aca="true" t="shared" si="94" ref="L317:L338">P317</f>
        <v>231820</v>
      </c>
      <c r="M317" s="48"/>
      <c r="N317" s="48"/>
      <c r="O317" s="48"/>
      <c r="P317" s="49">
        <v>231820</v>
      </c>
    </row>
    <row r="318" spans="1:16" s="2" customFormat="1" ht="12" customHeight="1">
      <c r="A318" s="336"/>
      <c r="B318" s="8" t="s">
        <v>36</v>
      </c>
      <c r="C318" s="8" t="s">
        <v>280</v>
      </c>
      <c r="D318" s="92">
        <f t="shared" si="90"/>
        <v>40909</v>
      </c>
      <c r="E318" s="92">
        <f t="shared" si="91"/>
        <v>40909</v>
      </c>
      <c r="F318" s="92">
        <f t="shared" si="92"/>
        <v>0</v>
      </c>
      <c r="G318" s="92">
        <f t="shared" si="93"/>
        <v>40909</v>
      </c>
      <c r="H318" s="92">
        <f t="shared" si="89"/>
        <v>40909</v>
      </c>
      <c r="I318" s="48"/>
      <c r="J318" s="48"/>
      <c r="K318" s="48">
        <v>40909</v>
      </c>
      <c r="L318" s="92">
        <f t="shared" si="94"/>
        <v>0</v>
      </c>
      <c r="M318" s="48"/>
      <c r="N318" s="48"/>
      <c r="O318" s="48"/>
      <c r="P318" s="49"/>
    </row>
    <row r="319" spans="1:16" s="2" customFormat="1" ht="12" customHeight="1">
      <c r="A319" s="336"/>
      <c r="B319" s="7" t="s">
        <v>103</v>
      </c>
      <c r="C319" s="8" t="s">
        <v>177</v>
      </c>
      <c r="D319" s="92">
        <f t="shared" si="90"/>
        <v>7370</v>
      </c>
      <c r="E319" s="92">
        <f t="shared" si="91"/>
        <v>0</v>
      </c>
      <c r="F319" s="92">
        <f t="shared" si="92"/>
        <v>7370</v>
      </c>
      <c r="G319" s="92">
        <f t="shared" si="93"/>
        <v>7370</v>
      </c>
      <c r="H319" s="92">
        <f t="shared" si="89"/>
        <v>0</v>
      </c>
      <c r="I319" s="48"/>
      <c r="J319" s="48"/>
      <c r="K319" s="48"/>
      <c r="L319" s="92">
        <f t="shared" si="94"/>
        <v>7370</v>
      </c>
      <c r="M319" s="48"/>
      <c r="N319" s="48"/>
      <c r="O319" s="48"/>
      <c r="P319" s="49">
        <v>7370</v>
      </c>
    </row>
    <row r="320" spans="1:16" s="2" customFormat="1" ht="12" customHeight="1">
      <c r="A320" s="336"/>
      <c r="B320" s="7" t="s">
        <v>103</v>
      </c>
      <c r="C320" s="8" t="s">
        <v>493</v>
      </c>
      <c r="D320" s="92">
        <f t="shared" si="90"/>
        <v>1301</v>
      </c>
      <c r="E320" s="92">
        <f t="shared" si="91"/>
        <v>1301</v>
      </c>
      <c r="F320" s="92">
        <f t="shared" si="92"/>
        <v>0</v>
      </c>
      <c r="G320" s="92">
        <f t="shared" si="93"/>
        <v>1301</v>
      </c>
      <c r="H320" s="92">
        <f t="shared" si="89"/>
        <v>1301</v>
      </c>
      <c r="I320" s="48"/>
      <c r="J320" s="48"/>
      <c r="K320" s="48">
        <v>1301</v>
      </c>
      <c r="L320" s="92">
        <f t="shared" si="94"/>
        <v>0</v>
      </c>
      <c r="M320" s="48"/>
      <c r="N320" s="48"/>
      <c r="O320" s="48"/>
      <c r="P320" s="49"/>
    </row>
    <row r="321" spans="1:16" s="2" customFormat="1" ht="12" customHeight="1">
      <c r="A321" s="336"/>
      <c r="B321" s="7" t="s">
        <v>696</v>
      </c>
      <c r="C321" s="8" t="s">
        <v>169</v>
      </c>
      <c r="D321" s="92">
        <f t="shared" si="90"/>
        <v>56914</v>
      </c>
      <c r="E321" s="92">
        <f t="shared" si="91"/>
        <v>0</v>
      </c>
      <c r="F321" s="92">
        <f t="shared" si="92"/>
        <v>56914</v>
      </c>
      <c r="G321" s="92">
        <f t="shared" si="93"/>
        <v>56914</v>
      </c>
      <c r="H321" s="92">
        <f t="shared" si="89"/>
        <v>0</v>
      </c>
      <c r="I321" s="48"/>
      <c r="J321" s="48"/>
      <c r="K321" s="48"/>
      <c r="L321" s="92">
        <f t="shared" si="94"/>
        <v>56914</v>
      </c>
      <c r="M321" s="48"/>
      <c r="N321" s="48"/>
      <c r="O321" s="48"/>
      <c r="P321" s="49">
        <v>56914</v>
      </c>
    </row>
    <row r="322" spans="1:16" s="2" customFormat="1" ht="12" customHeight="1">
      <c r="A322" s="336"/>
      <c r="B322" s="7" t="s">
        <v>696</v>
      </c>
      <c r="C322" s="8" t="s">
        <v>494</v>
      </c>
      <c r="D322" s="92">
        <f t="shared" si="90"/>
        <v>10042</v>
      </c>
      <c r="E322" s="92">
        <f t="shared" si="91"/>
        <v>10042</v>
      </c>
      <c r="F322" s="92">
        <f t="shared" si="92"/>
        <v>0</v>
      </c>
      <c r="G322" s="92">
        <f t="shared" si="93"/>
        <v>10042</v>
      </c>
      <c r="H322" s="92">
        <f t="shared" si="89"/>
        <v>10042</v>
      </c>
      <c r="I322" s="48"/>
      <c r="J322" s="48"/>
      <c r="K322" s="48">
        <v>10042</v>
      </c>
      <c r="L322" s="92">
        <f t="shared" si="94"/>
        <v>0</v>
      </c>
      <c r="M322" s="48"/>
      <c r="N322" s="48"/>
      <c r="O322" s="48"/>
      <c r="P322" s="49"/>
    </row>
    <row r="323" spans="1:16" s="2" customFormat="1" ht="12" customHeight="1">
      <c r="A323" s="336"/>
      <c r="B323" s="7" t="s">
        <v>632</v>
      </c>
      <c r="C323" s="8" t="s">
        <v>170</v>
      </c>
      <c r="D323" s="92">
        <f t="shared" si="90"/>
        <v>2254</v>
      </c>
      <c r="E323" s="92">
        <f t="shared" si="91"/>
        <v>0</v>
      </c>
      <c r="F323" s="92">
        <f t="shared" si="92"/>
        <v>2254</v>
      </c>
      <c r="G323" s="92">
        <f t="shared" si="93"/>
        <v>2254</v>
      </c>
      <c r="H323" s="92">
        <f t="shared" si="89"/>
        <v>0</v>
      </c>
      <c r="I323" s="48"/>
      <c r="J323" s="48"/>
      <c r="K323" s="48"/>
      <c r="L323" s="92">
        <f t="shared" si="94"/>
        <v>2254</v>
      </c>
      <c r="M323" s="48"/>
      <c r="N323" s="48"/>
      <c r="O323" s="48"/>
      <c r="P323" s="49">
        <v>2254</v>
      </c>
    </row>
    <row r="324" spans="1:16" s="2" customFormat="1" ht="12" customHeight="1">
      <c r="A324" s="336"/>
      <c r="B324" s="7" t="s">
        <v>632</v>
      </c>
      <c r="C324" s="8" t="s">
        <v>495</v>
      </c>
      <c r="D324" s="92">
        <f t="shared" si="90"/>
        <v>366</v>
      </c>
      <c r="E324" s="92">
        <f t="shared" si="91"/>
        <v>366</v>
      </c>
      <c r="F324" s="92">
        <f t="shared" si="92"/>
        <v>0</v>
      </c>
      <c r="G324" s="92">
        <f t="shared" si="93"/>
        <v>366</v>
      </c>
      <c r="H324" s="92">
        <f t="shared" si="89"/>
        <v>366</v>
      </c>
      <c r="I324" s="48"/>
      <c r="J324" s="48"/>
      <c r="K324" s="48">
        <v>366</v>
      </c>
      <c r="L324" s="92">
        <f t="shared" si="94"/>
        <v>0</v>
      </c>
      <c r="M324" s="48"/>
      <c r="N324" s="48"/>
      <c r="O324" s="48"/>
      <c r="P324" s="49"/>
    </row>
    <row r="325" spans="1:16" s="2" customFormat="1" ht="12" customHeight="1">
      <c r="A325" s="336"/>
      <c r="B325" s="7" t="s">
        <v>103</v>
      </c>
      <c r="C325" s="8" t="s">
        <v>171</v>
      </c>
      <c r="D325" s="92">
        <f t="shared" si="90"/>
        <v>92587</v>
      </c>
      <c r="E325" s="92">
        <f t="shared" si="91"/>
        <v>0</v>
      </c>
      <c r="F325" s="92">
        <f t="shared" si="92"/>
        <v>92587</v>
      </c>
      <c r="G325" s="92">
        <f t="shared" si="93"/>
        <v>92587</v>
      </c>
      <c r="H325" s="92">
        <f t="shared" si="89"/>
        <v>0</v>
      </c>
      <c r="I325" s="48"/>
      <c r="J325" s="48"/>
      <c r="K325" s="48"/>
      <c r="L325" s="92">
        <f t="shared" si="94"/>
        <v>92587</v>
      </c>
      <c r="M325" s="48"/>
      <c r="N325" s="48"/>
      <c r="O325" s="48"/>
      <c r="P325" s="49">
        <v>92587</v>
      </c>
    </row>
    <row r="326" spans="1:16" s="2" customFormat="1" ht="12" customHeight="1">
      <c r="A326" s="336"/>
      <c r="B326" s="7" t="s">
        <v>103</v>
      </c>
      <c r="C326" s="8" t="s">
        <v>496</v>
      </c>
      <c r="D326" s="92">
        <f t="shared" si="90"/>
        <v>16340</v>
      </c>
      <c r="E326" s="92">
        <f t="shared" si="91"/>
        <v>16340</v>
      </c>
      <c r="F326" s="92">
        <f t="shared" si="92"/>
        <v>0</v>
      </c>
      <c r="G326" s="92">
        <f t="shared" si="93"/>
        <v>16340</v>
      </c>
      <c r="H326" s="92">
        <f t="shared" si="89"/>
        <v>16340</v>
      </c>
      <c r="I326" s="48"/>
      <c r="J326" s="48"/>
      <c r="K326" s="48">
        <v>16340</v>
      </c>
      <c r="L326" s="92">
        <f t="shared" si="94"/>
        <v>0</v>
      </c>
      <c r="M326" s="48"/>
      <c r="N326" s="48"/>
      <c r="O326" s="48"/>
      <c r="P326" s="49"/>
    </row>
    <row r="327" spans="1:16" s="2" customFormat="1" ht="12" customHeight="1">
      <c r="A327" s="336"/>
      <c r="B327" s="7" t="s">
        <v>634</v>
      </c>
      <c r="C327" s="8" t="s">
        <v>172</v>
      </c>
      <c r="D327" s="92">
        <f t="shared" si="90"/>
        <v>935</v>
      </c>
      <c r="E327" s="92">
        <f t="shared" si="91"/>
        <v>0</v>
      </c>
      <c r="F327" s="92">
        <f t="shared" si="92"/>
        <v>935</v>
      </c>
      <c r="G327" s="92">
        <f t="shared" si="93"/>
        <v>935</v>
      </c>
      <c r="H327" s="92">
        <f t="shared" si="89"/>
        <v>0</v>
      </c>
      <c r="I327" s="48"/>
      <c r="J327" s="48"/>
      <c r="K327" s="48"/>
      <c r="L327" s="92">
        <f t="shared" si="94"/>
        <v>935</v>
      </c>
      <c r="M327" s="48"/>
      <c r="N327" s="48"/>
      <c r="O327" s="48"/>
      <c r="P327" s="49">
        <v>935</v>
      </c>
    </row>
    <row r="328" spans="1:16" s="2" customFormat="1" ht="12" customHeight="1">
      <c r="A328" s="336"/>
      <c r="B328" s="7" t="s">
        <v>634</v>
      </c>
      <c r="C328" s="8" t="s">
        <v>497</v>
      </c>
      <c r="D328" s="92">
        <f t="shared" si="90"/>
        <v>165</v>
      </c>
      <c r="E328" s="92">
        <f t="shared" si="91"/>
        <v>165</v>
      </c>
      <c r="F328" s="92">
        <f t="shared" si="92"/>
        <v>0</v>
      </c>
      <c r="G328" s="92">
        <f t="shared" si="93"/>
        <v>165</v>
      </c>
      <c r="H328" s="92">
        <f t="shared" si="89"/>
        <v>165</v>
      </c>
      <c r="I328" s="48"/>
      <c r="J328" s="48"/>
      <c r="K328" s="48">
        <v>165</v>
      </c>
      <c r="L328" s="92">
        <f t="shared" si="94"/>
        <v>0</v>
      </c>
      <c r="M328" s="48"/>
      <c r="N328" s="48"/>
      <c r="O328" s="48"/>
      <c r="P328" s="49"/>
    </row>
    <row r="329" spans="1:16" s="2" customFormat="1" ht="12" customHeight="1">
      <c r="A329" s="336"/>
      <c r="B329" s="7" t="s">
        <v>707</v>
      </c>
      <c r="C329" s="8" t="s">
        <v>180</v>
      </c>
      <c r="D329" s="92">
        <f t="shared" si="90"/>
        <v>1011</v>
      </c>
      <c r="E329" s="92">
        <f t="shared" si="91"/>
        <v>0</v>
      </c>
      <c r="F329" s="92">
        <f t="shared" si="92"/>
        <v>1011</v>
      </c>
      <c r="G329" s="92">
        <f t="shared" si="93"/>
        <v>1011</v>
      </c>
      <c r="H329" s="92">
        <f t="shared" si="89"/>
        <v>0</v>
      </c>
      <c r="I329" s="48"/>
      <c r="J329" s="48"/>
      <c r="K329" s="48"/>
      <c r="L329" s="92">
        <f t="shared" si="94"/>
        <v>1011</v>
      </c>
      <c r="M329" s="48"/>
      <c r="N329" s="48"/>
      <c r="O329" s="48"/>
      <c r="P329" s="49">
        <v>1011</v>
      </c>
    </row>
    <row r="330" spans="1:16" s="2" customFormat="1" ht="12" customHeight="1">
      <c r="A330" s="336"/>
      <c r="B330" s="7" t="s">
        <v>707</v>
      </c>
      <c r="C330" s="8" t="s">
        <v>279</v>
      </c>
      <c r="D330" s="92">
        <f t="shared" si="90"/>
        <v>179</v>
      </c>
      <c r="E330" s="92">
        <f t="shared" si="91"/>
        <v>179</v>
      </c>
      <c r="F330" s="92">
        <f t="shared" si="92"/>
        <v>0</v>
      </c>
      <c r="G330" s="92">
        <f t="shared" si="93"/>
        <v>179</v>
      </c>
      <c r="H330" s="92">
        <f t="shared" si="89"/>
        <v>179</v>
      </c>
      <c r="I330" s="48"/>
      <c r="J330" s="48"/>
      <c r="K330" s="48">
        <v>179</v>
      </c>
      <c r="L330" s="92">
        <f t="shared" si="94"/>
        <v>0</v>
      </c>
      <c r="M330" s="48"/>
      <c r="N330" s="48"/>
      <c r="O330" s="48"/>
      <c r="P330" s="49"/>
    </row>
    <row r="331" spans="1:16" s="2" customFormat="1" ht="12" customHeight="1">
      <c r="A331" s="336"/>
      <c r="B331" s="7" t="s">
        <v>720</v>
      </c>
      <c r="C331" s="8" t="s">
        <v>174</v>
      </c>
      <c r="D331" s="92">
        <f t="shared" si="90"/>
        <v>95936</v>
      </c>
      <c r="E331" s="92">
        <f t="shared" si="91"/>
        <v>0</v>
      </c>
      <c r="F331" s="92">
        <f t="shared" si="92"/>
        <v>95936</v>
      </c>
      <c r="G331" s="92">
        <f t="shared" si="93"/>
        <v>95936</v>
      </c>
      <c r="H331" s="92">
        <f t="shared" si="89"/>
        <v>0</v>
      </c>
      <c r="I331" s="48"/>
      <c r="J331" s="48"/>
      <c r="K331" s="48"/>
      <c r="L331" s="92">
        <f t="shared" si="94"/>
        <v>95936</v>
      </c>
      <c r="M331" s="48"/>
      <c r="N331" s="48"/>
      <c r="O331" s="48"/>
      <c r="P331" s="49">
        <v>95936</v>
      </c>
    </row>
    <row r="332" spans="1:16" s="2" customFormat="1" ht="12" customHeight="1">
      <c r="A332" s="336"/>
      <c r="B332" s="7" t="s">
        <v>720</v>
      </c>
      <c r="C332" s="8" t="s">
        <v>498</v>
      </c>
      <c r="D332" s="92">
        <f t="shared" si="90"/>
        <v>16929</v>
      </c>
      <c r="E332" s="92">
        <f t="shared" si="91"/>
        <v>16929</v>
      </c>
      <c r="F332" s="92">
        <f t="shared" si="92"/>
        <v>0</v>
      </c>
      <c r="G332" s="92">
        <f t="shared" si="93"/>
        <v>16929</v>
      </c>
      <c r="H332" s="92">
        <f t="shared" si="89"/>
        <v>16929</v>
      </c>
      <c r="I332" s="48"/>
      <c r="J332" s="48"/>
      <c r="K332" s="48">
        <v>16929</v>
      </c>
      <c r="L332" s="92">
        <f t="shared" si="94"/>
        <v>0</v>
      </c>
      <c r="M332" s="48"/>
      <c r="N332" s="48"/>
      <c r="O332" s="48"/>
      <c r="P332" s="49"/>
    </row>
    <row r="333" spans="1:16" s="2" customFormat="1" ht="12" customHeight="1">
      <c r="A333" s="336"/>
      <c r="B333" s="7" t="s">
        <v>286</v>
      </c>
      <c r="C333" s="8" t="s">
        <v>181</v>
      </c>
      <c r="D333" s="92">
        <f t="shared" si="90"/>
        <v>3060</v>
      </c>
      <c r="E333" s="92">
        <f t="shared" si="91"/>
        <v>0</v>
      </c>
      <c r="F333" s="92">
        <f t="shared" si="92"/>
        <v>3060</v>
      </c>
      <c r="G333" s="92">
        <f t="shared" si="93"/>
        <v>3060</v>
      </c>
      <c r="H333" s="92">
        <f t="shared" si="89"/>
        <v>0</v>
      </c>
      <c r="I333" s="48"/>
      <c r="J333" s="48"/>
      <c r="K333" s="48"/>
      <c r="L333" s="92">
        <f t="shared" si="94"/>
        <v>3060</v>
      </c>
      <c r="M333" s="48"/>
      <c r="N333" s="48"/>
      <c r="O333" s="48"/>
      <c r="P333" s="49">
        <v>3060</v>
      </c>
    </row>
    <row r="334" spans="1:16" s="2" customFormat="1" ht="12" customHeight="1">
      <c r="A334" s="336"/>
      <c r="B334" s="7" t="s">
        <v>286</v>
      </c>
      <c r="C334" s="8" t="s">
        <v>433</v>
      </c>
      <c r="D334" s="92">
        <f t="shared" si="90"/>
        <v>540</v>
      </c>
      <c r="E334" s="92">
        <f t="shared" si="91"/>
        <v>540</v>
      </c>
      <c r="F334" s="92">
        <f t="shared" si="92"/>
        <v>0</v>
      </c>
      <c r="G334" s="92">
        <f t="shared" si="93"/>
        <v>540</v>
      </c>
      <c r="H334" s="92">
        <f t="shared" si="89"/>
        <v>540</v>
      </c>
      <c r="I334" s="48"/>
      <c r="J334" s="48"/>
      <c r="K334" s="48">
        <v>540</v>
      </c>
      <c r="L334" s="92">
        <f t="shared" si="94"/>
        <v>0</v>
      </c>
      <c r="M334" s="48"/>
      <c r="N334" s="48"/>
      <c r="O334" s="48"/>
      <c r="P334" s="49"/>
    </row>
    <row r="335" spans="1:16" s="2" customFormat="1" ht="12" customHeight="1">
      <c r="A335" s="336"/>
      <c r="B335" s="7" t="s">
        <v>65</v>
      </c>
      <c r="C335" s="8" t="s">
        <v>175</v>
      </c>
      <c r="D335" s="92">
        <f t="shared" si="90"/>
        <v>265</v>
      </c>
      <c r="E335" s="92">
        <f t="shared" si="91"/>
        <v>0</v>
      </c>
      <c r="F335" s="92">
        <f t="shared" si="92"/>
        <v>265</v>
      </c>
      <c r="G335" s="92">
        <f t="shared" si="93"/>
        <v>265</v>
      </c>
      <c r="H335" s="92">
        <f t="shared" si="89"/>
        <v>0</v>
      </c>
      <c r="I335" s="48"/>
      <c r="J335" s="48"/>
      <c r="K335" s="48"/>
      <c r="L335" s="92">
        <f t="shared" si="94"/>
        <v>265</v>
      </c>
      <c r="M335" s="48"/>
      <c r="N335" s="48"/>
      <c r="O335" s="48"/>
      <c r="P335" s="49">
        <v>265</v>
      </c>
    </row>
    <row r="336" spans="1:16" s="2" customFormat="1" ht="12" customHeight="1">
      <c r="A336" s="336"/>
      <c r="B336" s="7" t="s">
        <v>65</v>
      </c>
      <c r="C336" s="8" t="s">
        <v>499</v>
      </c>
      <c r="D336" s="92">
        <f t="shared" si="90"/>
        <v>47</v>
      </c>
      <c r="E336" s="92">
        <f t="shared" si="91"/>
        <v>47</v>
      </c>
      <c r="F336" s="92">
        <f t="shared" si="92"/>
        <v>0</v>
      </c>
      <c r="G336" s="92">
        <f t="shared" si="93"/>
        <v>47</v>
      </c>
      <c r="H336" s="92">
        <f t="shared" si="89"/>
        <v>47</v>
      </c>
      <c r="I336" s="48"/>
      <c r="J336" s="48"/>
      <c r="K336" s="48">
        <v>47</v>
      </c>
      <c r="L336" s="92">
        <f t="shared" si="94"/>
        <v>0</v>
      </c>
      <c r="M336" s="48"/>
      <c r="N336" s="48"/>
      <c r="O336" s="48"/>
      <c r="P336" s="49"/>
    </row>
    <row r="337" spans="1:16" s="2" customFormat="1" ht="12" customHeight="1">
      <c r="A337" s="336"/>
      <c r="B337" s="7" t="s">
        <v>591</v>
      </c>
      <c r="C337" s="8" t="s">
        <v>176</v>
      </c>
      <c r="D337" s="92">
        <f t="shared" si="90"/>
        <v>1360</v>
      </c>
      <c r="E337" s="92">
        <f t="shared" si="91"/>
        <v>0</v>
      </c>
      <c r="F337" s="92">
        <f t="shared" si="92"/>
        <v>1360</v>
      </c>
      <c r="G337" s="92">
        <f t="shared" si="93"/>
        <v>1360</v>
      </c>
      <c r="H337" s="92">
        <f t="shared" si="89"/>
        <v>0</v>
      </c>
      <c r="I337" s="48"/>
      <c r="J337" s="48"/>
      <c r="K337" s="48"/>
      <c r="L337" s="92">
        <f t="shared" si="94"/>
        <v>1360</v>
      </c>
      <c r="M337" s="48"/>
      <c r="N337" s="48"/>
      <c r="O337" s="48"/>
      <c r="P337" s="49">
        <v>1360</v>
      </c>
    </row>
    <row r="338" spans="1:16" s="2" customFormat="1" ht="12" customHeight="1">
      <c r="A338" s="336"/>
      <c r="B338" s="7" t="s">
        <v>591</v>
      </c>
      <c r="C338" s="8" t="s">
        <v>528</v>
      </c>
      <c r="D338" s="92">
        <f t="shared" si="90"/>
        <v>240</v>
      </c>
      <c r="E338" s="92">
        <f t="shared" si="91"/>
        <v>240</v>
      </c>
      <c r="F338" s="92">
        <f t="shared" si="92"/>
        <v>0</v>
      </c>
      <c r="G338" s="92">
        <f t="shared" si="93"/>
        <v>240</v>
      </c>
      <c r="H338" s="92">
        <f t="shared" si="89"/>
        <v>240</v>
      </c>
      <c r="I338" s="48"/>
      <c r="J338" s="48"/>
      <c r="K338" s="48">
        <v>240</v>
      </c>
      <c r="L338" s="92">
        <f t="shared" si="94"/>
        <v>0</v>
      </c>
      <c r="M338" s="48"/>
      <c r="N338" s="48"/>
      <c r="O338" s="48"/>
      <c r="P338" s="49"/>
    </row>
    <row r="339" spans="1:16" s="2" customFormat="1" ht="12" customHeight="1">
      <c r="A339" s="336"/>
      <c r="B339" s="7" t="s">
        <v>487</v>
      </c>
      <c r="C339" s="8"/>
      <c r="D339" s="92">
        <f t="shared" si="90"/>
        <v>61956</v>
      </c>
      <c r="E339" s="92">
        <v>9293</v>
      </c>
      <c r="F339" s="92">
        <v>52663</v>
      </c>
      <c r="G339" s="92"/>
      <c r="H339" s="92"/>
      <c r="I339" s="48"/>
      <c r="J339" s="48"/>
      <c r="K339" s="48"/>
      <c r="L339" s="92"/>
      <c r="M339" s="48"/>
      <c r="N339" s="48"/>
      <c r="O339" s="48"/>
      <c r="P339" s="49"/>
    </row>
    <row r="340" spans="1:16" s="2" customFormat="1" ht="12" customHeight="1">
      <c r="A340" s="336" t="s">
        <v>672</v>
      </c>
      <c r="B340" s="337" t="s">
        <v>663</v>
      </c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8"/>
    </row>
    <row r="341" spans="1:16" s="2" customFormat="1" ht="12" customHeight="1">
      <c r="A341" s="336"/>
      <c r="B341" s="334" t="s">
        <v>664</v>
      </c>
      <c r="C341" s="334"/>
      <c r="D341" s="334"/>
      <c r="E341" s="334"/>
      <c r="F341" s="334"/>
      <c r="G341" s="334"/>
      <c r="H341" s="334"/>
      <c r="I341" s="334"/>
      <c r="J341" s="334"/>
      <c r="K341" s="334"/>
      <c r="L341" s="334"/>
      <c r="M341" s="334"/>
      <c r="N341" s="334"/>
      <c r="O341" s="334"/>
      <c r="P341" s="335"/>
    </row>
    <row r="342" spans="1:16" s="2" customFormat="1" ht="12" customHeight="1">
      <c r="A342" s="336"/>
      <c r="B342" s="342" t="s">
        <v>665</v>
      </c>
      <c r="C342" s="342"/>
      <c r="D342" s="342"/>
      <c r="E342" s="342"/>
      <c r="F342" s="342"/>
      <c r="G342" s="342"/>
      <c r="H342" s="342"/>
      <c r="I342" s="342"/>
      <c r="J342" s="342"/>
      <c r="K342" s="342"/>
      <c r="L342" s="342"/>
      <c r="M342" s="342"/>
      <c r="N342" s="342"/>
      <c r="O342" s="342"/>
      <c r="P342" s="343"/>
    </row>
    <row r="343" spans="1:16" s="2" customFormat="1" ht="12" customHeight="1">
      <c r="A343" s="336"/>
      <c r="B343" s="334" t="s">
        <v>424</v>
      </c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5"/>
    </row>
    <row r="344" spans="1:16" s="2" customFormat="1" ht="15.75" customHeight="1">
      <c r="A344" s="336"/>
      <c r="B344" s="184" t="s">
        <v>221</v>
      </c>
      <c r="C344" s="227" t="s">
        <v>492</v>
      </c>
      <c r="D344" s="228">
        <f aca="true" t="shared" si="95" ref="D344:P344">SUM(D345:D358)</f>
        <v>50000</v>
      </c>
      <c r="E344" s="228">
        <f t="shared" si="95"/>
        <v>7499</v>
      </c>
      <c r="F344" s="228">
        <f t="shared" si="95"/>
        <v>42501</v>
      </c>
      <c r="G344" s="228">
        <f t="shared" si="95"/>
        <v>50000</v>
      </c>
      <c r="H344" s="228">
        <f t="shared" si="95"/>
        <v>7499</v>
      </c>
      <c r="I344" s="228">
        <f t="shared" si="95"/>
        <v>0</v>
      </c>
      <c r="J344" s="247">
        <f t="shared" si="95"/>
        <v>0</v>
      </c>
      <c r="K344" s="247">
        <f t="shared" si="95"/>
        <v>7499</v>
      </c>
      <c r="L344" s="247">
        <f t="shared" si="95"/>
        <v>42501</v>
      </c>
      <c r="M344" s="247">
        <f t="shared" si="95"/>
        <v>0</v>
      </c>
      <c r="N344" s="247">
        <f t="shared" si="95"/>
        <v>0</v>
      </c>
      <c r="O344" s="247">
        <f t="shared" si="95"/>
        <v>0</v>
      </c>
      <c r="P344" s="248">
        <f t="shared" si="95"/>
        <v>42501</v>
      </c>
    </row>
    <row r="345" spans="1:16" s="2" customFormat="1" ht="12" customHeight="1">
      <c r="A345" s="336"/>
      <c r="B345" s="7" t="s">
        <v>696</v>
      </c>
      <c r="C345" s="8" t="s">
        <v>169</v>
      </c>
      <c r="D345" s="92">
        <f>E345+F345</f>
        <v>2207</v>
      </c>
      <c r="E345" s="92">
        <f>H345</f>
        <v>0</v>
      </c>
      <c r="F345" s="92">
        <f>L345</f>
        <v>2207</v>
      </c>
      <c r="G345" s="92">
        <f>H345+L345</f>
        <v>2207</v>
      </c>
      <c r="H345" s="92">
        <f>K345</f>
        <v>0</v>
      </c>
      <c r="I345" s="48"/>
      <c r="J345" s="48"/>
      <c r="K345" s="48"/>
      <c r="L345" s="92">
        <f>P345</f>
        <v>2207</v>
      </c>
      <c r="M345" s="48"/>
      <c r="N345" s="48"/>
      <c r="O345" s="48"/>
      <c r="P345" s="49">
        <v>2207</v>
      </c>
    </row>
    <row r="346" spans="1:16" s="2" customFormat="1" ht="12" customHeight="1">
      <c r="A346" s="336"/>
      <c r="B346" s="7" t="s">
        <v>696</v>
      </c>
      <c r="C346" s="8" t="s">
        <v>494</v>
      </c>
      <c r="D346" s="92">
        <f aca="true" t="shared" si="96" ref="D346:D358">E346+F346</f>
        <v>389</v>
      </c>
      <c r="E346" s="92">
        <f aca="true" t="shared" si="97" ref="E346:E358">H346</f>
        <v>389</v>
      </c>
      <c r="F346" s="92">
        <f aca="true" t="shared" si="98" ref="F346:F358">L346</f>
        <v>0</v>
      </c>
      <c r="G346" s="92">
        <f aca="true" t="shared" si="99" ref="G346:G358">H346+L346</f>
        <v>389</v>
      </c>
      <c r="H346" s="92">
        <f aca="true" t="shared" si="100" ref="H346:H358">K346</f>
        <v>389</v>
      </c>
      <c r="I346" s="48"/>
      <c r="J346" s="48"/>
      <c r="K346" s="48">
        <v>389</v>
      </c>
      <c r="L346" s="92">
        <f aca="true" t="shared" si="101" ref="L346:L358">P346</f>
        <v>0</v>
      </c>
      <c r="M346" s="48"/>
      <c r="N346" s="48"/>
      <c r="O346" s="48"/>
      <c r="P346" s="49"/>
    </row>
    <row r="347" spans="1:16" s="2" customFormat="1" ht="12" customHeight="1">
      <c r="A347" s="336"/>
      <c r="B347" s="7" t="s">
        <v>632</v>
      </c>
      <c r="C347" s="8" t="s">
        <v>170</v>
      </c>
      <c r="D347" s="92">
        <f t="shared" si="96"/>
        <v>358</v>
      </c>
      <c r="E347" s="92">
        <f t="shared" si="97"/>
        <v>0</v>
      </c>
      <c r="F347" s="92">
        <f t="shared" si="98"/>
        <v>358</v>
      </c>
      <c r="G347" s="92">
        <f t="shared" si="99"/>
        <v>358</v>
      </c>
      <c r="H347" s="92">
        <f t="shared" si="100"/>
        <v>0</v>
      </c>
      <c r="I347" s="48"/>
      <c r="J347" s="48"/>
      <c r="K347" s="48"/>
      <c r="L347" s="92">
        <f t="shared" si="101"/>
        <v>358</v>
      </c>
      <c r="M347" s="48"/>
      <c r="N347" s="48"/>
      <c r="O347" s="48"/>
      <c r="P347" s="49">
        <v>358</v>
      </c>
    </row>
    <row r="348" spans="1:16" s="2" customFormat="1" ht="12" customHeight="1">
      <c r="A348" s="336"/>
      <c r="B348" s="7" t="s">
        <v>632</v>
      </c>
      <c r="C348" s="8" t="s">
        <v>495</v>
      </c>
      <c r="D348" s="92">
        <f t="shared" si="96"/>
        <v>63</v>
      </c>
      <c r="E348" s="92">
        <f t="shared" si="97"/>
        <v>63</v>
      </c>
      <c r="F348" s="92">
        <f t="shared" si="98"/>
        <v>0</v>
      </c>
      <c r="G348" s="92">
        <f t="shared" si="99"/>
        <v>63</v>
      </c>
      <c r="H348" s="92">
        <f t="shared" si="100"/>
        <v>63</v>
      </c>
      <c r="I348" s="48"/>
      <c r="J348" s="48"/>
      <c r="K348" s="48">
        <v>63</v>
      </c>
      <c r="L348" s="92">
        <f t="shared" si="101"/>
        <v>0</v>
      </c>
      <c r="M348" s="48"/>
      <c r="N348" s="48"/>
      <c r="O348" s="48"/>
      <c r="P348" s="49"/>
    </row>
    <row r="349" spans="1:16" s="2" customFormat="1" ht="12" customHeight="1">
      <c r="A349" s="336"/>
      <c r="B349" s="7" t="s">
        <v>103</v>
      </c>
      <c r="C349" s="8" t="s">
        <v>171</v>
      </c>
      <c r="D349" s="92">
        <f t="shared" si="96"/>
        <v>19476</v>
      </c>
      <c r="E349" s="92">
        <f t="shared" si="97"/>
        <v>0</v>
      </c>
      <c r="F349" s="92">
        <f t="shared" si="98"/>
        <v>19476</v>
      </c>
      <c r="G349" s="92">
        <f t="shared" si="99"/>
        <v>19476</v>
      </c>
      <c r="H349" s="92">
        <f t="shared" si="100"/>
        <v>0</v>
      </c>
      <c r="I349" s="48"/>
      <c r="J349" s="48"/>
      <c r="K349" s="48"/>
      <c r="L349" s="92">
        <f t="shared" si="101"/>
        <v>19476</v>
      </c>
      <c r="M349" s="48"/>
      <c r="N349" s="48"/>
      <c r="O349" s="48"/>
      <c r="P349" s="49">
        <v>19476</v>
      </c>
    </row>
    <row r="350" spans="1:16" s="2" customFormat="1" ht="12" customHeight="1">
      <c r="A350" s="336"/>
      <c r="B350" s="7" t="s">
        <v>103</v>
      </c>
      <c r="C350" s="8" t="s">
        <v>496</v>
      </c>
      <c r="D350" s="92">
        <f t="shared" si="96"/>
        <v>3437</v>
      </c>
      <c r="E350" s="92">
        <f t="shared" si="97"/>
        <v>3437</v>
      </c>
      <c r="F350" s="92">
        <f t="shared" si="98"/>
        <v>0</v>
      </c>
      <c r="G350" s="92">
        <f t="shared" si="99"/>
        <v>3437</v>
      </c>
      <c r="H350" s="92">
        <f t="shared" si="100"/>
        <v>3437</v>
      </c>
      <c r="I350" s="48"/>
      <c r="J350" s="48"/>
      <c r="K350" s="48">
        <v>3437</v>
      </c>
      <c r="L350" s="92">
        <f t="shared" si="101"/>
        <v>0</v>
      </c>
      <c r="M350" s="48"/>
      <c r="N350" s="48"/>
      <c r="O350" s="48"/>
      <c r="P350" s="49"/>
    </row>
    <row r="351" spans="1:16" s="2" customFormat="1" ht="12" customHeight="1">
      <c r="A351" s="336"/>
      <c r="B351" s="7" t="s">
        <v>634</v>
      </c>
      <c r="C351" s="8" t="s">
        <v>172</v>
      </c>
      <c r="D351" s="92">
        <f t="shared" si="96"/>
        <v>507</v>
      </c>
      <c r="E351" s="92">
        <f t="shared" si="97"/>
        <v>0</v>
      </c>
      <c r="F351" s="92">
        <f t="shared" si="98"/>
        <v>507</v>
      </c>
      <c r="G351" s="92">
        <f t="shared" si="99"/>
        <v>507</v>
      </c>
      <c r="H351" s="92">
        <f t="shared" si="100"/>
        <v>0</v>
      </c>
      <c r="I351" s="48"/>
      <c r="J351" s="48"/>
      <c r="K351" s="48"/>
      <c r="L351" s="92">
        <f t="shared" si="101"/>
        <v>507</v>
      </c>
      <c r="M351" s="48"/>
      <c r="N351" s="48"/>
      <c r="O351" s="48"/>
      <c r="P351" s="49">
        <v>507</v>
      </c>
    </row>
    <row r="352" spans="1:16" s="2" customFormat="1" ht="12" customHeight="1">
      <c r="A352" s="336"/>
      <c r="B352" s="7" t="s">
        <v>634</v>
      </c>
      <c r="C352" s="8" t="s">
        <v>497</v>
      </c>
      <c r="D352" s="92">
        <f t="shared" si="96"/>
        <v>90</v>
      </c>
      <c r="E352" s="92">
        <f t="shared" si="97"/>
        <v>90</v>
      </c>
      <c r="F352" s="92">
        <f t="shared" si="98"/>
        <v>0</v>
      </c>
      <c r="G352" s="92">
        <f t="shared" si="99"/>
        <v>90</v>
      </c>
      <c r="H352" s="92">
        <f t="shared" si="100"/>
        <v>90</v>
      </c>
      <c r="I352" s="48"/>
      <c r="J352" s="48"/>
      <c r="K352" s="48">
        <v>90</v>
      </c>
      <c r="L352" s="92">
        <f t="shared" si="101"/>
        <v>0</v>
      </c>
      <c r="M352" s="48"/>
      <c r="N352" s="48"/>
      <c r="O352" s="48"/>
      <c r="P352" s="49"/>
    </row>
    <row r="353" spans="1:16" s="2" customFormat="1" ht="12" customHeight="1">
      <c r="A353" s="336"/>
      <c r="B353" s="7" t="s">
        <v>720</v>
      </c>
      <c r="C353" s="8" t="s">
        <v>174</v>
      </c>
      <c r="D353" s="92">
        <f t="shared" si="96"/>
        <v>16392</v>
      </c>
      <c r="E353" s="92">
        <f t="shared" si="97"/>
        <v>0</v>
      </c>
      <c r="F353" s="92">
        <f t="shared" si="98"/>
        <v>16392</v>
      </c>
      <c r="G353" s="92">
        <f t="shared" si="99"/>
        <v>16392</v>
      </c>
      <c r="H353" s="92">
        <f t="shared" si="100"/>
        <v>0</v>
      </c>
      <c r="I353" s="48"/>
      <c r="J353" s="48"/>
      <c r="K353" s="48"/>
      <c r="L353" s="92">
        <f t="shared" si="101"/>
        <v>16392</v>
      </c>
      <c r="M353" s="48"/>
      <c r="N353" s="48"/>
      <c r="O353" s="48"/>
      <c r="P353" s="49">
        <v>16392</v>
      </c>
    </row>
    <row r="354" spans="1:16" s="2" customFormat="1" ht="12" customHeight="1">
      <c r="A354" s="336"/>
      <c r="B354" s="7" t="s">
        <v>720</v>
      </c>
      <c r="C354" s="8" t="s">
        <v>498</v>
      </c>
      <c r="D354" s="92">
        <f t="shared" si="96"/>
        <v>2892</v>
      </c>
      <c r="E354" s="92">
        <f t="shared" si="97"/>
        <v>2892</v>
      </c>
      <c r="F354" s="92">
        <f t="shared" si="98"/>
        <v>0</v>
      </c>
      <c r="G354" s="92">
        <f t="shared" si="99"/>
        <v>2892</v>
      </c>
      <c r="H354" s="92">
        <f t="shared" si="100"/>
        <v>2892</v>
      </c>
      <c r="I354" s="48"/>
      <c r="J354" s="48"/>
      <c r="K354" s="48">
        <v>2892</v>
      </c>
      <c r="L354" s="92">
        <f t="shared" si="101"/>
        <v>0</v>
      </c>
      <c r="M354" s="48"/>
      <c r="N354" s="48"/>
      <c r="O354" s="48"/>
      <c r="P354" s="49"/>
    </row>
    <row r="355" spans="1:16" s="2" customFormat="1" ht="12" customHeight="1">
      <c r="A355" s="336"/>
      <c r="B355" s="7" t="s">
        <v>65</v>
      </c>
      <c r="C355" s="8" t="s">
        <v>175</v>
      </c>
      <c r="D355" s="92">
        <f t="shared" si="96"/>
        <v>77</v>
      </c>
      <c r="E355" s="92">
        <f t="shared" si="97"/>
        <v>0</v>
      </c>
      <c r="F355" s="92">
        <f t="shared" si="98"/>
        <v>77</v>
      </c>
      <c r="G355" s="92">
        <f t="shared" si="99"/>
        <v>77</v>
      </c>
      <c r="H355" s="92">
        <f t="shared" si="100"/>
        <v>0</v>
      </c>
      <c r="I355" s="48"/>
      <c r="J355" s="48"/>
      <c r="K355" s="48"/>
      <c r="L355" s="92">
        <f t="shared" si="101"/>
        <v>77</v>
      </c>
      <c r="M355" s="48"/>
      <c r="N355" s="48"/>
      <c r="O355" s="48"/>
      <c r="P355" s="49">
        <v>77</v>
      </c>
    </row>
    <row r="356" spans="1:16" s="2" customFormat="1" ht="12" customHeight="1">
      <c r="A356" s="336"/>
      <c r="B356" s="7" t="s">
        <v>65</v>
      </c>
      <c r="C356" s="8" t="s">
        <v>499</v>
      </c>
      <c r="D356" s="92">
        <f t="shared" si="96"/>
        <v>14</v>
      </c>
      <c r="E356" s="92">
        <f t="shared" si="97"/>
        <v>14</v>
      </c>
      <c r="F356" s="92">
        <f t="shared" si="98"/>
        <v>0</v>
      </c>
      <c r="G356" s="92">
        <f t="shared" si="99"/>
        <v>14</v>
      </c>
      <c r="H356" s="92">
        <f t="shared" si="100"/>
        <v>14</v>
      </c>
      <c r="I356" s="103"/>
      <c r="J356" s="103"/>
      <c r="K356" s="103">
        <v>14</v>
      </c>
      <c r="L356" s="92">
        <f t="shared" si="101"/>
        <v>0</v>
      </c>
      <c r="M356" s="103"/>
      <c r="N356" s="103"/>
      <c r="O356" s="103"/>
      <c r="P356" s="226"/>
    </row>
    <row r="357" spans="1:16" s="2" customFormat="1" ht="12" customHeight="1">
      <c r="A357" s="336"/>
      <c r="B357" s="7" t="s">
        <v>591</v>
      </c>
      <c r="C357" s="8" t="s">
        <v>176</v>
      </c>
      <c r="D357" s="92">
        <f t="shared" si="96"/>
        <v>3484</v>
      </c>
      <c r="E357" s="92">
        <f t="shared" si="97"/>
        <v>0</v>
      </c>
      <c r="F357" s="92">
        <f t="shared" si="98"/>
        <v>3484</v>
      </c>
      <c r="G357" s="92">
        <f t="shared" si="99"/>
        <v>3484</v>
      </c>
      <c r="H357" s="92">
        <f t="shared" si="100"/>
        <v>0</v>
      </c>
      <c r="I357" s="103"/>
      <c r="J357" s="103"/>
      <c r="K357" s="103"/>
      <c r="L357" s="92">
        <f t="shared" si="101"/>
        <v>3484</v>
      </c>
      <c r="M357" s="103"/>
      <c r="N357" s="103"/>
      <c r="O357" s="103"/>
      <c r="P357" s="226">
        <v>3484</v>
      </c>
    </row>
    <row r="358" spans="1:16" s="2" customFormat="1" ht="12" customHeight="1">
      <c r="A358" s="336"/>
      <c r="B358" s="7" t="s">
        <v>591</v>
      </c>
      <c r="C358" s="8" t="s">
        <v>528</v>
      </c>
      <c r="D358" s="92">
        <f t="shared" si="96"/>
        <v>614</v>
      </c>
      <c r="E358" s="92">
        <f t="shared" si="97"/>
        <v>614</v>
      </c>
      <c r="F358" s="92">
        <f t="shared" si="98"/>
        <v>0</v>
      </c>
      <c r="G358" s="92">
        <f t="shared" si="99"/>
        <v>614</v>
      </c>
      <c r="H358" s="92">
        <f t="shared" si="100"/>
        <v>614</v>
      </c>
      <c r="I358" s="103"/>
      <c r="J358" s="103"/>
      <c r="K358" s="103">
        <v>614</v>
      </c>
      <c r="L358" s="92">
        <f t="shared" si="101"/>
        <v>0</v>
      </c>
      <c r="M358" s="103"/>
      <c r="N358" s="103"/>
      <c r="O358" s="103"/>
      <c r="P358" s="226"/>
    </row>
    <row r="359" spans="1:16" s="2" customFormat="1" ht="12" customHeight="1">
      <c r="A359" s="336" t="s">
        <v>323</v>
      </c>
      <c r="B359" s="337" t="s">
        <v>318</v>
      </c>
      <c r="C359" s="337"/>
      <c r="D359" s="337"/>
      <c r="E359" s="337"/>
      <c r="F359" s="337"/>
      <c r="G359" s="337"/>
      <c r="H359" s="337"/>
      <c r="I359" s="337"/>
      <c r="J359" s="337"/>
      <c r="K359" s="337"/>
      <c r="L359" s="337"/>
      <c r="M359" s="337"/>
      <c r="N359" s="337"/>
      <c r="O359" s="337"/>
      <c r="P359" s="338"/>
    </row>
    <row r="360" spans="1:16" s="2" customFormat="1" ht="12" customHeight="1">
      <c r="A360" s="344"/>
      <c r="B360" s="334" t="s">
        <v>319</v>
      </c>
      <c r="C360" s="334"/>
      <c r="D360" s="334"/>
      <c r="E360" s="334"/>
      <c r="F360" s="334"/>
      <c r="G360" s="334"/>
      <c r="H360" s="334"/>
      <c r="I360" s="334"/>
      <c r="J360" s="334"/>
      <c r="K360" s="334"/>
      <c r="L360" s="334"/>
      <c r="M360" s="334"/>
      <c r="N360" s="334"/>
      <c r="O360" s="334"/>
      <c r="P360" s="335"/>
    </row>
    <row r="361" spans="1:16" s="2" customFormat="1" ht="12" customHeight="1">
      <c r="A361" s="344"/>
      <c r="B361" s="342" t="s">
        <v>322</v>
      </c>
      <c r="C361" s="342"/>
      <c r="D361" s="342"/>
      <c r="E361" s="342"/>
      <c r="F361" s="342"/>
      <c r="G361" s="342"/>
      <c r="H361" s="342"/>
      <c r="I361" s="342"/>
      <c r="J361" s="342"/>
      <c r="K361" s="342"/>
      <c r="L361" s="342"/>
      <c r="M361" s="342"/>
      <c r="N361" s="342"/>
      <c r="O361" s="342"/>
      <c r="P361" s="343"/>
    </row>
    <row r="362" spans="1:16" s="2" customFormat="1" ht="12" customHeight="1">
      <c r="A362" s="344"/>
      <c r="B362" s="334" t="s">
        <v>424</v>
      </c>
      <c r="C362" s="334"/>
      <c r="D362" s="334"/>
      <c r="E362" s="334"/>
      <c r="F362" s="334"/>
      <c r="G362" s="334"/>
      <c r="H362" s="334"/>
      <c r="I362" s="334"/>
      <c r="J362" s="334"/>
      <c r="K362" s="334"/>
      <c r="L362" s="334"/>
      <c r="M362" s="334"/>
      <c r="N362" s="334"/>
      <c r="O362" s="334"/>
      <c r="P362" s="335"/>
    </row>
    <row r="363" spans="1:16" s="2" customFormat="1" ht="18" customHeight="1">
      <c r="A363" s="344"/>
      <c r="B363" s="245" t="s">
        <v>221</v>
      </c>
      <c r="C363" s="246" t="s">
        <v>492</v>
      </c>
      <c r="D363" s="247">
        <f>SUM(D364:D381)</f>
        <v>122590</v>
      </c>
      <c r="E363" s="247">
        <f aca="true" t="shared" si="102" ref="E363:P363">SUM(E364:E381)</f>
        <v>18390</v>
      </c>
      <c r="F363" s="247">
        <f t="shared" si="102"/>
        <v>104200</v>
      </c>
      <c r="G363" s="247">
        <f t="shared" si="102"/>
        <v>122590</v>
      </c>
      <c r="H363" s="247">
        <f t="shared" si="102"/>
        <v>18390</v>
      </c>
      <c r="I363" s="247">
        <f t="shared" si="102"/>
        <v>0</v>
      </c>
      <c r="J363" s="247">
        <f t="shared" si="102"/>
        <v>0</v>
      </c>
      <c r="K363" s="247">
        <f t="shared" si="102"/>
        <v>18390</v>
      </c>
      <c r="L363" s="247">
        <f t="shared" si="102"/>
        <v>104200</v>
      </c>
      <c r="M363" s="247">
        <f t="shared" si="102"/>
        <v>0</v>
      </c>
      <c r="N363" s="247">
        <f t="shared" si="102"/>
        <v>0</v>
      </c>
      <c r="O363" s="247">
        <f t="shared" si="102"/>
        <v>0</v>
      </c>
      <c r="P363" s="248">
        <f t="shared" si="102"/>
        <v>104200</v>
      </c>
    </row>
    <row r="364" spans="1:16" s="2" customFormat="1" ht="12" customHeight="1">
      <c r="A364" s="344"/>
      <c r="B364" s="8" t="s">
        <v>36</v>
      </c>
      <c r="C364" s="167" t="s">
        <v>179</v>
      </c>
      <c r="D364" s="92">
        <f>E364+F364</f>
        <v>14246</v>
      </c>
      <c r="E364" s="92">
        <f>H364</f>
        <v>0</v>
      </c>
      <c r="F364" s="92">
        <f>L364</f>
        <v>14246</v>
      </c>
      <c r="G364" s="92">
        <f>H364+L364</f>
        <v>14246</v>
      </c>
      <c r="H364" s="92">
        <f>K364</f>
        <v>0</v>
      </c>
      <c r="I364" s="103"/>
      <c r="J364" s="103"/>
      <c r="K364" s="103"/>
      <c r="L364" s="92">
        <f>P364</f>
        <v>14246</v>
      </c>
      <c r="M364" s="103"/>
      <c r="N364" s="103"/>
      <c r="O364" s="103"/>
      <c r="P364" s="226">
        <v>14246</v>
      </c>
    </row>
    <row r="365" spans="1:16" s="2" customFormat="1" ht="12" customHeight="1">
      <c r="A365" s="344"/>
      <c r="B365" s="8" t="s">
        <v>36</v>
      </c>
      <c r="C365" s="167" t="s">
        <v>280</v>
      </c>
      <c r="D365" s="92">
        <f aca="true" t="shared" si="103" ref="D365:D381">E365+F365</f>
        <v>13626</v>
      </c>
      <c r="E365" s="92">
        <f aca="true" t="shared" si="104" ref="E365:E381">H365</f>
        <v>13626</v>
      </c>
      <c r="F365" s="92">
        <f aca="true" t="shared" si="105" ref="F365:F381">L365</f>
        <v>0</v>
      </c>
      <c r="G365" s="92">
        <f aca="true" t="shared" si="106" ref="G365:G381">H365+L365</f>
        <v>13626</v>
      </c>
      <c r="H365" s="92">
        <f aca="true" t="shared" si="107" ref="H365:H381">K365</f>
        <v>13626</v>
      </c>
      <c r="I365" s="103"/>
      <c r="J365" s="103"/>
      <c r="K365" s="103">
        <v>13626</v>
      </c>
      <c r="L365" s="92">
        <f aca="true" t="shared" si="108" ref="L365:L381">P365</f>
        <v>0</v>
      </c>
      <c r="M365" s="103"/>
      <c r="N365" s="103"/>
      <c r="O365" s="103"/>
      <c r="P365" s="226"/>
    </row>
    <row r="366" spans="1:16" s="2" customFormat="1" ht="12" customHeight="1">
      <c r="A366" s="344"/>
      <c r="B366" s="7" t="s">
        <v>103</v>
      </c>
      <c r="C366" s="167" t="s">
        <v>177</v>
      </c>
      <c r="D366" s="92">
        <f t="shared" si="103"/>
        <v>11396</v>
      </c>
      <c r="E366" s="92">
        <f t="shared" si="104"/>
        <v>0</v>
      </c>
      <c r="F366" s="92">
        <f t="shared" si="105"/>
        <v>11396</v>
      </c>
      <c r="G366" s="92">
        <f t="shared" si="106"/>
        <v>11396</v>
      </c>
      <c r="H366" s="92">
        <f t="shared" si="107"/>
        <v>0</v>
      </c>
      <c r="I366" s="103"/>
      <c r="J366" s="103"/>
      <c r="K366" s="103"/>
      <c r="L366" s="92">
        <f t="shared" si="108"/>
        <v>11396</v>
      </c>
      <c r="M366" s="103"/>
      <c r="N366" s="103"/>
      <c r="O366" s="103"/>
      <c r="P366" s="226">
        <v>11396</v>
      </c>
    </row>
    <row r="367" spans="1:16" s="2" customFormat="1" ht="12" customHeight="1">
      <c r="A367" s="344"/>
      <c r="B367" s="7" t="s">
        <v>103</v>
      </c>
      <c r="C367" s="167" t="s">
        <v>493</v>
      </c>
      <c r="D367" s="92">
        <f t="shared" si="103"/>
        <v>604</v>
      </c>
      <c r="E367" s="92">
        <f t="shared" si="104"/>
        <v>604</v>
      </c>
      <c r="F367" s="92">
        <f t="shared" si="105"/>
        <v>0</v>
      </c>
      <c r="G367" s="92">
        <f t="shared" si="106"/>
        <v>604</v>
      </c>
      <c r="H367" s="92">
        <f t="shared" si="107"/>
        <v>604</v>
      </c>
      <c r="I367" s="103"/>
      <c r="J367" s="103"/>
      <c r="K367" s="103">
        <v>604</v>
      </c>
      <c r="L367" s="92">
        <f t="shared" si="108"/>
        <v>0</v>
      </c>
      <c r="M367" s="103"/>
      <c r="N367" s="103"/>
      <c r="O367" s="103"/>
      <c r="P367" s="226"/>
    </row>
    <row r="368" spans="1:16" s="2" customFormat="1" ht="12" customHeight="1">
      <c r="A368" s="344"/>
      <c r="B368" s="7" t="s">
        <v>696</v>
      </c>
      <c r="C368" s="8" t="s">
        <v>169</v>
      </c>
      <c r="D368" s="92">
        <f t="shared" si="103"/>
        <v>4254</v>
      </c>
      <c r="E368" s="92">
        <f t="shared" si="104"/>
        <v>0</v>
      </c>
      <c r="F368" s="92">
        <f t="shared" si="105"/>
        <v>4254</v>
      </c>
      <c r="G368" s="92">
        <f t="shared" si="106"/>
        <v>4254</v>
      </c>
      <c r="H368" s="92">
        <f t="shared" si="107"/>
        <v>0</v>
      </c>
      <c r="I368" s="103"/>
      <c r="J368" s="103"/>
      <c r="K368" s="103"/>
      <c r="L368" s="92">
        <f t="shared" si="108"/>
        <v>4254</v>
      </c>
      <c r="M368" s="103"/>
      <c r="N368" s="103"/>
      <c r="O368" s="103"/>
      <c r="P368" s="226">
        <v>4254</v>
      </c>
    </row>
    <row r="369" spans="1:16" s="2" customFormat="1" ht="12" customHeight="1">
      <c r="A369" s="344"/>
      <c r="B369" s="7" t="s">
        <v>696</v>
      </c>
      <c r="C369" s="8" t="s">
        <v>494</v>
      </c>
      <c r="D369" s="92">
        <f t="shared" si="103"/>
        <v>225</v>
      </c>
      <c r="E369" s="92">
        <f t="shared" si="104"/>
        <v>225</v>
      </c>
      <c r="F369" s="92">
        <f t="shared" si="105"/>
        <v>0</v>
      </c>
      <c r="G369" s="92">
        <f t="shared" si="106"/>
        <v>225</v>
      </c>
      <c r="H369" s="92">
        <f t="shared" si="107"/>
        <v>225</v>
      </c>
      <c r="I369" s="103"/>
      <c r="J369" s="103"/>
      <c r="K369" s="103">
        <v>225</v>
      </c>
      <c r="L369" s="92">
        <f t="shared" si="108"/>
        <v>0</v>
      </c>
      <c r="M369" s="103"/>
      <c r="N369" s="103"/>
      <c r="O369" s="103"/>
      <c r="P369" s="226"/>
    </row>
    <row r="370" spans="1:16" s="2" customFormat="1" ht="12" customHeight="1">
      <c r="A370" s="344"/>
      <c r="B370" s="7" t="s">
        <v>632</v>
      </c>
      <c r="C370" s="8" t="s">
        <v>170</v>
      </c>
      <c r="D370" s="92">
        <f t="shared" si="103"/>
        <v>681</v>
      </c>
      <c r="E370" s="92">
        <f t="shared" si="104"/>
        <v>0</v>
      </c>
      <c r="F370" s="92">
        <f t="shared" si="105"/>
        <v>681</v>
      </c>
      <c r="G370" s="92">
        <f t="shared" si="106"/>
        <v>681</v>
      </c>
      <c r="H370" s="92">
        <f t="shared" si="107"/>
        <v>0</v>
      </c>
      <c r="I370" s="103"/>
      <c r="J370" s="103"/>
      <c r="K370" s="103"/>
      <c r="L370" s="92">
        <f t="shared" si="108"/>
        <v>681</v>
      </c>
      <c r="M370" s="103"/>
      <c r="N370" s="103"/>
      <c r="O370" s="103"/>
      <c r="P370" s="226">
        <v>681</v>
      </c>
    </row>
    <row r="371" spans="1:16" s="2" customFormat="1" ht="12" customHeight="1">
      <c r="A371" s="344"/>
      <c r="B371" s="7" t="s">
        <v>632</v>
      </c>
      <c r="C371" s="8" t="s">
        <v>495</v>
      </c>
      <c r="D371" s="92">
        <f t="shared" si="103"/>
        <v>36</v>
      </c>
      <c r="E371" s="92">
        <f t="shared" si="104"/>
        <v>36</v>
      </c>
      <c r="F371" s="92">
        <f t="shared" si="105"/>
        <v>0</v>
      </c>
      <c r="G371" s="92">
        <f t="shared" si="106"/>
        <v>36</v>
      </c>
      <c r="H371" s="92">
        <f t="shared" si="107"/>
        <v>36</v>
      </c>
      <c r="I371" s="103"/>
      <c r="J371" s="103"/>
      <c r="K371" s="103">
        <v>36</v>
      </c>
      <c r="L371" s="92">
        <f t="shared" si="108"/>
        <v>0</v>
      </c>
      <c r="M371" s="103"/>
      <c r="N371" s="103"/>
      <c r="O371" s="103"/>
      <c r="P371" s="226"/>
    </row>
    <row r="372" spans="1:16" s="2" customFormat="1" ht="12" customHeight="1">
      <c r="A372" s="344"/>
      <c r="B372" s="7" t="s">
        <v>103</v>
      </c>
      <c r="C372" s="8" t="s">
        <v>171</v>
      </c>
      <c r="D372" s="92">
        <f t="shared" si="103"/>
        <v>28102</v>
      </c>
      <c r="E372" s="92">
        <f t="shared" si="104"/>
        <v>0</v>
      </c>
      <c r="F372" s="92">
        <f t="shared" si="105"/>
        <v>28102</v>
      </c>
      <c r="G372" s="92">
        <f t="shared" si="106"/>
        <v>28102</v>
      </c>
      <c r="H372" s="92">
        <f t="shared" si="107"/>
        <v>0</v>
      </c>
      <c r="I372" s="103"/>
      <c r="J372" s="103"/>
      <c r="K372" s="103"/>
      <c r="L372" s="92">
        <f t="shared" si="108"/>
        <v>28102</v>
      </c>
      <c r="M372" s="103"/>
      <c r="N372" s="103"/>
      <c r="O372" s="103"/>
      <c r="P372" s="226">
        <v>28102</v>
      </c>
    </row>
    <row r="373" spans="1:16" s="2" customFormat="1" ht="12" customHeight="1">
      <c r="A373" s="344"/>
      <c r="B373" s="7" t="s">
        <v>103</v>
      </c>
      <c r="C373" s="8" t="s">
        <v>496</v>
      </c>
      <c r="D373" s="92">
        <f t="shared" si="103"/>
        <v>1488</v>
      </c>
      <c r="E373" s="92">
        <f t="shared" si="104"/>
        <v>1488</v>
      </c>
      <c r="F373" s="92">
        <f t="shared" si="105"/>
        <v>0</v>
      </c>
      <c r="G373" s="92">
        <f t="shared" si="106"/>
        <v>1488</v>
      </c>
      <c r="H373" s="92">
        <f t="shared" si="107"/>
        <v>1488</v>
      </c>
      <c r="I373" s="103"/>
      <c r="J373" s="103"/>
      <c r="K373" s="103">
        <v>1488</v>
      </c>
      <c r="L373" s="92">
        <f t="shared" si="108"/>
        <v>0</v>
      </c>
      <c r="M373" s="103"/>
      <c r="N373" s="103"/>
      <c r="O373" s="103"/>
      <c r="P373" s="226"/>
    </row>
    <row r="374" spans="1:16" s="2" customFormat="1" ht="12" customHeight="1">
      <c r="A374" s="344"/>
      <c r="B374" s="7" t="s">
        <v>634</v>
      </c>
      <c r="C374" s="8" t="s">
        <v>172</v>
      </c>
      <c r="D374" s="92">
        <f t="shared" si="103"/>
        <v>28265</v>
      </c>
      <c r="E374" s="92">
        <f t="shared" si="104"/>
        <v>0</v>
      </c>
      <c r="F374" s="92">
        <f t="shared" si="105"/>
        <v>28265</v>
      </c>
      <c r="G374" s="92">
        <f t="shared" si="106"/>
        <v>28265</v>
      </c>
      <c r="H374" s="92">
        <f t="shared" si="107"/>
        <v>0</v>
      </c>
      <c r="I374" s="103"/>
      <c r="J374" s="103"/>
      <c r="K374" s="103"/>
      <c r="L374" s="92">
        <f t="shared" si="108"/>
        <v>28265</v>
      </c>
      <c r="M374" s="103"/>
      <c r="N374" s="103"/>
      <c r="O374" s="103"/>
      <c r="P374" s="226">
        <v>28265</v>
      </c>
    </row>
    <row r="375" spans="1:16" s="2" customFormat="1" ht="12" customHeight="1">
      <c r="A375" s="344"/>
      <c r="B375" s="7" t="s">
        <v>634</v>
      </c>
      <c r="C375" s="8" t="s">
        <v>497</v>
      </c>
      <c r="D375" s="92">
        <f t="shared" si="103"/>
        <v>1497</v>
      </c>
      <c r="E375" s="92">
        <f t="shared" si="104"/>
        <v>1497</v>
      </c>
      <c r="F375" s="92">
        <f t="shared" si="105"/>
        <v>0</v>
      </c>
      <c r="G375" s="92">
        <f t="shared" si="106"/>
        <v>1497</v>
      </c>
      <c r="H375" s="92">
        <f t="shared" si="107"/>
        <v>1497</v>
      </c>
      <c r="I375" s="103"/>
      <c r="J375" s="103"/>
      <c r="K375" s="103">
        <v>1497</v>
      </c>
      <c r="L375" s="92">
        <f t="shared" si="108"/>
        <v>0</v>
      </c>
      <c r="M375" s="103"/>
      <c r="N375" s="103"/>
      <c r="O375" s="103"/>
      <c r="P375" s="226"/>
    </row>
    <row r="376" spans="1:16" s="2" customFormat="1" ht="12" customHeight="1">
      <c r="A376" s="344"/>
      <c r="B376" s="7" t="s">
        <v>720</v>
      </c>
      <c r="C376" s="8" t="s">
        <v>174</v>
      </c>
      <c r="D376" s="92">
        <f t="shared" si="103"/>
        <v>15091</v>
      </c>
      <c r="E376" s="92">
        <f t="shared" si="104"/>
        <v>0</v>
      </c>
      <c r="F376" s="92">
        <f t="shared" si="105"/>
        <v>15091</v>
      </c>
      <c r="G376" s="92">
        <f t="shared" si="106"/>
        <v>15091</v>
      </c>
      <c r="H376" s="92">
        <f t="shared" si="107"/>
        <v>0</v>
      </c>
      <c r="I376" s="103"/>
      <c r="J376" s="103"/>
      <c r="K376" s="103"/>
      <c r="L376" s="92">
        <f t="shared" si="108"/>
        <v>15091</v>
      </c>
      <c r="M376" s="103"/>
      <c r="N376" s="103"/>
      <c r="O376" s="103"/>
      <c r="P376" s="226">
        <v>15091</v>
      </c>
    </row>
    <row r="377" spans="1:16" s="2" customFormat="1" ht="12" customHeight="1">
      <c r="A377" s="344"/>
      <c r="B377" s="7" t="s">
        <v>720</v>
      </c>
      <c r="C377" s="8" t="s">
        <v>498</v>
      </c>
      <c r="D377" s="92">
        <f t="shared" si="103"/>
        <v>799</v>
      </c>
      <c r="E377" s="92">
        <f t="shared" si="104"/>
        <v>799</v>
      </c>
      <c r="F377" s="92">
        <f t="shared" si="105"/>
        <v>0</v>
      </c>
      <c r="G377" s="92">
        <f t="shared" si="106"/>
        <v>799</v>
      </c>
      <c r="H377" s="92">
        <f t="shared" si="107"/>
        <v>799</v>
      </c>
      <c r="I377" s="103"/>
      <c r="J377" s="103"/>
      <c r="K377" s="103">
        <v>799</v>
      </c>
      <c r="L377" s="92">
        <f t="shared" si="108"/>
        <v>0</v>
      </c>
      <c r="M377" s="103"/>
      <c r="N377" s="103"/>
      <c r="O377" s="103"/>
      <c r="P377" s="226"/>
    </row>
    <row r="378" spans="1:16" s="2" customFormat="1" ht="12" customHeight="1">
      <c r="A378" s="344"/>
      <c r="B378" s="7" t="s">
        <v>65</v>
      </c>
      <c r="C378" s="8" t="s">
        <v>175</v>
      </c>
      <c r="D378" s="92">
        <f t="shared" si="103"/>
        <v>218</v>
      </c>
      <c r="E378" s="92">
        <f t="shared" si="104"/>
        <v>0</v>
      </c>
      <c r="F378" s="92">
        <f t="shared" si="105"/>
        <v>218</v>
      </c>
      <c r="G378" s="92">
        <f t="shared" si="106"/>
        <v>218</v>
      </c>
      <c r="H378" s="92">
        <f t="shared" si="107"/>
        <v>0</v>
      </c>
      <c r="I378" s="103"/>
      <c r="J378" s="103"/>
      <c r="K378" s="103"/>
      <c r="L378" s="92">
        <f t="shared" si="108"/>
        <v>218</v>
      </c>
      <c r="M378" s="103"/>
      <c r="N378" s="103"/>
      <c r="O378" s="103"/>
      <c r="P378" s="226">
        <v>218</v>
      </c>
    </row>
    <row r="379" spans="1:16" s="2" customFormat="1" ht="12" customHeight="1">
      <c r="A379" s="344"/>
      <c r="B379" s="7" t="s">
        <v>65</v>
      </c>
      <c r="C379" s="8" t="s">
        <v>499</v>
      </c>
      <c r="D379" s="92">
        <f t="shared" si="103"/>
        <v>12</v>
      </c>
      <c r="E379" s="92">
        <f t="shared" si="104"/>
        <v>12</v>
      </c>
      <c r="F379" s="92">
        <f t="shared" si="105"/>
        <v>0</v>
      </c>
      <c r="G379" s="92">
        <f t="shared" si="106"/>
        <v>12</v>
      </c>
      <c r="H379" s="92">
        <f t="shared" si="107"/>
        <v>12</v>
      </c>
      <c r="I379" s="103"/>
      <c r="J379" s="103"/>
      <c r="K379" s="103">
        <v>12</v>
      </c>
      <c r="L379" s="92">
        <f t="shared" si="108"/>
        <v>0</v>
      </c>
      <c r="M379" s="103"/>
      <c r="N379" s="103"/>
      <c r="O379" s="103"/>
      <c r="P379" s="226"/>
    </row>
    <row r="380" spans="1:16" s="2" customFormat="1" ht="12" customHeight="1">
      <c r="A380" s="344"/>
      <c r="B380" s="7" t="s">
        <v>591</v>
      </c>
      <c r="C380" s="8" t="s">
        <v>176</v>
      </c>
      <c r="D380" s="92">
        <f t="shared" si="103"/>
        <v>1947</v>
      </c>
      <c r="E380" s="92">
        <f t="shared" si="104"/>
        <v>0</v>
      </c>
      <c r="F380" s="92">
        <f t="shared" si="105"/>
        <v>1947</v>
      </c>
      <c r="G380" s="92">
        <f t="shared" si="106"/>
        <v>1947</v>
      </c>
      <c r="H380" s="92">
        <f t="shared" si="107"/>
        <v>0</v>
      </c>
      <c r="I380" s="103"/>
      <c r="J380" s="103"/>
      <c r="K380" s="103"/>
      <c r="L380" s="92">
        <f t="shared" si="108"/>
        <v>1947</v>
      </c>
      <c r="M380" s="103"/>
      <c r="N380" s="103"/>
      <c r="O380" s="103"/>
      <c r="P380" s="226">
        <v>1947</v>
      </c>
    </row>
    <row r="381" spans="1:16" s="2" customFormat="1" ht="12" customHeight="1">
      <c r="A381" s="344"/>
      <c r="B381" s="7" t="s">
        <v>591</v>
      </c>
      <c r="C381" s="8" t="s">
        <v>528</v>
      </c>
      <c r="D381" s="92">
        <f t="shared" si="103"/>
        <v>103</v>
      </c>
      <c r="E381" s="92">
        <f t="shared" si="104"/>
        <v>103</v>
      </c>
      <c r="F381" s="92">
        <f t="shared" si="105"/>
        <v>0</v>
      </c>
      <c r="G381" s="92">
        <f t="shared" si="106"/>
        <v>103</v>
      </c>
      <c r="H381" s="92">
        <f t="shared" si="107"/>
        <v>103</v>
      </c>
      <c r="I381" s="103"/>
      <c r="J381" s="103"/>
      <c r="K381" s="103">
        <v>103</v>
      </c>
      <c r="L381" s="92">
        <f t="shared" si="108"/>
        <v>0</v>
      </c>
      <c r="M381" s="103"/>
      <c r="N381" s="103"/>
      <c r="O381" s="103"/>
      <c r="P381" s="226"/>
    </row>
    <row r="382" spans="1:16" s="2" customFormat="1" ht="12" customHeight="1">
      <c r="A382" s="336" t="s">
        <v>326</v>
      </c>
      <c r="B382" s="337" t="s">
        <v>318</v>
      </c>
      <c r="C382" s="337"/>
      <c r="D382" s="337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8"/>
    </row>
    <row r="383" spans="1:16" s="2" customFormat="1" ht="12" customHeight="1">
      <c r="A383" s="336"/>
      <c r="B383" s="334" t="s">
        <v>320</v>
      </c>
      <c r="C383" s="334"/>
      <c r="D383" s="334"/>
      <c r="E383" s="334"/>
      <c r="F383" s="334"/>
      <c r="G383" s="334"/>
      <c r="H383" s="334"/>
      <c r="I383" s="334"/>
      <c r="J383" s="334"/>
      <c r="K383" s="334"/>
      <c r="L383" s="334"/>
      <c r="M383" s="334"/>
      <c r="N383" s="334"/>
      <c r="O383" s="334"/>
      <c r="P383" s="335"/>
    </row>
    <row r="384" spans="1:16" s="2" customFormat="1" ht="12" customHeight="1">
      <c r="A384" s="336"/>
      <c r="B384" s="334" t="s">
        <v>321</v>
      </c>
      <c r="C384" s="334"/>
      <c r="D384" s="334"/>
      <c r="E384" s="334"/>
      <c r="F384" s="334"/>
      <c r="G384" s="334"/>
      <c r="H384" s="334"/>
      <c r="I384" s="334"/>
      <c r="J384" s="334"/>
      <c r="K384" s="334"/>
      <c r="L384" s="334"/>
      <c r="M384" s="334"/>
      <c r="N384" s="334"/>
      <c r="O384" s="334"/>
      <c r="P384" s="335"/>
    </row>
    <row r="385" spans="1:16" s="2" customFormat="1" ht="12" customHeight="1">
      <c r="A385" s="336"/>
      <c r="B385" s="342" t="s">
        <v>324</v>
      </c>
      <c r="C385" s="342"/>
      <c r="D385" s="342"/>
      <c r="E385" s="342"/>
      <c r="F385" s="342"/>
      <c r="G385" s="342"/>
      <c r="H385" s="342"/>
      <c r="I385" s="342"/>
      <c r="J385" s="342"/>
      <c r="K385" s="342"/>
      <c r="L385" s="342"/>
      <c r="M385" s="342"/>
      <c r="N385" s="342"/>
      <c r="O385" s="342"/>
      <c r="P385" s="343"/>
    </row>
    <row r="386" spans="1:16" s="2" customFormat="1" ht="12" customHeight="1">
      <c r="A386" s="336"/>
      <c r="B386" s="334" t="s">
        <v>424</v>
      </c>
      <c r="C386" s="334"/>
      <c r="D386" s="334"/>
      <c r="E386" s="334"/>
      <c r="F386" s="334"/>
      <c r="G386" s="334"/>
      <c r="H386" s="334"/>
      <c r="I386" s="334"/>
      <c r="J386" s="334"/>
      <c r="K386" s="334"/>
      <c r="L386" s="334"/>
      <c r="M386" s="334"/>
      <c r="N386" s="334"/>
      <c r="O386" s="334"/>
      <c r="P386" s="335"/>
    </row>
    <row r="387" spans="1:16" s="2" customFormat="1" ht="16.5" customHeight="1">
      <c r="A387" s="336"/>
      <c r="B387" s="245" t="s">
        <v>221</v>
      </c>
      <c r="C387" s="246" t="s">
        <v>492</v>
      </c>
      <c r="D387" s="247">
        <f aca="true" t="shared" si="109" ref="D387:P387">D388+D405</f>
        <v>243150</v>
      </c>
      <c r="E387" s="247">
        <f t="shared" si="109"/>
        <v>36472</v>
      </c>
      <c r="F387" s="247">
        <f t="shared" si="109"/>
        <v>206678</v>
      </c>
      <c r="G387" s="247">
        <f t="shared" si="109"/>
        <v>128899</v>
      </c>
      <c r="H387" s="247">
        <f t="shared" si="109"/>
        <v>19334</v>
      </c>
      <c r="I387" s="247">
        <f t="shared" si="109"/>
        <v>0</v>
      </c>
      <c r="J387" s="247">
        <f t="shared" si="109"/>
        <v>0</v>
      </c>
      <c r="K387" s="247">
        <f t="shared" si="109"/>
        <v>19334</v>
      </c>
      <c r="L387" s="247">
        <f t="shared" si="109"/>
        <v>109565</v>
      </c>
      <c r="M387" s="247">
        <f t="shared" si="109"/>
        <v>0</v>
      </c>
      <c r="N387" s="247">
        <f t="shared" si="109"/>
        <v>0</v>
      </c>
      <c r="O387" s="247">
        <f t="shared" si="109"/>
        <v>0</v>
      </c>
      <c r="P387" s="248">
        <f t="shared" si="109"/>
        <v>109565</v>
      </c>
    </row>
    <row r="388" spans="1:16" s="2" customFormat="1" ht="12" customHeight="1">
      <c r="A388" s="336"/>
      <c r="B388" s="249">
        <v>2010</v>
      </c>
      <c r="C388" s="211"/>
      <c r="D388" s="202">
        <f aca="true" t="shared" si="110" ref="D388:P388">SUM(D389:D404)</f>
        <v>128899</v>
      </c>
      <c r="E388" s="202">
        <f t="shared" si="110"/>
        <v>19334</v>
      </c>
      <c r="F388" s="202">
        <f t="shared" si="110"/>
        <v>109565</v>
      </c>
      <c r="G388" s="202">
        <f t="shared" si="110"/>
        <v>128899</v>
      </c>
      <c r="H388" s="202">
        <f t="shared" si="110"/>
        <v>19334</v>
      </c>
      <c r="I388" s="202">
        <f t="shared" si="110"/>
        <v>0</v>
      </c>
      <c r="J388" s="202">
        <f t="shared" si="110"/>
        <v>0</v>
      </c>
      <c r="K388" s="202">
        <f t="shared" si="110"/>
        <v>19334</v>
      </c>
      <c r="L388" s="202">
        <f t="shared" si="110"/>
        <v>109565</v>
      </c>
      <c r="M388" s="202">
        <f t="shared" si="110"/>
        <v>0</v>
      </c>
      <c r="N388" s="202">
        <f t="shared" si="110"/>
        <v>0</v>
      </c>
      <c r="O388" s="202">
        <f t="shared" si="110"/>
        <v>0</v>
      </c>
      <c r="P388" s="212">
        <f t="shared" si="110"/>
        <v>109565</v>
      </c>
    </row>
    <row r="389" spans="1:16" s="2" customFormat="1" ht="12" customHeight="1">
      <c r="A389" s="336"/>
      <c r="B389" s="7" t="s">
        <v>103</v>
      </c>
      <c r="C389" s="167" t="s">
        <v>177</v>
      </c>
      <c r="D389" s="92">
        <f>E389+F389</f>
        <v>44758</v>
      </c>
      <c r="E389" s="92">
        <f>H389</f>
        <v>0</v>
      </c>
      <c r="F389" s="92">
        <f>L389</f>
        <v>44758</v>
      </c>
      <c r="G389" s="92">
        <f>H389+L389</f>
        <v>44758</v>
      </c>
      <c r="H389" s="92">
        <f>K389</f>
        <v>0</v>
      </c>
      <c r="I389" s="103"/>
      <c r="J389" s="103"/>
      <c r="K389" s="103"/>
      <c r="L389" s="92">
        <f>P389</f>
        <v>44758</v>
      </c>
      <c r="M389" s="103"/>
      <c r="N389" s="103"/>
      <c r="O389" s="103"/>
      <c r="P389" s="226">
        <v>44758</v>
      </c>
    </row>
    <row r="390" spans="1:16" s="2" customFormat="1" ht="12" customHeight="1">
      <c r="A390" s="336"/>
      <c r="B390" s="7" t="s">
        <v>103</v>
      </c>
      <c r="C390" s="167" t="s">
        <v>493</v>
      </c>
      <c r="D390" s="92">
        <f aca="true" t="shared" si="111" ref="D390:D404">E390+F390</f>
        <v>7899</v>
      </c>
      <c r="E390" s="92">
        <f aca="true" t="shared" si="112" ref="E390:E404">H390</f>
        <v>7899</v>
      </c>
      <c r="F390" s="92">
        <f aca="true" t="shared" si="113" ref="F390:F404">L390</f>
        <v>0</v>
      </c>
      <c r="G390" s="92">
        <f aca="true" t="shared" si="114" ref="G390:G404">H390+L390</f>
        <v>7899</v>
      </c>
      <c r="H390" s="92">
        <f aca="true" t="shared" si="115" ref="H390:H404">K390</f>
        <v>7899</v>
      </c>
      <c r="I390" s="103"/>
      <c r="J390" s="103"/>
      <c r="K390" s="103">
        <v>7899</v>
      </c>
      <c r="L390" s="92">
        <f aca="true" t="shared" si="116" ref="L390:L404">P390</f>
        <v>0</v>
      </c>
      <c r="M390" s="103"/>
      <c r="N390" s="103"/>
      <c r="O390" s="103"/>
      <c r="P390" s="226"/>
    </row>
    <row r="391" spans="1:16" s="2" customFormat="1" ht="12" customHeight="1">
      <c r="A391" s="336"/>
      <c r="B391" s="7" t="s">
        <v>696</v>
      </c>
      <c r="C391" s="8" t="s">
        <v>169</v>
      </c>
      <c r="D391" s="92">
        <f t="shared" si="111"/>
        <v>9052</v>
      </c>
      <c r="E391" s="92">
        <f t="shared" si="112"/>
        <v>0</v>
      </c>
      <c r="F391" s="92">
        <f t="shared" si="113"/>
        <v>9052</v>
      </c>
      <c r="G391" s="92">
        <f t="shared" si="114"/>
        <v>9052</v>
      </c>
      <c r="H391" s="92">
        <f t="shared" si="115"/>
        <v>0</v>
      </c>
      <c r="I391" s="103"/>
      <c r="J391" s="103"/>
      <c r="K391" s="103"/>
      <c r="L391" s="92">
        <f t="shared" si="116"/>
        <v>9052</v>
      </c>
      <c r="M391" s="103"/>
      <c r="N391" s="103"/>
      <c r="O391" s="103"/>
      <c r="P391" s="226">
        <v>9052</v>
      </c>
    </row>
    <row r="392" spans="1:16" s="2" customFormat="1" ht="12" customHeight="1">
      <c r="A392" s="336"/>
      <c r="B392" s="7" t="s">
        <v>696</v>
      </c>
      <c r="C392" s="8" t="s">
        <v>494</v>
      </c>
      <c r="D392" s="92">
        <f t="shared" si="111"/>
        <v>1597</v>
      </c>
      <c r="E392" s="92">
        <f t="shared" si="112"/>
        <v>1597</v>
      </c>
      <c r="F392" s="92">
        <f t="shared" si="113"/>
        <v>0</v>
      </c>
      <c r="G392" s="92">
        <f t="shared" si="114"/>
        <v>1597</v>
      </c>
      <c r="H392" s="92">
        <f t="shared" si="115"/>
        <v>1597</v>
      </c>
      <c r="I392" s="103"/>
      <c r="J392" s="103"/>
      <c r="K392" s="103">
        <v>1597</v>
      </c>
      <c r="L392" s="92">
        <f t="shared" si="116"/>
        <v>0</v>
      </c>
      <c r="M392" s="103"/>
      <c r="N392" s="103"/>
      <c r="O392" s="103"/>
      <c r="P392" s="226"/>
    </row>
    <row r="393" spans="1:16" s="2" customFormat="1" ht="12" customHeight="1">
      <c r="A393" s="336"/>
      <c r="B393" s="7" t="s">
        <v>632</v>
      </c>
      <c r="C393" s="8" t="s">
        <v>170</v>
      </c>
      <c r="D393" s="92">
        <f t="shared" si="111"/>
        <v>1450</v>
      </c>
      <c r="E393" s="92">
        <f t="shared" si="112"/>
        <v>0</v>
      </c>
      <c r="F393" s="92">
        <f t="shared" si="113"/>
        <v>1450</v>
      </c>
      <c r="G393" s="92">
        <f t="shared" si="114"/>
        <v>1450</v>
      </c>
      <c r="H393" s="92">
        <f t="shared" si="115"/>
        <v>0</v>
      </c>
      <c r="I393" s="103"/>
      <c r="J393" s="103"/>
      <c r="K393" s="103"/>
      <c r="L393" s="92">
        <f t="shared" si="116"/>
        <v>1450</v>
      </c>
      <c r="M393" s="103"/>
      <c r="N393" s="103"/>
      <c r="O393" s="103"/>
      <c r="P393" s="226">
        <v>1450</v>
      </c>
    </row>
    <row r="394" spans="1:16" s="2" customFormat="1" ht="12" customHeight="1">
      <c r="A394" s="336"/>
      <c r="B394" s="7" t="s">
        <v>632</v>
      </c>
      <c r="C394" s="8" t="s">
        <v>495</v>
      </c>
      <c r="D394" s="92">
        <f t="shared" si="111"/>
        <v>256</v>
      </c>
      <c r="E394" s="92">
        <f t="shared" si="112"/>
        <v>256</v>
      </c>
      <c r="F394" s="92">
        <f t="shared" si="113"/>
        <v>0</v>
      </c>
      <c r="G394" s="92">
        <f t="shared" si="114"/>
        <v>256</v>
      </c>
      <c r="H394" s="92">
        <f t="shared" si="115"/>
        <v>256</v>
      </c>
      <c r="I394" s="103"/>
      <c r="J394" s="103"/>
      <c r="K394" s="103">
        <v>256</v>
      </c>
      <c r="L394" s="92">
        <f t="shared" si="116"/>
        <v>0</v>
      </c>
      <c r="M394" s="103"/>
      <c r="N394" s="103"/>
      <c r="O394" s="103"/>
      <c r="P394" s="226"/>
    </row>
    <row r="395" spans="1:16" s="2" customFormat="1" ht="12" customHeight="1">
      <c r="A395" s="336"/>
      <c r="B395" s="7" t="s">
        <v>103</v>
      </c>
      <c r="C395" s="8" t="s">
        <v>171</v>
      </c>
      <c r="D395" s="92">
        <f t="shared" si="111"/>
        <v>20219</v>
      </c>
      <c r="E395" s="92">
        <f t="shared" si="112"/>
        <v>0</v>
      </c>
      <c r="F395" s="92">
        <f t="shared" si="113"/>
        <v>20219</v>
      </c>
      <c r="G395" s="92">
        <f t="shared" si="114"/>
        <v>20219</v>
      </c>
      <c r="H395" s="92">
        <f t="shared" si="115"/>
        <v>0</v>
      </c>
      <c r="I395" s="103"/>
      <c r="J395" s="103"/>
      <c r="K395" s="103"/>
      <c r="L395" s="92">
        <f t="shared" si="116"/>
        <v>20219</v>
      </c>
      <c r="M395" s="103"/>
      <c r="N395" s="103"/>
      <c r="O395" s="103"/>
      <c r="P395" s="226">
        <v>20219</v>
      </c>
    </row>
    <row r="396" spans="1:16" s="2" customFormat="1" ht="12" customHeight="1">
      <c r="A396" s="336"/>
      <c r="B396" s="7" t="s">
        <v>103</v>
      </c>
      <c r="C396" s="8" t="s">
        <v>496</v>
      </c>
      <c r="D396" s="92">
        <f t="shared" si="111"/>
        <v>3568</v>
      </c>
      <c r="E396" s="92">
        <f t="shared" si="112"/>
        <v>3568</v>
      </c>
      <c r="F396" s="92">
        <f t="shared" si="113"/>
        <v>0</v>
      </c>
      <c r="G396" s="92">
        <f t="shared" si="114"/>
        <v>3568</v>
      </c>
      <c r="H396" s="92">
        <f t="shared" si="115"/>
        <v>3568</v>
      </c>
      <c r="I396" s="103"/>
      <c r="J396" s="103"/>
      <c r="K396" s="103">
        <v>3568</v>
      </c>
      <c r="L396" s="92">
        <f t="shared" si="116"/>
        <v>0</v>
      </c>
      <c r="M396" s="103"/>
      <c r="N396" s="103"/>
      <c r="O396" s="103"/>
      <c r="P396" s="226"/>
    </row>
    <row r="397" spans="1:16" s="2" customFormat="1" ht="12" customHeight="1">
      <c r="A397" s="336"/>
      <c r="B397" s="7" t="s">
        <v>634</v>
      </c>
      <c r="C397" s="8" t="s">
        <v>172</v>
      </c>
      <c r="D397" s="92">
        <f t="shared" si="111"/>
        <v>8016</v>
      </c>
      <c r="E397" s="92">
        <f t="shared" si="112"/>
        <v>0</v>
      </c>
      <c r="F397" s="92">
        <f t="shared" si="113"/>
        <v>8016</v>
      </c>
      <c r="G397" s="92">
        <f t="shared" si="114"/>
        <v>8016</v>
      </c>
      <c r="H397" s="92">
        <f t="shared" si="115"/>
        <v>0</v>
      </c>
      <c r="I397" s="103"/>
      <c r="J397" s="103"/>
      <c r="K397" s="103"/>
      <c r="L397" s="92">
        <f t="shared" si="116"/>
        <v>8016</v>
      </c>
      <c r="M397" s="103"/>
      <c r="N397" s="103"/>
      <c r="O397" s="103"/>
      <c r="P397" s="226">
        <v>8016</v>
      </c>
    </row>
    <row r="398" spans="1:16" s="2" customFormat="1" ht="12" customHeight="1">
      <c r="A398" s="336"/>
      <c r="B398" s="7" t="s">
        <v>634</v>
      </c>
      <c r="C398" s="8" t="s">
        <v>497</v>
      </c>
      <c r="D398" s="92">
        <f t="shared" si="111"/>
        <v>1415</v>
      </c>
      <c r="E398" s="92">
        <f t="shared" si="112"/>
        <v>1415</v>
      </c>
      <c r="F398" s="92">
        <f t="shared" si="113"/>
        <v>0</v>
      </c>
      <c r="G398" s="92">
        <f t="shared" si="114"/>
        <v>1415</v>
      </c>
      <c r="H398" s="92">
        <f t="shared" si="115"/>
        <v>1415</v>
      </c>
      <c r="I398" s="103"/>
      <c r="J398" s="103"/>
      <c r="K398" s="103">
        <v>1415</v>
      </c>
      <c r="L398" s="92">
        <f t="shared" si="116"/>
        <v>0</v>
      </c>
      <c r="M398" s="103"/>
      <c r="N398" s="103"/>
      <c r="O398" s="103"/>
      <c r="P398" s="226"/>
    </row>
    <row r="399" spans="1:16" s="2" customFormat="1" ht="12" customHeight="1">
      <c r="A399" s="336"/>
      <c r="B399" s="7" t="s">
        <v>720</v>
      </c>
      <c r="C399" s="8" t="s">
        <v>174</v>
      </c>
      <c r="D399" s="92">
        <f t="shared" si="111"/>
        <v>17484</v>
      </c>
      <c r="E399" s="92">
        <f t="shared" si="112"/>
        <v>0</v>
      </c>
      <c r="F399" s="92">
        <f t="shared" si="113"/>
        <v>17484</v>
      </c>
      <c r="G399" s="92">
        <f t="shared" si="114"/>
        <v>17484</v>
      </c>
      <c r="H399" s="92">
        <f t="shared" si="115"/>
        <v>0</v>
      </c>
      <c r="I399" s="103"/>
      <c r="J399" s="103"/>
      <c r="K399" s="103"/>
      <c r="L399" s="92">
        <f t="shared" si="116"/>
        <v>17484</v>
      </c>
      <c r="M399" s="103"/>
      <c r="N399" s="103"/>
      <c r="O399" s="103"/>
      <c r="P399" s="226">
        <v>17484</v>
      </c>
    </row>
    <row r="400" spans="1:16" s="2" customFormat="1" ht="12" customHeight="1">
      <c r="A400" s="336"/>
      <c r="B400" s="7" t="s">
        <v>720</v>
      </c>
      <c r="C400" s="8" t="s">
        <v>498</v>
      </c>
      <c r="D400" s="92">
        <f t="shared" si="111"/>
        <v>3085</v>
      </c>
      <c r="E400" s="92">
        <f t="shared" si="112"/>
        <v>3085</v>
      </c>
      <c r="F400" s="92">
        <f t="shared" si="113"/>
        <v>0</v>
      </c>
      <c r="G400" s="92">
        <f t="shared" si="114"/>
        <v>3085</v>
      </c>
      <c r="H400" s="92">
        <f t="shared" si="115"/>
        <v>3085</v>
      </c>
      <c r="I400" s="103"/>
      <c r="J400" s="103"/>
      <c r="K400" s="103">
        <v>3085</v>
      </c>
      <c r="L400" s="92">
        <f t="shared" si="116"/>
        <v>0</v>
      </c>
      <c r="M400" s="103"/>
      <c r="N400" s="103"/>
      <c r="O400" s="103"/>
      <c r="P400" s="226"/>
    </row>
    <row r="401" spans="1:16" s="2" customFormat="1" ht="12" customHeight="1">
      <c r="A401" s="336"/>
      <c r="B401" s="7" t="s">
        <v>65</v>
      </c>
      <c r="C401" s="8" t="s">
        <v>175</v>
      </c>
      <c r="D401" s="92">
        <f t="shared" si="111"/>
        <v>638</v>
      </c>
      <c r="E401" s="92">
        <f t="shared" si="112"/>
        <v>0</v>
      </c>
      <c r="F401" s="92">
        <f t="shared" si="113"/>
        <v>638</v>
      </c>
      <c r="G401" s="92">
        <f t="shared" si="114"/>
        <v>638</v>
      </c>
      <c r="H401" s="92">
        <f t="shared" si="115"/>
        <v>0</v>
      </c>
      <c r="I401" s="103"/>
      <c r="J401" s="103"/>
      <c r="K401" s="103"/>
      <c r="L401" s="92">
        <f t="shared" si="116"/>
        <v>638</v>
      </c>
      <c r="M401" s="103"/>
      <c r="N401" s="103"/>
      <c r="O401" s="103"/>
      <c r="P401" s="226">
        <v>638</v>
      </c>
    </row>
    <row r="402" spans="1:16" s="2" customFormat="1" ht="12" customHeight="1">
      <c r="A402" s="336"/>
      <c r="B402" s="7" t="s">
        <v>65</v>
      </c>
      <c r="C402" s="8" t="s">
        <v>499</v>
      </c>
      <c r="D402" s="92">
        <f t="shared" si="111"/>
        <v>112</v>
      </c>
      <c r="E402" s="92">
        <f t="shared" si="112"/>
        <v>112</v>
      </c>
      <c r="F402" s="92">
        <f t="shared" si="113"/>
        <v>0</v>
      </c>
      <c r="G402" s="92">
        <f t="shared" si="114"/>
        <v>112</v>
      </c>
      <c r="H402" s="92">
        <f t="shared" si="115"/>
        <v>112</v>
      </c>
      <c r="I402" s="103"/>
      <c r="J402" s="103"/>
      <c r="K402" s="103">
        <v>112</v>
      </c>
      <c r="L402" s="92">
        <f t="shared" si="116"/>
        <v>0</v>
      </c>
      <c r="M402" s="103"/>
      <c r="N402" s="103"/>
      <c r="O402" s="103"/>
      <c r="P402" s="226"/>
    </row>
    <row r="403" spans="1:16" s="2" customFormat="1" ht="12" customHeight="1">
      <c r="A403" s="336"/>
      <c r="B403" s="7" t="s">
        <v>591</v>
      </c>
      <c r="C403" s="8" t="s">
        <v>176</v>
      </c>
      <c r="D403" s="92">
        <f t="shared" si="111"/>
        <v>7948</v>
      </c>
      <c r="E403" s="92">
        <f t="shared" si="112"/>
        <v>0</v>
      </c>
      <c r="F403" s="92">
        <f t="shared" si="113"/>
        <v>7948</v>
      </c>
      <c r="G403" s="92">
        <f t="shared" si="114"/>
        <v>7948</v>
      </c>
      <c r="H403" s="92">
        <f t="shared" si="115"/>
        <v>0</v>
      </c>
      <c r="I403" s="103"/>
      <c r="J403" s="103"/>
      <c r="K403" s="103"/>
      <c r="L403" s="92">
        <f t="shared" si="116"/>
        <v>7948</v>
      </c>
      <c r="M403" s="103"/>
      <c r="N403" s="103"/>
      <c r="O403" s="103"/>
      <c r="P403" s="226">
        <v>7948</v>
      </c>
    </row>
    <row r="404" spans="1:16" s="2" customFormat="1" ht="12" customHeight="1">
      <c r="A404" s="336"/>
      <c r="B404" s="7" t="s">
        <v>591</v>
      </c>
      <c r="C404" s="8" t="s">
        <v>528</v>
      </c>
      <c r="D404" s="92">
        <f t="shared" si="111"/>
        <v>1402</v>
      </c>
      <c r="E404" s="92">
        <f t="shared" si="112"/>
        <v>1402</v>
      </c>
      <c r="F404" s="92">
        <f t="shared" si="113"/>
        <v>0</v>
      </c>
      <c r="G404" s="92">
        <f t="shared" si="114"/>
        <v>1402</v>
      </c>
      <c r="H404" s="92">
        <f t="shared" si="115"/>
        <v>1402</v>
      </c>
      <c r="I404" s="103"/>
      <c r="J404" s="103"/>
      <c r="K404" s="103">
        <v>1402</v>
      </c>
      <c r="L404" s="92">
        <f t="shared" si="116"/>
        <v>0</v>
      </c>
      <c r="M404" s="103"/>
      <c r="N404" s="103"/>
      <c r="O404" s="103"/>
      <c r="P404" s="226"/>
    </row>
    <row r="405" spans="1:16" s="2" customFormat="1" ht="12" customHeight="1">
      <c r="A405" s="336"/>
      <c r="B405" s="199">
        <v>2011</v>
      </c>
      <c r="C405" s="8"/>
      <c r="D405" s="92">
        <f>E405+F405</f>
        <v>114251</v>
      </c>
      <c r="E405" s="92">
        <v>17138</v>
      </c>
      <c r="F405" s="92">
        <v>97113</v>
      </c>
      <c r="G405" s="92"/>
      <c r="H405" s="92"/>
      <c r="I405" s="103"/>
      <c r="J405" s="103"/>
      <c r="K405" s="103"/>
      <c r="L405" s="92"/>
      <c r="M405" s="103"/>
      <c r="N405" s="103"/>
      <c r="O405" s="103"/>
      <c r="P405" s="226"/>
    </row>
    <row r="406" spans="1:16" s="2" customFormat="1" ht="12" customHeight="1">
      <c r="A406" s="339" t="s">
        <v>327</v>
      </c>
      <c r="B406" s="337" t="s">
        <v>318</v>
      </c>
      <c r="C406" s="337"/>
      <c r="D406" s="337"/>
      <c r="E406" s="337"/>
      <c r="F406" s="337"/>
      <c r="G406" s="337"/>
      <c r="H406" s="337"/>
      <c r="I406" s="337"/>
      <c r="J406" s="337"/>
      <c r="K406" s="337"/>
      <c r="L406" s="337"/>
      <c r="M406" s="337"/>
      <c r="N406" s="337"/>
      <c r="O406" s="337"/>
      <c r="P406" s="338"/>
    </row>
    <row r="407" spans="1:16" s="2" customFormat="1" ht="12" customHeight="1">
      <c r="A407" s="340"/>
      <c r="B407" s="334" t="s">
        <v>320</v>
      </c>
      <c r="C407" s="334"/>
      <c r="D407" s="334"/>
      <c r="E407" s="334"/>
      <c r="F407" s="334"/>
      <c r="G407" s="334"/>
      <c r="H407" s="334"/>
      <c r="I407" s="334"/>
      <c r="J407" s="334"/>
      <c r="K407" s="334"/>
      <c r="L407" s="334"/>
      <c r="M407" s="334"/>
      <c r="N407" s="334"/>
      <c r="O407" s="334"/>
      <c r="P407" s="335"/>
    </row>
    <row r="408" spans="1:16" s="2" customFormat="1" ht="12" customHeight="1">
      <c r="A408" s="340"/>
      <c r="B408" s="334" t="s">
        <v>321</v>
      </c>
      <c r="C408" s="334"/>
      <c r="D408" s="334"/>
      <c r="E408" s="334"/>
      <c r="F408" s="334"/>
      <c r="G408" s="334"/>
      <c r="H408" s="334"/>
      <c r="I408" s="334"/>
      <c r="J408" s="334"/>
      <c r="K408" s="334"/>
      <c r="L408" s="334"/>
      <c r="M408" s="334"/>
      <c r="N408" s="334"/>
      <c r="O408" s="334"/>
      <c r="P408" s="335"/>
    </row>
    <row r="409" spans="1:16" s="2" customFormat="1" ht="12" customHeight="1">
      <c r="A409" s="340"/>
      <c r="B409" s="342" t="s">
        <v>325</v>
      </c>
      <c r="C409" s="342"/>
      <c r="D409" s="342"/>
      <c r="E409" s="342"/>
      <c r="F409" s="342"/>
      <c r="G409" s="342"/>
      <c r="H409" s="342"/>
      <c r="I409" s="342"/>
      <c r="J409" s="342"/>
      <c r="K409" s="342"/>
      <c r="L409" s="342"/>
      <c r="M409" s="342"/>
      <c r="N409" s="342"/>
      <c r="O409" s="342"/>
      <c r="P409" s="343"/>
    </row>
    <row r="410" spans="1:16" s="2" customFormat="1" ht="12" customHeight="1">
      <c r="A410" s="340"/>
      <c r="B410" s="334" t="s">
        <v>424</v>
      </c>
      <c r="C410" s="334"/>
      <c r="D410" s="334"/>
      <c r="E410" s="334"/>
      <c r="F410" s="334"/>
      <c r="G410" s="334"/>
      <c r="H410" s="334"/>
      <c r="I410" s="334"/>
      <c r="J410" s="334"/>
      <c r="K410" s="334"/>
      <c r="L410" s="334"/>
      <c r="M410" s="334"/>
      <c r="N410" s="334"/>
      <c r="O410" s="334"/>
      <c r="P410" s="335"/>
    </row>
    <row r="411" spans="1:16" s="2" customFormat="1" ht="15.75" customHeight="1">
      <c r="A411" s="340"/>
      <c r="B411" s="245" t="s">
        <v>221</v>
      </c>
      <c r="C411" s="246" t="s">
        <v>492</v>
      </c>
      <c r="D411" s="247">
        <f>D412+D429</f>
        <v>633344</v>
      </c>
      <c r="E411" s="247">
        <f aca="true" t="shared" si="117" ref="E411:P411">E412+E429</f>
        <v>95006</v>
      </c>
      <c r="F411" s="247">
        <f t="shared" si="117"/>
        <v>538338</v>
      </c>
      <c r="G411" s="247">
        <f t="shared" si="117"/>
        <v>207566</v>
      </c>
      <c r="H411" s="247">
        <f t="shared" si="117"/>
        <v>31139</v>
      </c>
      <c r="I411" s="247">
        <f t="shared" si="117"/>
        <v>0</v>
      </c>
      <c r="J411" s="247">
        <f t="shared" si="117"/>
        <v>0</v>
      </c>
      <c r="K411" s="247">
        <f t="shared" si="117"/>
        <v>31139</v>
      </c>
      <c r="L411" s="247">
        <f t="shared" si="117"/>
        <v>176427</v>
      </c>
      <c r="M411" s="247">
        <f t="shared" si="117"/>
        <v>0</v>
      </c>
      <c r="N411" s="247">
        <f t="shared" si="117"/>
        <v>0</v>
      </c>
      <c r="O411" s="247">
        <f t="shared" si="117"/>
        <v>0</v>
      </c>
      <c r="P411" s="248">
        <f t="shared" si="117"/>
        <v>176427</v>
      </c>
    </row>
    <row r="412" spans="1:16" s="2" customFormat="1" ht="15.75" customHeight="1">
      <c r="A412" s="340"/>
      <c r="B412" s="249">
        <v>2010</v>
      </c>
      <c r="C412" s="211"/>
      <c r="D412" s="202">
        <f>SUM(D413:D428)</f>
        <v>207566</v>
      </c>
      <c r="E412" s="202">
        <f aca="true" t="shared" si="118" ref="E412:P412">SUM(E413:E428)</f>
        <v>31139</v>
      </c>
      <c r="F412" s="202">
        <f t="shared" si="118"/>
        <v>176427</v>
      </c>
      <c r="G412" s="202">
        <f t="shared" si="118"/>
        <v>207566</v>
      </c>
      <c r="H412" s="202">
        <f t="shared" si="118"/>
        <v>31139</v>
      </c>
      <c r="I412" s="202">
        <f t="shared" si="118"/>
        <v>0</v>
      </c>
      <c r="J412" s="202">
        <f t="shared" si="118"/>
        <v>0</v>
      </c>
      <c r="K412" s="202">
        <f t="shared" si="118"/>
        <v>31139</v>
      </c>
      <c r="L412" s="202">
        <f t="shared" si="118"/>
        <v>176427</v>
      </c>
      <c r="M412" s="202">
        <f t="shared" si="118"/>
        <v>0</v>
      </c>
      <c r="N412" s="202">
        <f t="shared" si="118"/>
        <v>0</v>
      </c>
      <c r="O412" s="202">
        <f t="shared" si="118"/>
        <v>0</v>
      </c>
      <c r="P412" s="212">
        <f t="shared" si="118"/>
        <v>176427</v>
      </c>
    </row>
    <row r="413" spans="1:16" s="2" customFormat="1" ht="12" customHeight="1">
      <c r="A413" s="340"/>
      <c r="B413" s="8" t="s">
        <v>36</v>
      </c>
      <c r="C413" s="167" t="s">
        <v>179</v>
      </c>
      <c r="D413" s="92">
        <f>E413+F413</f>
        <v>25780</v>
      </c>
      <c r="E413" s="92">
        <f>H413</f>
        <v>0</v>
      </c>
      <c r="F413" s="92">
        <f>L413</f>
        <v>25780</v>
      </c>
      <c r="G413" s="92">
        <f>H413+L413</f>
        <v>25780</v>
      </c>
      <c r="H413" s="92">
        <f>K413</f>
        <v>0</v>
      </c>
      <c r="I413" s="103"/>
      <c r="J413" s="103"/>
      <c r="K413" s="103"/>
      <c r="L413" s="92">
        <f>P413</f>
        <v>25780</v>
      </c>
      <c r="M413" s="103"/>
      <c r="N413" s="103"/>
      <c r="O413" s="103"/>
      <c r="P413" s="226">
        <v>25780</v>
      </c>
    </row>
    <row r="414" spans="1:16" s="2" customFormat="1" ht="12" customHeight="1">
      <c r="A414" s="340"/>
      <c r="B414" s="8" t="s">
        <v>36</v>
      </c>
      <c r="C414" s="167" t="s">
        <v>280</v>
      </c>
      <c r="D414" s="92">
        <f aca="true" t="shared" si="119" ref="D414:D429">E414+F414</f>
        <v>4550</v>
      </c>
      <c r="E414" s="92">
        <f aca="true" t="shared" si="120" ref="E414:E428">H414</f>
        <v>4550</v>
      </c>
      <c r="F414" s="92">
        <f aca="true" t="shared" si="121" ref="F414:F428">L414</f>
        <v>0</v>
      </c>
      <c r="G414" s="92">
        <f aca="true" t="shared" si="122" ref="G414:G428">H414+L414</f>
        <v>4550</v>
      </c>
      <c r="H414" s="92">
        <f aca="true" t="shared" si="123" ref="H414:H428">K414</f>
        <v>4550</v>
      </c>
      <c r="I414" s="103"/>
      <c r="J414" s="103"/>
      <c r="K414" s="103">
        <v>4550</v>
      </c>
      <c r="L414" s="92">
        <f aca="true" t="shared" si="124" ref="L414:L428">P414</f>
        <v>0</v>
      </c>
      <c r="M414" s="103"/>
      <c r="N414" s="103"/>
      <c r="O414" s="103"/>
      <c r="P414" s="226"/>
    </row>
    <row r="415" spans="1:16" s="2" customFormat="1" ht="12" customHeight="1">
      <c r="A415" s="340"/>
      <c r="B415" s="7" t="s">
        <v>103</v>
      </c>
      <c r="C415" s="167" t="s">
        <v>177</v>
      </c>
      <c r="D415" s="92">
        <f t="shared" si="119"/>
        <v>0</v>
      </c>
      <c r="E415" s="92">
        <f t="shared" si="120"/>
        <v>0</v>
      </c>
      <c r="F415" s="92">
        <f t="shared" si="121"/>
        <v>0</v>
      </c>
      <c r="G415" s="92">
        <f t="shared" si="122"/>
        <v>0</v>
      </c>
      <c r="H415" s="92">
        <f t="shared" si="123"/>
        <v>0</v>
      </c>
      <c r="I415" s="103"/>
      <c r="J415" s="103"/>
      <c r="K415" s="103"/>
      <c r="L415" s="92">
        <f t="shared" si="124"/>
        <v>0</v>
      </c>
      <c r="M415" s="103"/>
      <c r="N415" s="103"/>
      <c r="O415" s="103"/>
      <c r="P415" s="226">
        <v>0</v>
      </c>
    </row>
    <row r="416" spans="1:16" s="2" customFormat="1" ht="12" customHeight="1">
      <c r="A416" s="340"/>
      <c r="B416" s="7" t="s">
        <v>103</v>
      </c>
      <c r="C416" s="167" t="s">
        <v>493</v>
      </c>
      <c r="D416" s="92">
        <f t="shared" si="119"/>
        <v>0</v>
      </c>
      <c r="E416" s="92">
        <f t="shared" si="120"/>
        <v>0</v>
      </c>
      <c r="F416" s="92">
        <f t="shared" si="121"/>
        <v>0</v>
      </c>
      <c r="G416" s="92">
        <f t="shared" si="122"/>
        <v>0</v>
      </c>
      <c r="H416" s="92">
        <f t="shared" si="123"/>
        <v>0</v>
      </c>
      <c r="I416" s="103"/>
      <c r="J416" s="103"/>
      <c r="K416" s="103">
        <v>0</v>
      </c>
      <c r="L416" s="92">
        <f t="shared" si="124"/>
        <v>0</v>
      </c>
      <c r="M416" s="103"/>
      <c r="N416" s="103"/>
      <c r="O416" s="103"/>
      <c r="P416" s="226"/>
    </row>
    <row r="417" spans="1:16" s="2" customFormat="1" ht="12" customHeight="1">
      <c r="A417" s="340"/>
      <c r="B417" s="7" t="s">
        <v>696</v>
      </c>
      <c r="C417" s="8" t="s">
        <v>169</v>
      </c>
      <c r="D417" s="92">
        <f t="shared" si="119"/>
        <v>14633</v>
      </c>
      <c r="E417" s="92">
        <f t="shared" si="120"/>
        <v>0</v>
      </c>
      <c r="F417" s="92">
        <f t="shared" si="121"/>
        <v>14633</v>
      </c>
      <c r="G417" s="92">
        <f t="shared" si="122"/>
        <v>14633</v>
      </c>
      <c r="H417" s="92">
        <f t="shared" si="123"/>
        <v>0</v>
      </c>
      <c r="I417" s="103"/>
      <c r="J417" s="103"/>
      <c r="K417" s="103"/>
      <c r="L417" s="92">
        <f t="shared" si="124"/>
        <v>14633</v>
      </c>
      <c r="M417" s="103"/>
      <c r="N417" s="103"/>
      <c r="O417" s="103"/>
      <c r="P417" s="226">
        <v>14633</v>
      </c>
    </row>
    <row r="418" spans="1:16" s="2" customFormat="1" ht="12" customHeight="1">
      <c r="A418" s="340"/>
      <c r="B418" s="7" t="s">
        <v>696</v>
      </c>
      <c r="C418" s="8" t="s">
        <v>494</v>
      </c>
      <c r="D418" s="92">
        <f t="shared" si="119"/>
        <v>2585</v>
      </c>
      <c r="E418" s="92">
        <f t="shared" si="120"/>
        <v>2585</v>
      </c>
      <c r="F418" s="92">
        <f t="shared" si="121"/>
        <v>0</v>
      </c>
      <c r="G418" s="92">
        <f t="shared" si="122"/>
        <v>2585</v>
      </c>
      <c r="H418" s="92">
        <f t="shared" si="123"/>
        <v>2585</v>
      </c>
      <c r="I418" s="103"/>
      <c r="J418" s="103"/>
      <c r="K418" s="103">
        <v>2585</v>
      </c>
      <c r="L418" s="92">
        <f t="shared" si="124"/>
        <v>0</v>
      </c>
      <c r="M418" s="103"/>
      <c r="N418" s="103"/>
      <c r="O418" s="103"/>
      <c r="P418" s="226"/>
    </row>
    <row r="419" spans="1:16" s="2" customFormat="1" ht="12" customHeight="1">
      <c r="A419" s="340"/>
      <c r="B419" s="7" t="s">
        <v>632</v>
      </c>
      <c r="C419" s="8" t="s">
        <v>170</v>
      </c>
      <c r="D419" s="92">
        <f t="shared" si="119"/>
        <v>1260</v>
      </c>
      <c r="E419" s="92">
        <f t="shared" si="120"/>
        <v>0</v>
      </c>
      <c r="F419" s="92">
        <f t="shared" si="121"/>
        <v>1260</v>
      </c>
      <c r="G419" s="92">
        <f t="shared" si="122"/>
        <v>1260</v>
      </c>
      <c r="H419" s="92">
        <f t="shared" si="123"/>
        <v>0</v>
      </c>
      <c r="I419" s="103"/>
      <c r="J419" s="103"/>
      <c r="K419" s="103"/>
      <c r="L419" s="92">
        <f t="shared" si="124"/>
        <v>1260</v>
      </c>
      <c r="M419" s="103"/>
      <c r="N419" s="103"/>
      <c r="O419" s="103"/>
      <c r="P419" s="226">
        <v>1260</v>
      </c>
    </row>
    <row r="420" spans="1:16" s="2" customFormat="1" ht="12" customHeight="1">
      <c r="A420" s="340"/>
      <c r="B420" s="7" t="s">
        <v>632</v>
      </c>
      <c r="C420" s="8" t="s">
        <v>495</v>
      </c>
      <c r="D420" s="92">
        <f t="shared" si="119"/>
        <v>223</v>
      </c>
      <c r="E420" s="92">
        <f t="shared" si="120"/>
        <v>223</v>
      </c>
      <c r="F420" s="92">
        <f t="shared" si="121"/>
        <v>0</v>
      </c>
      <c r="G420" s="92">
        <f t="shared" si="122"/>
        <v>223</v>
      </c>
      <c r="H420" s="92">
        <f t="shared" si="123"/>
        <v>223</v>
      </c>
      <c r="I420" s="103"/>
      <c r="J420" s="103"/>
      <c r="K420" s="103">
        <v>223</v>
      </c>
      <c r="L420" s="92">
        <f t="shared" si="124"/>
        <v>0</v>
      </c>
      <c r="M420" s="103"/>
      <c r="N420" s="103"/>
      <c r="O420" s="103"/>
      <c r="P420" s="226"/>
    </row>
    <row r="421" spans="1:16" s="2" customFormat="1" ht="12" customHeight="1">
      <c r="A421" s="340"/>
      <c r="B421" s="7" t="s">
        <v>103</v>
      </c>
      <c r="C421" s="8" t="s">
        <v>171</v>
      </c>
      <c r="D421" s="92">
        <f t="shared" si="119"/>
        <v>55523</v>
      </c>
      <c r="E421" s="92">
        <f t="shared" si="120"/>
        <v>0</v>
      </c>
      <c r="F421" s="92">
        <f t="shared" si="121"/>
        <v>55523</v>
      </c>
      <c r="G421" s="92">
        <f t="shared" si="122"/>
        <v>55523</v>
      </c>
      <c r="H421" s="92">
        <f t="shared" si="123"/>
        <v>0</v>
      </c>
      <c r="I421" s="103"/>
      <c r="J421" s="103"/>
      <c r="K421" s="103"/>
      <c r="L421" s="92">
        <f t="shared" si="124"/>
        <v>55523</v>
      </c>
      <c r="M421" s="103"/>
      <c r="N421" s="103"/>
      <c r="O421" s="103"/>
      <c r="P421" s="226">
        <v>55523</v>
      </c>
    </row>
    <row r="422" spans="1:16" s="2" customFormat="1" ht="12" customHeight="1">
      <c r="A422" s="340"/>
      <c r="B422" s="7" t="s">
        <v>103</v>
      </c>
      <c r="C422" s="8" t="s">
        <v>496</v>
      </c>
      <c r="D422" s="92">
        <f t="shared" si="119"/>
        <v>9798</v>
      </c>
      <c r="E422" s="92">
        <f t="shared" si="120"/>
        <v>9798</v>
      </c>
      <c r="F422" s="92">
        <f t="shared" si="121"/>
        <v>0</v>
      </c>
      <c r="G422" s="92">
        <f t="shared" si="122"/>
        <v>9798</v>
      </c>
      <c r="H422" s="92">
        <f t="shared" si="123"/>
        <v>9798</v>
      </c>
      <c r="I422" s="103"/>
      <c r="J422" s="103"/>
      <c r="K422" s="103">
        <v>9798</v>
      </c>
      <c r="L422" s="92">
        <f t="shared" si="124"/>
        <v>0</v>
      </c>
      <c r="M422" s="103"/>
      <c r="N422" s="103"/>
      <c r="O422" s="103"/>
      <c r="P422" s="226"/>
    </row>
    <row r="423" spans="1:16" s="2" customFormat="1" ht="12" customHeight="1">
      <c r="A423" s="340"/>
      <c r="B423" s="7" t="s">
        <v>634</v>
      </c>
      <c r="C423" s="8" t="s">
        <v>172</v>
      </c>
      <c r="D423" s="92">
        <f t="shared" si="119"/>
        <v>1487</v>
      </c>
      <c r="E423" s="92">
        <f t="shared" si="120"/>
        <v>0</v>
      </c>
      <c r="F423" s="92">
        <f t="shared" si="121"/>
        <v>1487</v>
      </c>
      <c r="G423" s="92">
        <f t="shared" si="122"/>
        <v>1487</v>
      </c>
      <c r="H423" s="92">
        <f t="shared" si="123"/>
        <v>0</v>
      </c>
      <c r="I423" s="103"/>
      <c r="J423" s="103"/>
      <c r="K423" s="103"/>
      <c r="L423" s="92">
        <f t="shared" si="124"/>
        <v>1487</v>
      </c>
      <c r="M423" s="103"/>
      <c r="N423" s="103"/>
      <c r="O423" s="103"/>
      <c r="P423" s="226">
        <v>1487</v>
      </c>
    </row>
    <row r="424" spans="1:16" s="2" customFormat="1" ht="12" customHeight="1">
      <c r="A424" s="340"/>
      <c r="B424" s="7" t="s">
        <v>634</v>
      </c>
      <c r="C424" s="8" t="s">
        <v>497</v>
      </c>
      <c r="D424" s="92">
        <f t="shared" si="119"/>
        <v>263</v>
      </c>
      <c r="E424" s="92">
        <f t="shared" si="120"/>
        <v>263</v>
      </c>
      <c r="F424" s="92">
        <f t="shared" si="121"/>
        <v>0</v>
      </c>
      <c r="G424" s="92">
        <f t="shared" si="122"/>
        <v>263</v>
      </c>
      <c r="H424" s="92">
        <f t="shared" si="123"/>
        <v>263</v>
      </c>
      <c r="I424" s="103"/>
      <c r="J424" s="103"/>
      <c r="K424" s="103">
        <v>263</v>
      </c>
      <c r="L424" s="92">
        <f t="shared" si="124"/>
        <v>0</v>
      </c>
      <c r="M424" s="103"/>
      <c r="N424" s="103"/>
      <c r="O424" s="103"/>
      <c r="P424" s="226"/>
    </row>
    <row r="425" spans="1:16" s="2" customFormat="1" ht="12" customHeight="1">
      <c r="A425" s="340"/>
      <c r="B425" s="7" t="s">
        <v>707</v>
      </c>
      <c r="C425" s="8" t="s">
        <v>180</v>
      </c>
      <c r="D425" s="92">
        <f t="shared" si="119"/>
        <v>1700</v>
      </c>
      <c r="E425" s="92">
        <f t="shared" si="120"/>
        <v>0</v>
      </c>
      <c r="F425" s="92">
        <f t="shared" si="121"/>
        <v>1700</v>
      </c>
      <c r="G425" s="92">
        <f t="shared" si="122"/>
        <v>1700</v>
      </c>
      <c r="H425" s="92">
        <f t="shared" si="123"/>
        <v>0</v>
      </c>
      <c r="I425" s="103"/>
      <c r="J425" s="103"/>
      <c r="K425" s="103"/>
      <c r="L425" s="92">
        <f t="shared" si="124"/>
        <v>1700</v>
      </c>
      <c r="M425" s="103"/>
      <c r="N425" s="103"/>
      <c r="O425" s="103"/>
      <c r="P425" s="226">
        <v>1700</v>
      </c>
    </row>
    <row r="426" spans="1:16" s="2" customFormat="1" ht="12" customHeight="1">
      <c r="A426" s="340"/>
      <c r="B426" s="7" t="s">
        <v>707</v>
      </c>
      <c r="C426" s="8" t="s">
        <v>279</v>
      </c>
      <c r="D426" s="92">
        <f t="shared" si="119"/>
        <v>300</v>
      </c>
      <c r="E426" s="92">
        <f t="shared" si="120"/>
        <v>300</v>
      </c>
      <c r="F426" s="92">
        <f t="shared" si="121"/>
        <v>0</v>
      </c>
      <c r="G426" s="92">
        <f t="shared" si="122"/>
        <v>300</v>
      </c>
      <c r="H426" s="92">
        <f t="shared" si="123"/>
        <v>300</v>
      </c>
      <c r="I426" s="103"/>
      <c r="J426" s="103"/>
      <c r="K426" s="103">
        <v>300</v>
      </c>
      <c r="L426" s="92">
        <f t="shared" si="124"/>
        <v>0</v>
      </c>
      <c r="M426" s="103"/>
      <c r="N426" s="103"/>
      <c r="O426" s="103"/>
      <c r="P426" s="226"/>
    </row>
    <row r="427" spans="1:16" s="2" customFormat="1" ht="12" customHeight="1">
      <c r="A427" s="340"/>
      <c r="B427" s="7" t="s">
        <v>720</v>
      </c>
      <c r="C427" s="8" t="s">
        <v>174</v>
      </c>
      <c r="D427" s="92">
        <f t="shared" si="119"/>
        <v>76044</v>
      </c>
      <c r="E427" s="92">
        <f t="shared" si="120"/>
        <v>0</v>
      </c>
      <c r="F427" s="92">
        <f t="shared" si="121"/>
        <v>76044</v>
      </c>
      <c r="G427" s="92">
        <f t="shared" si="122"/>
        <v>76044</v>
      </c>
      <c r="H427" s="92">
        <f t="shared" si="123"/>
        <v>0</v>
      </c>
      <c r="I427" s="103"/>
      <c r="J427" s="103"/>
      <c r="K427" s="103"/>
      <c r="L427" s="92">
        <f t="shared" si="124"/>
        <v>76044</v>
      </c>
      <c r="M427" s="103"/>
      <c r="N427" s="103"/>
      <c r="O427" s="103"/>
      <c r="P427" s="226">
        <v>76044</v>
      </c>
    </row>
    <row r="428" spans="1:16" s="2" customFormat="1" ht="12" customHeight="1">
      <c r="A428" s="340"/>
      <c r="B428" s="7" t="s">
        <v>720</v>
      </c>
      <c r="C428" s="8" t="s">
        <v>498</v>
      </c>
      <c r="D428" s="92">
        <f t="shared" si="119"/>
        <v>13420</v>
      </c>
      <c r="E428" s="92">
        <f t="shared" si="120"/>
        <v>13420</v>
      </c>
      <c r="F428" s="92">
        <f t="shared" si="121"/>
        <v>0</v>
      </c>
      <c r="G428" s="92">
        <f t="shared" si="122"/>
        <v>13420</v>
      </c>
      <c r="H428" s="92">
        <f t="shared" si="123"/>
        <v>13420</v>
      </c>
      <c r="I428" s="103"/>
      <c r="J428" s="103"/>
      <c r="K428" s="103">
        <v>13420</v>
      </c>
      <c r="L428" s="92">
        <f t="shared" si="124"/>
        <v>0</v>
      </c>
      <c r="M428" s="103"/>
      <c r="N428" s="103"/>
      <c r="O428" s="103"/>
      <c r="P428" s="226"/>
    </row>
    <row r="429" spans="1:16" s="2" customFormat="1" ht="12" customHeight="1">
      <c r="A429" s="341"/>
      <c r="B429" s="199">
        <v>2011</v>
      </c>
      <c r="C429" s="8"/>
      <c r="D429" s="92">
        <f t="shared" si="119"/>
        <v>425778</v>
      </c>
      <c r="E429" s="92">
        <v>63867</v>
      </c>
      <c r="F429" s="92">
        <v>361911</v>
      </c>
      <c r="G429" s="92"/>
      <c r="H429" s="92"/>
      <c r="I429" s="103"/>
      <c r="J429" s="103"/>
      <c r="K429" s="103"/>
      <c r="L429" s="92"/>
      <c r="M429" s="103"/>
      <c r="N429" s="103"/>
      <c r="O429" s="103"/>
      <c r="P429" s="226"/>
    </row>
    <row r="430" spans="1:16" s="2" customFormat="1" ht="13.5" customHeight="1">
      <c r="A430" s="336" t="s">
        <v>513</v>
      </c>
      <c r="B430" s="337" t="s">
        <v>525</v>
      </c>
      <c r="C430" s="337"/>
      <c r="D430" s="337"/>
      <c r="E430" s="337"/>
      <c r="F430" s="337"/>
      <c r="G430" s="337"/>
      <c r="H430" s="337"/>
      <c r="I430" s="337"/>
      <c r="J430" s="337"/>
      <c r="K430" s="337"/>
      <c r="L430" s="337"/>
      <c r="M430" s="337"/>
      <c r="N430" s="337"/>
      <c r="O430" s="337"/>
      <c r="P430" s="338"/>
    </row>
    <row r="431" spans="1:16" s="2" customFormat="1" ht="12" customHeight="1">
      <c r="A431" s="336"/>
      <c r="B431" s="334" t="s">
        <v>60</v>
      </c>
      <c r="C431" s="334"/>
      <c r="D431" s="334"/>
      <c r="E431" s="334"/>
      <c r="F431" s="334"/>
      <c r="G431" s="334"/>
      <c r="H431" s="334"/>
      <c r="I431" s="334"/>
      <c r="J431" s="334"/>
      <c r="K431" s="334"/>
      <c r="L431" s="334"/>
      <c r="M431" s="334"/>
      <c r="N431" s="334"/>
      <c r="O431" s="334"/>
      <c r="P431" s="335"/>
    </row>
    <row r="432" spans="1:16" s="2" customFormat="1" ht="12" customHeight="1">
      <c r="A432" s="336"/>
      <c r="B432" s="334" t="s">
        <v>432</v>
      </c>
      <c r="C432" s="334"/>
      <c r="D432" s="334"/>
      <c r="E432" s="334"/>
      <c r="F432" s="334"/>
      <c r="G432" s="334"/>
      <c r="H432" s="334"/>
      <c r="I432" s="334"/>
      <c r="J432" s="334"/>
      <c r="K432" s="334"/>
      <c r="L432" s="334"/>
      <c r="M432" s="334"/>
      <c r="N432" s="334"/>
      <c r="O432" s="334"/>
      <c r="P432" s="335"/>
    </row>
    <row r="433" spans="1:16" s="2" customFormat="1" ht="12" customHeight="1">
      <c r="A433" s="336"/>
      <c r="B433" s="342" t="s">
        <v>63</v>
      </c>
      <c r="C433" s="342"/>
      <c r="D433" s="342"/>
      <c r="E433" s="342"/>
      <c r="F433" s="342"/>
      <c r="G433" s="342"/>
      <c r="H433" s="342"/>
      <c r="I433" s="342"/>
      <c r="J433" s="342"/>
      <c r="K433" s="342"/>
      <c r="L433" s="342"/>
      <c r="M433" s="342"/>
      <c r="N433" s="342"/>
      <c r="O433" s="342"/>
      <c r="P433" s="343"/>
    </row>
    <row r="434" spans="1:16" s="2" customFormat="1" ht="12" customHeight="1">
      <c r="A434" s="336"/>
      <c r="B434" s="334" t="s">
        <v>424</v>
      </c>
      <c r="C434" s="334"/>
      <c r="D434" s="334"/>
      <c r="E434" s="334"/>
      <c r="F434" s="334"/>
      <c r="G434" s="334"/>
      <c r="H434" s="334"/>
      <c r="I434" s="334"/>
      <c r="J434" s="334"/>
      <c r="K434" s="334"/>
      <c r="L434" s="334"/>
      <c r="M434" s="334"/>
      <c r="N434" s="334"/>
      <c r="O434" s="334"/>
      <c r="P434" s="335"/>
    </row>
    <row r="435" spans="1:16" s="2" customFormat="1" ht="18" customHeight="1">
      <c r="A435" s="336"/>
      <c r="B435" s="200" t="s">
        <v>221</v>
      </c>
      <c r="C435" s="148" t="s">
        <v>492</v>
      </c>
      <c r="D435" s="194">
        <f aca="true" t="shared" si="125" ref="D435:P435">D436+D437+D462</f>
        <v>955830</v>
      </c>
      <c r="E435" s="194">
        <f t="shared" si="125"/>
        <v>143384</v>
      </c>
      <c r="F435" s="194">
        <f t="shared" si="125"/>
        <v>812446</v>
      </c>
      <c r="G435" s="194">
        <f t="shared" si="125"/>
        <v>819052</v>
      </c>
      <c r="H435" s="194">
        <f t="shared" si="125"/>
        <v>122866</v>
      </c>
      <c r="I435" s="194">
        <f t="shared" si="125"/>
        <v>0</v>
      </c>
      <c r="J435" s="194">
        <f t="shared" si="125"/>
        <v>0</v>
      </c>
      <c r="K435" s="194">
        <f t="shared" si="125"/>
        <v>122866</v>
      </c>
      <c r="L435" s="194">
        <f t="shared" si="125"/>
        <v>696186</v>
      </c>
      <c r="M435" s="194">
        <f t="shared" si="125"/>
        <v>0</v>
      </c>
      <c r="N435" s="194">
        <f t="shared" si="125"/>
        <v>0</v>
      </c>
      <c r="O435" s="194">
        <f t="shared" si="125"/>
        <v>0</v>
      </c>
      <c r="P435" s="195">
        <f t="shared" si="125"/>
        <v>696186</v>
      </c>
    </row>
    <row r="436" spans="1:16" s="207" customFormat="1" ht="12" customHeight="1">
      <c r="A436" s="336"/>
      <c r="B436" s="8" t="s">
        <v>3</v>
      </c>
      <c r="C436" s="205"/>
      <c r="D436" s="183">
        <f>E436+F436</f>
        <v>95460</v>
      </c>
      <c r="E436" s="183">
        <v>14320</v>
      </c>
      <c r="F436" s="183">
        <v>81140</v>
      </c>
      <c r="G436" s="183"/>
      <c r="H436" s="183"/>
      <c r="I436" s="183"/>
      <c r="J436" s="183"/>
      <c r="K436" s="183"/>
      <c r="L436" s="183"/>
      <c r="M436" s="183"/>
      <c r="N436" s="183"/>
      <c r="O436" s="183"/>
      <c r="P436" s="206"/>
    </row>
    <row r="437" spans="1:16" s="2" customFormat="1" ht="12" customHeight="1">
      <c r="A437" s="336"/>
      <c r="B437" s="6" t="s">
        <v>388</v>
      </c>
      <c r="C437" s="9"/>
      <c r="D437" s="95">
        <f>E437+F437</f>
        <v>819052</v>
      </c>
      <c r="E437" s="95">
        <f>H437</f>
        <v>122866</v>
      </c>
      <c r="F437" s="95">
        <f>L437</f>
        <v>696186</v>
      </c>
      <c r="G437" s="95">
        <f>H437+L437</f>
        <v>819052</v>
      </c>
      <c r="H437" s="95">
        <f>K437</f>
        <v>122866</v>
      </c>
      <c r="I437" s="50"/>
      <c r="J437" s="50"/>
      <c r="K437" s="50">
        <f>SUM(K438:K461)</f>
        <v>122866</v>
      </c>
      <c r="L437" s="95">
        <f>SUM(L438:L462)</f>
        <v>696186</v>
      </c>
      <c r="M437" s="50"/>
      <c r="N437" s="50"/>
      <c r="O437" s="50"/>
      <c r="P437" s="51">
        <f>SUM(P438:P461)</f>
        <v>696186</v>
      </c>
    </row>
    <row r="438" spans="1:16" s="2" customFormat="1" ht="12" customHeight="1">
      <c r="A438" s="336"/>
      <c r="B438" s="7" t="s">
        <v>103</v>
      </c>
      <c r="C438" s="8" t="s">
        <v>177</v>
      </c>
      <c r="D438" s="92">
        <f>E438+F438</f>
        <v>26010</v>
      </c>
      <c r="E438" s="92">
        <f>H438</f>
        <v>0</v>
      </c>
      <c r="F438" s="92">
        <f>L438</f>
        <v>26010</v>
      </c>
      <c r="G438" s="92">
        <f>H438+L438</f>
        <v>26010</v>
      </c>
      <c r="H438" s="92">
        <f>K438</f>
        <v>0</v>
      </c>
      <c r="I438" s="48"/>
      <c r="J438" s="48"/>
      <c r="K438" s="48">
        <v>0</v>
      </c>
      <c r="L438" s="92">
        <f>P438</f>
        <v>26010</v>
      </c>
      <c r="M438" s="48"/>
      <c r="N438" s="48"/>
      <c r="O438" s="48"/>
      <c r="P438" s="49">
        <v>26010</v>
      </c>
    </row>
    <row r="439" spans="1:16" s="2" customFormat="1" ht="12" customHeight="1">
      <c r="A439" s="336"/>
      <c r="B439" s="7" t="s">
        <v>103</v>
      </c>
      <c r="C439" s="8" t="s">
        <v>493</v>
      </c>
      <c r="D439" s="92">
        <f aca="true" t="shared" si="126" ref="D439:D461">E439+F439</f>
        <v>4590</v>
      </c>
      <c r="E439" s="92">
        <f aca="true" t="shared" si="127" ref="E439:E461">H439</f>
        <v>4590</v>
      </c>
      <c r="F439" s="92">
        <f aca="true" t="shared" si="128" ref="F439:F461">L439</f>
        <v>0</v>
      </c>
      <c r="G439" s="92">
        <f aca="true" t="shared" si="129" ref="G439:G461">H439+L439</f>
        <v>4590</v>
      </c>
      <c r="H439" s="92">
        <f aca="true" t="shared" si="130" ref="H439:H461">K439</f>
        <v>4590</v>
      </c>
      <c r="I439" s="48"/>
      <c r="J439" s="48"/>
      <c r="K439" s="48">
        <v>4590</v>
      </c>
      <c r="L439" s="92">
        <f aca="true" t="shared" si="131" ref="L439:L461">P439</f>
        <v>0</v>
      </c>
      <c r="M439" s="48"/>
      <c r="N439" s="48"/>
      <c r="O439" s="48"/>
      <c r="P439" s="49">
        <v>0</v>
      </c>
    </row>
    <row r="440" spans="1:16" s="2" customFormat="1" ht="12" customHeight="1">
      <c r="A440" s="336"/>
      <c r="B440" s="7" t="s">
        <v>696</v>
      </c>
      <c r="C440" s="8" t="s">
        <v>169</v>
      </c>
      <c r="D440" s="92">
        <f t="shared" si="126"/>
        <v>25133</v>
      </c>
      <c r="E440" s="92">
        <f t="shared" si="127"/>
        <v>0</v>
      </c>
      <c r="F440" s="92">
        <f t="shared" si="128"/>
        <v>25133</v>
      </c>
      <c r="G440" s="92">
        <f t="shared" si="129"/>
        <v>25133</v>
      </c>
      <c r="H440" s="92">
        <f t="shared" si="130"/>
        <v>0</v>
      </c>
      <c r="I440" s="48"/>
      <c r="J440" s="48"/>
      <c r="K440" s="48">
        <v>0</v>
      </c>
      <c r="L440" s="92">
        <f t="shared" si="131"/>
        <v>25133</v>
      </c>
      <c r="M440" s="48"/>
      <c r="N440" s="48"/>
      <c r="O440" s="48"/>
      <c r="P440" s="49">
        <v>25133</v>
      </c>
    </row>
    <row r="441" spans="1:16" s="2" customFormat="1" ht="12" customHeight="1">
      <c r="A441" s="336"/>
      <c r="B441" s="7" t="s">
        <v>696</v>
      </c>
      <c r="C441" s="8" t="s">
        <v>494</v>
      </c>
      <c r="D441" s="92">
        <f t="shared" si="126"/>
        <v>4429</v>
      </c>
      <c r="E441" s="92">
        <f t="shared" si="127"/>
        <v>4429</v>
      </c>
      <c r="F441" s="92">
        <f t="shared" si="128"/>
        <v>0</v>
      </c>
      <c r="G441" s="92">
        <f t="shared" si="129"/>
        <v>4429</v>
      </c>
      <c r="H441" s="92">
        <f t="shared" si="130"/>
        <v>4429</v>
      </c>
      <c r="I441" s="48"/>
      <c r="J441" s="48"/>
      <c r="K441" s="48">
        <v>4429</v>
      </c>
      <c r="L441" s="92">
        <f t="shared" si="131"/>
        <v>0</v>
      </c>
      <c r="M441" s="48"/>
      <c r="N441" s="48"/>
      <c r="O441" s="48"/>
      <c r="P441" s="49">
        <v>0</v>
      </c>
    </row>
    <row r="442" spans="1:16" s="2" customFormat="1" ht="12" customHeight="1">
      <c r="A442" s="336"/>
      <c r="B442" s="7" t="s">
        <v>632</v>
      </c>
      <c r="C442" s="8" t="s">
        <v>170</v>
      </c>
      <c r="D442" s="92">
        <f t="shared" si="126"/>
        <v>4058</v>
      </c>
      <c r="E442" s="92">
        <f t="shared" si="127"/>
        <v>0</v>
      </c>
      <c r="F442" s="92">
        <f t="shared" si="128"/>
        <v>4058</v>
      </c>
      <c r="G442" s="92">
        <f t="shared" si="129"/>
        <v>4058</v>
      </c>
      <c r="H442" s="92">
        <f t="shared" si="130"/>
        <v>0</v>
      </c>
      <c r="I442" s="48"/>
      <c r="J442" s="48"/>
      <c r="K442" s="48">
        <v>0</v>
      </c>
      <c r="L442" s="92">
        <f t="shared" si="131"/>
        <v>4058</v>
      </c>
      <c r="M442" s="48"/>
      <c r="N442" s="48"/>
      <c r="O442" s="48"/>
      <c r="P442" s="49">
        <v>4058</v>
      </c>
    </row>
    <row r="443" spans="1:16" s="2" customFormat="1" ht="12" customHeight="1">
      <c r="A443" s="336"/>
      <c r="B443" s="7" t="s">
        <v>632</v>
      </c>
      <c r="C443" s="8" t="s">
        <v>495</v>
      </c>
      <c r="D443" s="92">
        <f t="shared" si="126"/>
        <v>730</v>
      </c>
      <c r="E443" s="92">
        <f t="shared" si="127"/>
        <v>730</v>
      </c>
      <c r="F443" s="92">
        <f t="shared" si="128"/>
        <v>0</v>
      </c>
      <c r="G443" s="92">
        <f t="shared" si="129"/>
        <v>730</v>
      </c>
      <c r="H443" s="92">
        <f t="shared" si="130"/>
        <v>730</v>
      </c>
      <c r="I443" s="48"/>
      <c r="J443" s="48"/>
      <c r="K443" s="48">
        <v>730</v>
      </c>
      <c r="L443" s="92">
        <f t="shared" si="131"/>
        <v>0</v>
      </c>
      <c r="M443" s="48"/>
      <c r="N443" s="48"/>
      <c r="O443" s="48"/>
      <c r="P443" s="49">
        <v>0</v>
      </c>
    </row>
    <row r="444" spans="1:16" s="2" customFormat="1" ht="12" customHeight="1">
      <c r="A444" s="336"/>
      <c r="B444" s="7" t="s">
        <v>103</v>
      </c>
      <c r="C444" s="8" t="s">
        <v>171</v>
      </c>
      <c r="D444" s="92">
        <f t="shared" si="126"/>
        <v>158142</v>
      </c>
      <c r="E444" s="92">
        <f t="shared" si="127"/>
        <v>0</v>
      </c>
      <c r="F444" s="92">
        <f t="shared" si="128"/>
        <v>158142</v>
      </c>
      <c r="G444" s="92">
        <f t="shared" si="129"/>
        <v>158142</v>
      </c>
      <c r="H444" s="92">
        <f t="shared" si="130"/>
        <v>0</v>
      </c>
      <c r="I444" s="48"/>
      <c r="J444" s="48"/>
      <c r="K444" s="48">
        <v>0</v>
      </c>
      <c r="L444" s="92">
        <f t="shared" si="131"/>
        <v>158142</v>
      </c>
      <c r="M444" s="48"/>
      <c r="N444" s="48"/>
      <c r="O444" s="48"/>
      <c r="P444" s="49">
        <v>158142</v>
      </c>
    </row>
    <row r="445" spans="1:16" s="2" customFormat="1" ht="12" customHeight="1">
      <c r="A445" s="336"/>
      <c r="B445" s="7" t="s">
        <v>103</v>
      </c>
      <c r="C445" s="8" t="s">
        <v>496</v>
      </c>
      <c r="D445" s="92">
        <f>E445+F445</f>
        <v>27908</v>
      </c>
      <c r="E445" s="92">
        <f t="shared" si="127"/>
        <v>27908</v>
      </c>
      <c r="F445" s="92">
        <f t="shared" si="128"/>
        <v>0</v>
      </c>
      <c r="G445" s="92">
        <f t="shared" si="129"/>
        <v>27908</v>
      </c>
      <c r="H445" s="92">
        <f t="shared" si="130"/>
        <v>27908</v>
      </c>
      <c r="I445" s="48"/>
      <c r="J445" s="48"/>
      <c r="K445" s="48">
        <v>27908</v>
      </c>
      <c r="L445" s="92">
        <f t="shared" si="131"/>
        <v>0</v>
      </c>
      <c r="M445" s="48"/>
      <c r="N445" s="48"/>
      <c r="O445" s="48"/>
      <c r="P445" s="49">
        <v>0</v>
      </c>
    </row>
    <row r="446" spans="1:16" s="2" customFormat="1" ht="12" customHeight="1">
      <c r="A446" s="336"/>
      <c r="B446" s="7" t="s">
        <v>634</v>
      </c>
      <c r="C446" s="8" t="s">
        <v>172</v>
      </c>
      <c r="D446" s="92">
        <f t="shared" si="126"/>
        <v>2074</v>
      </c>
      <c r="E446" s="92">
        <f t="shared" si="127"/>
        <v>0</v>
      </c>
      <c r="F446" s="92">
        <f t="shared" si="128"/>
        <v>2074</v>
      </c>
      <c r="G446" s="92">
        <f t="shared" si="129"/>
        <v>2074</v>
      </c>
      <c r="H446" s="92">
        <f t="shared" si="130"/>
        <v>0</v>
      </c>
      <c r="I446" s="48"/>
      <c r="J446" s="48"/>
      <c r="K446" s="48">
        <v>0</v>
      </c>
      <c r="L446" s="92">
        <f t="shared" si="131"/>
        <v>2074</v>
      </c>
      <c r="M446" s="48"/>
      <c r="N446" s="48"/>
      <c r="O446" s="48"/>
      <c r="P446" s="49">
        <v>2074</v>
      </c>
    </row>
    <row r="447" spans="1:16" s="2" customFormat="1" ht="12" customHeight="1">
      <c r="A447" s="336"/>
      <c r="B447" s="7" t="s">
        <v>634</v>
      </c>
      <c r="C447" s="8" t="s">
        <v>497</v>
      </c>
      <c r="D447" s="92">
        <f t="shared" si="126"/>
        <v>366</v>
      </c>
      <c r="E447" s="92">
        <f t="shared" si="127"/>
        <v>366</v>
      </c>
      <c r="F447" s="92">
        <f t="shared" si="128"/>
        <v>0</v>
      </c>
      <c r="G447" s="92">
        <f t="shared" si="129"/>
        <v>366</v>
      </c>
      <c r="H447" s="92">
        <f t="shared" si="130"/>
        <v>366</v>
      </c>
      <c r="I447" s="48"/>
      <c r="J447" s="48"/>
      <c r="K447" s="48">
        <v>366</v>
      </c>
      <c r="L447" s="92">
        <f t="shared" si="131"/>
        <v>0</v>
      </c>
      <c r="M447" s="48"/>
      <c r="N447" s="48"/>
      <c r="O447" s="48"/>
      <c r="P447" s="49">
        <v>0</v>
      </c>
    </row>
    <row r="448" spans="1:16" s="2" customFormat="1" ht="12" customHeight="1">
      <c r="A448" s="336"/>
      <c r="B448" s="7" t="s">
        <v>720</v>
      </c>
      <c r="C448" s="8" t="s">
        <v>174</v>
      </c>
      <c r="D448" s="92">
        <f t="shared" si="126"/>
        <v>464490</v>
      </c>
      <c r="E448" s="92">
        <f t="shared" si="127"/>
        <v>0</v>
      </c>
      <c r="F448" s="92">
        <f t="shared" si="128"/>
        <v>464490</v>
      </c>
      <c r="G448" s="92">
        <f t="shared" si="129"/>
        <v>464490</v>
      </c>
      <c r="H448" s="92">
        <f t="shared" si="130"/>
        <v>0</v>
      </c>
      <c r="I448" s="48"/>
      <c r="J448" s="48"/>
      <c r="K448" s="48">
        <v>0</v>
      </c>
      <c r="L448" s="92">
        <f t="shared" si="131"/>
        <v>464490</v>
      </c>
      <c r="M448" s="48"/>
      <c r="N448" s="48"/>
      <c r="O448" s="48"/>
      <c r="P448" s="49">
        <v>464490</v>
      </c>
    </row>
    <row r="449" spans="1:16" s="2" customFormat="1" ht="12" customHeight="1">
      <c r="A449" s="336"/>
      <c r="B449" s="7" t="s">
        <v>720</v>
      </c>
      <c r="C449" s="8" t="s">
        <v>498</v>
      </c>
      <c r="D449" s="92">
        <f t="shared" si="126"/>
        <v>81970</v>
      </c>
      <c r="E449" s="92">
        <f t="shared" si="127"/>
        <v>81970</v>
      </c>
      <c r="F449" s="92">
        <f t="shared" si="128"/>
        <v>0</v>
      </c>
      <c r="G449" s="92">
        <f t="shared" si="129"/>
        <v>81970</v>
      </c>
      <c r="H449" s="92">
        <f t="shared" si="130"/>
        <v>81970</v>
      </c>
      <c r="I449" s="48"/>
      <c r="J449" s="48"/>
      <c r="K449" s="48">
        <v>81970</v>
      </c>
      <c r="L449" s="92">
        <f t="shared" si="131"/>
        <v>0</v>
      </c>
      <c r="M449" s="48"/>
      <c r="N449" s="48"/>
      <c r="O449" s="48"/>
      <c r="P449" s="49">
        <v>0</v>
      </c>
    </row>
    <row r="450" spans="1:16" s="2" customFormat="1" ht="12" customHeight="1">
      <c r="A450" s="336"/>
      <c r="B450" s="7" t="s">
        <v>286</v>
      </c>
      <c r="C450" s="8" t="s">
        <v>181</v>
      </c>
      <c r="D450" s="92">
        <f t="shared" si="126"/>
        <v>5100</v>
      </c>
      <c r="E450" s="92">
        <f t="shared" si="127"/>
        <v>0</v>
      </c>
      <c r="F450" s="92">
        <f t="shared" si="128"/>
        <v>5100</v>
      </c>
      <c r="G450" s="92">
        <f t="shared" si="129"/>
        <v>5100</v>
      </c>
      <c r="H450" s="92">
        <f t="shared" si="130"/>
        <v>0</v>
      </c>
      <c r="I450" s="48"/>
      <c r="J450" s="48"/>
      <c r="K450" s="48">
        <v>0</v>
      </c>
      <c r="L450" s="92">
        <f t="shared" si="131"/>
        <v>5100</v>
      </c>
      <c r="M450" s="48"/>
      <c r="N450" s="48"/>
      <c r="O450" s="48"/>
      <c r="P450" s="49">
        <v>5100</v>
      </c>
    </row>
    <row r="451" spans="1:16" s="2" customFormat="1" ht="12" customHeight="1">
      <c r="A451" s="336"/>
      <c r="B451" s="7" t="s">
        <v>286</v>
      </c>
      <c r="C451" s="8" t="s">
        <v>433</v>
      </c>
      <c r="D451" s="92">
        <f t="shared" si="126"/>
        <v>900</v>
      </c>
      <c r="E451" s="92">
        <f t="shared" si="127"/>
        <v>900</v>
      </c>
      <c r="F451" s="92">
        <f t="shared" si="128"/>
        <v>0</v>
      </c>
      <c r="G451" s="92">
        <f t="shared" si="129"/>
        <v>900</v>
      </c>
      <c r="H451" s="92">
        <f t="shared" si="130"/>
        <v>900</v>
      </c>
      <c r="I451" s="48"/>
      <c r="J451" s="48"/>
      <c r="K451" s="48">
        <v>900</v>
      </c>
      <c r="L451" s="92">
        <f t="shared" si="131"/>
        <v>0</v>
      </c>
      <c r="M451" s="48"/>
      <c r="N451" s="48"/>
      <c r="O451" s="48"/>
      <c r="P451" s="49">
        <v>0</v>
      </c>
    </row>
    <row r="452" spans="1:16" s="2" customFormat="1" ht="12" customHeight="1">
      <c r="A452" s="336"/>
      <c r="B452" s="7" t="s">
        <v>53</v>
      </c>
      <c r="C452" s="8" t="s">
        <v>182</v>
      </c>
      <c r="D452" s="92">
        <f t="shared" si="126"/>
        <v>1326</v>
      </c>
      <c r="E452" s="92">
        <f t="shared" si="127"/>
        <v>0</v>
      </c>
      <c r="F452" s="92">
        <f t="shared" si="128"/>
        <v>1326</v>
      </c>
      <c r="G452" s="92">
        <f t="shared" si="129"/>
        <v>1326</v>
      </c>
      <c r="H452" s="92">
        <f t="shared" si="130"/>
        <v>0</v>
      </c>
      <c r="I452" s="48"/>
      <c r="J452" s="48"/>
      <c r="K452" s="48">
        <v>0</v>
      </c>
      <c r="L452" s="92">
        <f t="shared" si="131"/>
        <v>1326</v>
      </c>
      <c r="M452" s="48"/>
      <c r="N452" s="48"/>
      <c r="O452" s="48"/>
      <c r="P452" s="49">
        <v>1326</v>
      </c>
    </row>
    <row r="453" spans="1:16" s="2" customFormat="1" ht="12" customHeight="1">
      <c r="A453" s="336"/>
      <c r="B453" s="7" t="s">
        <v>53</v>
      </c>
      <c r="C453" s="8" t="s">
        <v>526</v>
      </c>
      <c r="D453" s="92">
        <f t="shared" si="126"/>
        <v>234</v>
      </c>
      <c r="E453" s="92">
        <f t="shared" si="127"/>
        <v>234</v>
      </c>
      <c r="F453" s="92">
        <f t="shared" si="128"/>
        <v>0</v>
      </c>
      <c r="G453" s="92">
        <f t="shared" si="129"/>
        <v>234</v>
      </c>
      <c r="H453" s="92">
        <f t="shared" si="130"/>
        <v>234</v>
      </c>
      <c r="I453" s="48"/>
      <c r="J453" s="48"/>
      <c r="K453" s="48">
        <v>234</v>
      </c>
      <c r="L453" s="92">
        <f t="shared" si="131"/>
        <v>0</v>
      </c>
      <c r="M453" s="48"/>
      <c r="N453" s="48"/>
      <c r="O453" s="48"/>
      <c r="P453" s="49">
        <v>0</v>
      </c>
    </row>
    <row r="454" spans="1:16" s="2" customFormat="1" ht="12" customHeight="1">
      <c r="A454" s="336"/>
      <c r="B454" s="7" t="s">
        <v>434</v>
      </c>
      <c r="C454" s="8" t="s">
        <v>183</v>
      </c>
      <c r="D454" s="92">
        <f t="shared" si="126"/>
        <v>5100</v>
      </c>
      <c r="E454" s="92">
        <f t="shared" si="127"/>
        <v>0</v>
      </c>
      <c r="F454" s="92">
        <f t="shared" si="128"/>
        <v>5100</v>
      </c>
      <c r="G454" s="92">
        <f t="shared" si="129"/>
        <v>5100</v>
      </c>
      <c r="H454" s="92">
        <f t="shared" si="130"/>
        <v>0</v>
      </c>
      <c r="I454" s="48"/>
      <c r="J454" s="48"/>
      <c r="K454" s="48">
        <v>0</v>
      </c>
      <c r="L454" s="92">
        <f t="shared" si="131"/>
        <v>5100</v>
      </c>
      <c r="M454" s="48"/>
      <c r="N454" s="48"/>
      <c r="O454" s="48"/>
      <c r="P454" s="49">
        <v>5100</v>
      </c>
    </row>
    <row r="455" spans="1:16" s="2" customFormat="1" ht="12" customHeight="1">
      <c r="A455" s="336"/>
      <c r="B455" s="7" t="s">
        <v>434</v>
      </c>
      <c r="C455" s="8" t="s">
        <v>527</v>
      </c>
      <c r="D455" s="92">
        <f t="shared" si="126"/>
        <v>900</v>
      </c>
      <c r="E455" s="92">
        <f t="shared" si="127"/>
        <v>900</v>
      </c>
      <c r="F455" s="92">
        <f t="shared" si="128"/>
        <v>0</v>
      </c>
      <c r="G455" s="92">
        <f t="shared" si="129"/>
        <v>900</v>
      </c>
      <c r="H455" s="92">
        <f t="shared" si="130"/>
        <v>900</v>
      </c>
      <c r="I455" s="48"/>
      <c r="J455" s="48"/>
      <c r="K455" s="48">
        <v>900</v>
      </c>
      <c r="L455" s="92">
        <f t="shared" si="131"/>
        <v>0</v>
      </c>
      <c r="M455" s="48"/>
      <c r="N455" s="48"/>
      <c r="O455" s="48"/>
      <c r="P455" s="49">
        <v>0</v>
      </c>
    </row>
    <row r="456" spans="1:16" s="2" customFormat="1" ht="12" customHeight="1">
      <c r="A456" s="336"/>
      <c r="B456" s="7" t="s">
        <v>641</v>
      </c>
      <c r="C456" s="8" t="s">
        <v>184</v>
      </c>
      <c r="D456" s="92">
        <f t="shared" si="126"/>
        <v>408</v>
      </c>
      <c r="E456" s="92">
        <f t="shared" si="127"/>
        <v>0</v>
      </c>
      <c r="F456" s="92">
        <f t="shared" si="128"/>
        <v>408</v>
      </c>
      <c r="G456" s="92">
        <f t="shared" si="129"/>
        <v>408</v>
      </c>
      <c r="H456" s="92">
        <f t="shared" si="130"/>
        <v>0</v>
      </c>
      <c r="I456" s="48"/>
      <c r="J456" s="48"/>
      <c r="K456" s="48">
        <v>0</v>
      </c>
      <c r="L456" s="92">
        <f t="shared" si="131"/>
        <v>408</v>
      </c>
      <c r="M456" s="48"/>
      <c r="N456" s="48"/>
      <c r="O456" s="48"/>
      <c r="P456" s="49">
        <v>408</v>
      </c>
    </row>
    <row r="457" spans="1:16" s="2" customFormat="1" ht="12" customHeight="1">
      <c r="A457" s="336"/>
      <c r="B457" s="7" t="s">
        <v>641</v>
      </c>
      <c r="C457" s="8" t="s">
        <v>435</v>
      </c>
      <c r="D457" s="92">
        <f t="shared" si="126"/>
        <v>72</v>
      </c>
      <c r="E457" s="92">
        <f t="shared" si="127"/>
        <v>72</v>
      </c>
      <c r="F457" s="92">
        <f t="shared" si="128"/>
        <v>0</v>
      </c>
      <c r="G457" s="92">
        <f t="shared" si="129"/>
        <v>72</v>
      </c>
      <c r="H457" s="92">
        <f t="shared" si="130"/>
        <v>72</v>
      </c>
      <c r="I457" s="48"/>
      <c r="J457" s="48"/>
      <c r="K457" s="48">
        <v>72</v>
      </c>
      <c r="L457" s="92">
        <f t="shared" si="131"/>
        <v>0</v>
      </c>
      <c r="M457" s="48"/>
      <c r="N457" s="48"/>
      <c r="O457" s="48"/>
      <c r="P457" s="49">
        <v>0</v>
      </c>
    </row>
    <row r="458" spans="1:16" s="2" customFormat="1" ht="12" customHeight="1">
      <c r="A458" s="336"/>
      <c r="B458" s="7" t="s">
        <v>65</v>
      </c>
      <c r="C458" s="8" t="s">
        <v>175</v>
      </c>
      <c r="D458" s="92">
        <f t="shared" si="126"/>
        <v>265</v>
      </c>
      <c r="E458" s="92">
        <f t="shared" si="127"/>
        <v>0</v>
      </c>
      <c r="F458" s="92">
        <f t="shared" si="128"/>
        <v>265</v>
      </c>
      <c r="G458" s="92">
        <f t="shared" si="129"/>
        <v>265</v>
      </c>
      <c r="H458" s="92">
        <f t="shared" si="130"/>
        <v>0</v>
      </c>
      <c r="I458" s="48"/>
      <c r="J458" s="48"/>
      <c r="K458" s="48">
        <v>0</v>
      </c>
      <c r="L458" s="92">
        <f t="shared" si="131"/>
        <v>265</v>
      </c>
      <c r="M458" s="48"/>
      <c r="N458" s="48"/>
      <c r="O458" s="48"/>
      <c r="P458" s="49">
        <v>265</v>
      </c>
    </row>
    <row r="459" spans="1:16" s="2" customFormat="1" ht="12" customHeight="1">
      <c r="A459" s="336"/>
      <c r="B459" s="7" t="s">
        <v>65</v>
      </c>
      <c r="C459" s="8" t="s">
        <v>499</v>
      </c>
      <c r="D459" s="92">
        <f t="shared" si="126"/>
        <v>47</v>
      </c>
      <c r="E459" s="92">
        <f t="shared" si="127"/>
        <v>47</v>
      </c>
      <c r="F459" s="92">
        <f t="shared" si="128"/>
        <v>0</v>
      </c>
      <c r="G459" s="92">
        <f t="shared" si="129"/>
        <v>47</v>
      </c>
      <c r="H459" s="92">
        <f t="shared" si="130"/>
        <v>47</v>
      </c>
      <c r="I459" s="48"/>
      <c r="J459" s="48"/>
      <c r="K459" s="48">
        <v>47</v>
      </c>
      <c r="L459" s="92">
        <f t="shared" si="131"/>
        <v>0</v>
      </c>
      <c r="M459" s="48"/>
      <c r="N459" s="48"/>
      <c r="O459" s="48"/>
      <c r="P459" s="49">
        <v>0</v>
      </c>
    </row>
    <row r="460" spans="1:16" s="2" customFormat="1" ht="12" customHeight="1">
      <c r="A460" s="336"/>
      <c r="B460" s="7" t="s">
        <v>591</v>
      </c>
      <c r="C460" s="8" t="s">
        <v>176</v>
      </c>
      <c r="D460" s="92">
        <f t="shared" si="126"/>
        <v>4080</v>
      </c>
      <c r="E460" s="92">
        <f t="shared" si="127"/>
        <v>0</v>
      </c>
      <c r="F460" s="92">
        <f t="shared" si="128"/>
        <v>4080</v>
      </c>
      <c r="G460" s="92">
        <f t="shared" si="129"/>
        <v>4080</v>
      </c>
      <c r="H460" s="92">
        <f t="shared" si="130"/>
        <v>0</v>
      </c>
      <c r="I460" s="48"/>
      <c r="J460" s="48"/>
      <c r="K460" s="48">
        <v>0</v>
      </c>
      <c r="L460" s="92">
        <f t="shared" si="131"/>
        <v>4080</v>
      </c>
      <c r="M460" s="48"/>
      <c r="N460" s="48"/>
      <c r="O460" s="48"/>
      <c r="P460" s="49">
        <v>4080</v>
      </c>
    </row>
    <row r="461" spans="1:16" s="2" customFormat="1" ht="12" customHeight="1">
      <c r="A461" s="336"/>
      <c r="B461" s="7" t="s">
        <v>591</v>
      </c>
      <c r="C461" s="8" t="s">
        <v>528</v>
      </c>
      <c r="D461" s="92">
        <f t="shared" si="126"/>
        <v>720</v>
      </c>
      <c r="E461" s="92">
        <f t="shared" si="127"/>
        <v>720</v>
      </c>
      <c r="F461" s="92">
        <f t="shared" si="128"/>
        <v>0</v>
      </c>
      <c r="G461" s="92">
        <f t="shared" si="129"/>
        <v>720</v>
      </c>
      <c r="H461" s="92">
        <f t="shared" si="130"/>
        <v>720</v>
      </c>
      <c r="I461" s="48"/>
      <c r="J461" s="48"/>
      <c r="K461" s="48">
        <v>720</v>
      </c>
      <c r="L461" s="92">
        <f t="shared" si="131"/>
        <v>0</v>
      </c>
      <c r="M461" s="48"/>
      <c r="N461" s="48"/>
      <c r="O461" s="48"/>
      <c r="P461" s="49"/>
    </row>
    <row r="462" spans="1:16" s="2" customFormat="1" ht="12" customHeight="1">
      <c r="A462" s="336"/>
      <c r="B462" s="7" t="s">
        <v>487</v>
      </c>
      <c r="C462" s="8"/>
      <c r="D462" s="92">
        <v>41318</v>
      </c>
      <c r="E462" s="92">
        <v>6198</v>
      </c>
      <c r="F462" s="92">
        <v>35120</v>
      </c>
      <c r="G462" s="92"/>
      <c r="H462" s="92">
        <v>0</v>
      </c>
      <c r="I462" s="48"/>
      <c r="J462" s="48"/>
      <c r="K462" s="48"/>
      <c r="L462" s="92"/>
      <c r="M462" s="48"/>
      <c r="N462" s="48"/>
      <c r="O462" s="48"/>
      <c r="P462" s="49"/>
    </row>
    <row r="463" spans="1:16" s="2" customFormat="1" ht="26.25" customHeight="1" thickBot="1">
      <c r="A463" s="257"/>
      <c r="B463" s="258" t="s">
        <v>6</v>
      </c>
      <c r="C463" s="258"/>
      <c r="D463" s="259">
        <f aca="true" t="shared" si="132" ref="D463:P463">D11+D73</f>
        <v>25015593</v>
      </c>
      <c r="E463" s="259">
        <f t="shared" si="132"/>
        <v>7600275</v>
      </c>
      <c r="F463" s="259">
        <f t="shared" si="132"/>
        <v>17415318</v>
      </c>
      <c r="G463" s="259">
        <f>G11+G73</f>
        <v>14294703</v>
      </c>
      <c r="H463" s="259">
        <f t="shared" si="132"/>
        <v>4287225</v>
      </c>
      <c r="I463" s="259">
        <f t="shared" si="132"/>
        <v>0</v>
      </c>
      <c r="J463" s="259">
        <f t="shared" si="132"/>
        <v>0</v>
      </c>
      <c r="K463" s="259">
        <f t="shared" si="132"/>
        <v>4287225</v>
      </c>
      <c r="L463" s="259">
        <f t="shared" si="132"/>
        <v>10007478</v>
      </c>
      <c r="M463" s="259">
        <f t="shared" si="132"/>
        <v>0</v>
      </c>
      <c r="N463" s="259">
        <f t="shared" si="132"/>
        <v>0</v>
      </c>
      <c r="O463" s="259">
        <f t="shared" si="132"/>
        <v>0</v>
      </c>
      <c r="P463" s="260">
        <f t="shared" si="132"/>
        <v>10007478</v>
      </c>
    </row>
    <row r="464" spans="1:16" ht="13.5" customHeight="1">
      <c r="A464" s="213"/>
      <c r="B464" s="5"/>
      <c r="C464" s="5"/>
      <c r="D464" s="22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5.75" customHeight="1">
      <c r="A465" s="213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18"/>
      <c r="M465" s="18"/>
      <c r="N465" s="18"/>
      <c r="O465" s="5"/>
      <c r="P465" s="5"/>
    </row>
    <row r="466" spans="1:16" ht="12.75" customHeight="1">
      <c r="A466" s="213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ht="12.75">
      <c r="A467" s="213"/>
    </row>
    <row r="468" ht="12.75">
      <c r="A468" s="213"/>
    </row>
    <row r="469" ht="12.75">
      <c r="A469" s="213"/>
    </row>
    <row r="470" ht="12.75">
      <c r="A470" s="213"/>
    </row>
    <row r="471" ht="12.75">
      <c r="A471" s="213"/>
    </row>
    <row r="472" ht="12.75">
      <c r="A472" s="213"/>
    </row>
    <row r="473" ht="12.75">
      <c r="A473" s="213"/>
    </row>
    <row r="474" ht="12.75">
      <c r="A474" s="213"/>
    </row>
    <row r="475" ht="12.75">
      <c r="A475" s="213"/>
    </row>
    <row r="476" ht="12.75">
      <c r="A476" s="213"/>
    </row>
    <row r="477" ht="12.75">
      <c r="A477" s="213"/>
    </row>
    <row r="478" ht="12.75">
      <c r="A478" s="213"/>
    </row>
    <row r="479" ht="12.75">
      <c r="A479" s="213"/>
    </row>
    <row r="480" ht="12.75">
      <c r="A480" s="213"/>
    </row>
    <row r="481" ht="12.75">
      <c r="A481" s="213"/>
    </row>
    <row r="482" ht="12.75">
      <c r="A482" s="213"/>
    </row>
    <row r="483" ht="12.75">
      <c r="A483" s="213"/>
    </row>
    <row r="484" ht="12.75">
      <c r="A484" s="213"/>
    </row>
    <row r="485" ht="12.75">
      <c r="A485" s="213"/>
    </row>
    <row r="486" ht="12.75">
      <c r="A486" s="213"/>
    </row>
    <row r="487" ht="12.75">
      <c r="A487" s="213"/>
    </row>
    <row r="488" ht="12.75">
      <c r="A488" s="213"/>
    </row>
    <row r="489" ht="12.75">
      <c r="A489" s="213"/>
    </row>
    <row r="490" ht="12.75">
      <c r="A490" s="213"/>
    </row>
    <row r="491" ht="12.75">
      <c r="A491" s="213"/>
    </row>
    <row r="492" ht="12.75">
      <c r="A492" s="213"/>
    </row>
    <row r="493" ht="12.75">
      <c r="A493" s="213"/>
    </row>
    <row r="494" ht="12.75">
      <c r="A494" s="213"/>
    </row>
    <row r="495" ht="12.75">
      <c r="A495" s="213"/>
    </row>
    <row r="496" ht="12.75">
      <c r="A496" s="213"/>
    </row>
    <row r="497" ht="12.75">
      <c r="A497" s="213"/>
    </row>
    <row r="498" ht="12.75">
      <c r="A498" s="213"/>
    </row>
    <row r="499" ht="12.75">
      <c r="A499" s="213"/>
    </row>
    <row r="500" ht="12.75">
      <c r="A500" s="213"/>
    </row>
    <row r="501" ht="12.75">
      <c r="A501" s="213"/>
    </row>
    <row r="502" ht="12.75">
      <c r="A502" s="213"/>
    </row>
    <row r="503" ht="12.75">
      <c r="A503" s="213"/>
    </row>
    <row r="504" ht="12.75">
      <c r="A504" s="213"/>
    </row>
    <row r="505" ht="12.75">
      <c r="A505" s="213"/>
    </row>
    <row r="506" ht="12.75">
      <c r="A506" s="213"/>
    </row>
    <row r="507" ht="12.75">
      <c r="A507" s="213"/>
    </row>
    <row r="508" ht="12.75">
      <c r="A508" s="213"/>
    </row>
    <row r="509" ht="12.75">
      <c r="A509" s="213"/>
    </row>
    <row r="510" ht="12.75">
      <c r="A510" s="213"/>
    </row>
    <row r="511" ht="12.75">
      <c r="A511" s="213"/>
    </row>
    <row r="512" ht="12.75">
      <c r="A512" s="213"/>
    </row>
    <row r="513" ht="12.75">
      <c r="A513" s="213"/>
    </row>
    <row r="514" ht="12.75">
      <c r="A514" s="213"/>
    </row>
    <row r="515" ht="12.75">
      <c r="A515" s="213"/>
    </row>
    <row r="516" ht="12.75">
      <c r="A516" s="213"/>
    </row>
    <row r="517" ht="12.75">
      <c r="A517" s="213"/>
    </row>
    <row r="518" ht="12.75">
      <c r="A518" s="213"/>
    </row>
    <row r="519" ht="12.75">
      <c r="A519" s="213"/>
    </row>
    <row r="520" ht="12.75">
      <c r="A520" s="213"/>
    </row>
    <row r="521" ht="12.75">
      <c r="A521" s="213"/>
    </row>
    <row r="522" ht="12.75">
      <c r="A522" s="213"/>
    </row>
    <row r="523" ht="12.75">
      <c r="A523" s="213"/>
    </row>
    <row r="524" ht="12.75">
      <c r="A524" s="213"/>
    </row>
    <row r="525" ht="12.75">
      <c r="A525" s="213"/>
    </row>
    <row r="526" ht="12.75">
      <c r="A526" s="213"/>
    </row>
    <row r="527" ht="12.75">
      <c r="A527" s="213"/>
    </row>
    <row r="528" ht="12.75">
      <c r="A528" s="213"/>
    </row>
    <row r="529" ht="12.75">
      <c r="A529" s="213"/>
    </row>
    <row r="530" ht="12.75">
      <c r="A530" s="213"/>
    </row>
    <row r="531" ht="12.75">
      <c r="A531" s="213"/>
    </row>
    <row r="532" ht="12.75">
      <c r="A532" s="213"/>
    </row>
    <row r="533" ht="12.75">
      <c r="A533" s="213"/>
    </row>
    <row r="534" ht="12.75">
      <c r="A534" s="213"/>
    </row>
    <row r="535" ht="12.75">
      <c r="A535" s="213"/>
    </row>
    <row r="536" ht="12.75">
      <c r="A536" s="213"/>
    </row>
    <row r="537" ht="12.75">
      <c r="A537" s="213"/>
    </row>
    <row r="538" ht="12.75">
      <c r="A538" s="213"/>
    </row>
    <row r="539" ht="12.75">
      <c r="A539" s="213"/>
    </row>
    <row r="540" ht="12.75">
      <c r="A540" s="213"/>
    </row>
    <row r="541" ht="12.75">
      <c r="A541" s="213"/>
    </row>
    <row r="542" ht="12.75">
      <c r="A542" s="213"/>
    </row>
    <row r="543" ht="12.75">
      <c r="A543" s="213"/>
    </row>
    <row r="544" ht="12.75">
      <c r="A544" s="213"/>
    </row>
    <row r="545" ht="12.75">
      <c r="A545" s="213"/>
    </row>
    <row r="546" ht="12.75">
      <c r="A546" s="213"/>
    </row>
    <row r="547" ht="12.75">
      <c r="A547" s="213"/>
    </row>
    <row r="548" ht="12.75">
      <c r="A548" s="213"/>
    </row>
    <row r="549" ht="12.75">
      <c r="A549" s="213"/>
    </row>
    <row r="550" ht="12.75">
      <c r="A550" s="213"/>
    </row>
    <row r="551" ht="12.75">
      <c r="A551" s="213"/>
    </row>
    <row r="552" ht="12.75">
      <c r="A552" s="213"/>
    </row>
    <row r="553" ht="12.75">
      <c r="A553" s="213"/>
    </row>
    <row r="554" ht="12.75">
      <c r="A554" s="213"/>
    </row>
    <row r="555" ht="12.75">
      <c r="A555" s="213"/>
    </row>
    <row r="556" ht="12.75">
      <c r="A556" s="213"/>
    </row>
    <row r="557" ht="12.75">
      <c r="A557" s="213"/>
    </row>
    <row r="558" ht="12.75">
      <c r="A558" s="213"/>
    </row>
    <row r="559" ht="12.75">
      <c r="A559" s="213"/>
    </row>
    <row r="560" ht="12.75">
      <c r="A560" s="213"/>
    </row>
    <row r="561" ht="12.75">
      <c r="A561" s="213"/>
    </row>
    <row r="562" ht="12.75">
      <c r="A562" s="213"/>
    </row>
    <row r="563" ht="12.75">
      <c r="A563" s="213"/>
    </row>
    <row r="564" ht="12.75">
      <c r="A564" s="213"/>
    </row>
    <row r="565" ht="12.75">
      <c r="A565" s="213"/>
    </row>
    <row r="566" ht="12.75">
      <c r="A566" s="213"/>
    </row>
    <row r="567" ht="12.75">
      <c r="A567" s="213"/>
    </row>
    <row r="568" ht="12.75">
      <c r="A568" s="213"/>
    </row>
    <row r="569" ht="12.75">
      <c r="A569" s="213"/>
    </row>
    <row r="570" ht="12.75">
      <c r="A570" s="213"/>
    </row>
    <row r="571" ht="12.75">
      <c r="A571" s="213"/>
    </row>
    <row r="572" ht="12.75">
      <c r="A572" s="213"/>
    </row>
    <row r="573" ht="12.75">
      <c r="A573" s="213"/>
    </row>
    <row r="574" ht="12.75">
      <c r="A574" s="213"/>
    </row>
    <row r="575" ht="12.75">
      <c r="A575" s="213"/>
    </row>
    <row r="576" ht="12.75">
      <c r="A576" s="213"/>
    </row>
    <row r="577" ht="12.75">
      <c r="A577" s="213"/>
    </row>
    <row r="578" ht="12.75">
      <c r="A578" s="213"/>
    </row>
    <row r="579" ht="12.75">
      <c r="A579" s="213"/>
    </row>
    <row r="580" ht="12.75">
      <c r="A580" s="213"/>
    </row>
    <row r="581" ht="12.75">
      <c r="A581" s="213"/>
    </row>
    <row r="582" ht="12.75">
      <c r="A582" s="213"/>
    </row>
    <row r="583" ht="12.75">
      <c r="A583" s="213"/>
    </row>
    <row r="584" ht="12.75">
      <c r="A584" s="213"/>
    </row>
    <row r="585" ht="12.75">
      <c r="A585" s="213"/>
    </row>
    <row r="586" ht="12.75">
      <c r="A586" s="213"/>
    </row>
    <row r="587" ht="12.75">
      <c r="A587" s="213"/>
    </row>
    <row r="588" ht="12.75">
      <c r="A588" s="213"/>
    </row>
    <row r="589" ht="12.75">
      <c r="A589" s="213"/>
    </row>
    <row r="590" ht="12.75">
      <c r="A590" s="213"/>
    </row>
    <row r="591" ht="12.75">
      <c r="A591" s="213"/>
    </row>
    <row r="592" ht="12.75">
      <c r="A592" s="213"/>
    </row>
    <row r="593" ht="12.75">
      <c r="A593" s="213"/>
    </row>
    <row r="594" ht="12.75">
      <c r="A594" s="213"/>
    </row>
    <row r="595" ht="12.75">
      <c r="A595" s="213"/>
    </row>
    <row r="596" ht="12.75">
      <c r="A596" s="213"/>
    </row>
    <row r="597" ht="12.75">
      <c r="A597" s="213"/>
    </row>
    <row r="598" ht="12.75">
      <c r="A598" s="213"/>
    </row>
    <row r="599" ht="12.75">
      <c r="A599" s="213"/>
    </row>
    <row r="600" ht="12.75">
      <c r="A600" s="213"/>
    </row>
    <row r="601" ht="12.75">
      <c r="A601" s="213"/>
    </row>
    <row r="602" ht="12.75">
      <c r="A602" s="213"/>
    </row>
    <row r="603" ht="12.75">
      <c r="A603" s="213"/>
    </row>
    <row r="604" ht="12.75">
      <c r="A604" s="213"/>
    </row>
    <row r="605" ht="12.75">
      <c r="A605" s="213"/>
    </row>
    <row r="606" ht="12.75">
      <c r="A606" s="213"/>
    </row>
    <row r="607" ht="12.75">
      <c r="A607" s="213"/>
    </row>
    <row r="608" ht="12.75">
      <c r="A608" s="213"/>
    </row>
    <row r="609" ht="12.75">
      <c r="A609" s="213"/>
    </row>
    <row r="610" ht="12.75">
      <c r="A610" s="213"/>
    </row>
    <row r="611" ht="12.75">
      <c r="A611" s="213"/>
    </row>
    <row r="612" ht="12.75">
      <c r="A612" s="213"/>
    </row>
    <row r="613" ht="12.75">
      <c r="A613" s="213"/>
    </row>
    <row r="614" ht="12.75">
      <c r="A614" s="213"/>
    </row>
    <row r="615" ht="12.75">
      <c r="A615" s="213"/>
    </row>
    <row r="616" ht="12.75">
      <c r="A616" s="213"/>
    </row>
    <row r="617" ht="12.75">
      <c r="A617" s="213"/>
    </row>
    <row r="618" ht="12.75">
      <c r="A618" s="213"/>
    </row>
    <row r="619" ht="12.75">
      <c r="A619" s="213"/>
    </row>
    <row r="620" ht="12.75">
      <c r="A620" s="213"/>
    </row>
    <row r="621" ht="12.75">
      <c r="A621" s="213"/>
    </row>
    <row r="622" ht="12.75">
      <c r="A622" s="213"/>
    </row>
    <row r="623" ht="12.75">
      <c r="A623" s="213"/>
    </row>
    <row r="624" ht="12.75">
      <c r="A624" s="213"/>
    </row>
    <row r="625" ht="12.75">
      <c r="A625" s="213"/>
    </row>
    <row r="626" ht="12.75">
      <c r="A626" s="213"/>
    </row>
    <row r="627" ht="12.75">
      <c r="A627" s="213"/>
    </row>
    <row r="628" ht="12.75">
      <c r="A628" s="213"/>
    </row>
    <row r="629" ht="12.75">
      <c r="A629" s="213"/>
    </row>
    <row r="630" ht="12.75">
      <c r="A630" s="213"/>
    </row>
    <row r="631" ht="12.75">
      <c r="A631" s="213"/>
    </row>
    <row r="632" ht="12.75">
      <c r="A632" s="213"/>
    </row>
    <row r="633" ht="12.75">
      <c r="A633" s="213"/>
    </row>
    <row r="634" ht="12.75">
      <c r="A634" s="213"/>
    </row>
    <row r="635" ht="12.75">
      <c r="A635" s="213"/>
    </row>
    <row r="636" ht="12.75">
      <c r="A636" s="213"/>
    </row>
    <row r="637" ht="12.75">
      <c r="A637" s="213"/>
    </row>
    <row r="638" ht="12.75">
      <c r="A638" s="213"/>
    </row>
    <row r="639" ht="12.75">
      <c r="A639" s="213"/>
    </row>
    <row r="640" ht="12.75">
      <c r="A640" s="213"/>
    </row>
    <row r="641" ht="12.75">
      <c r="A641" s="213"/>
    </row>
    <row r="642" ht="12.75">
      <c r="A642" s="213"/>
    </row>
    <row r="643" ht="12.75">
      <c r="A643" s="213"/>
    </row>
    <row r="644" ht="12.75">
      <c r="A644" s="213"/>
    </row>
    <row r="645" ht="12.75">
      <c r="A645" s="213"/>
    </row>
    <row r="646" ht="12.75">
      <c r="A646" s="213"/>
    </row>
    <row r="647" ht="12.75">
      <c r="A647" s="213"/>
    </row>
    <row r="648" ht="12.75">
      <c r="A648" s="213"/>
    </row>
    <row r="649" ht="12.75">
      <c r="A649" s="213"/>
    </row>
    <row r="650" ht="12.75">
      <c r="A650" s="213"/>
    </row>
    <row r="651" ht="12.75">
      <c r="A651" s="213"/>
    </row>
    <row r="652" ht="12.75">
      <c r="A652" s="213"/>
    </row>
    <row r="653" ht="12.75">
      <c r="A653" s="213"/>
    </row>
    <row r="654" ht="12.75">
      <c r="A654" s="213"/>
    </row>
    <row r="655" ht="12.75">
      <c r="A655" s="213"/>
    </row>
    <row r="656" ht="12.75">
      <c r="A656" s="213"/>
    </row>
    <row r="657" ht="12.75">
      <c r="A657" s="213"/>
    </row>
    <row r="658" ht="12.75">
      <c r="A658" s="213"/>
    </row>
    <row r="659" ht="12.75">
      <c r="A659" s="213"/>
    </row>
    <row r="660" ht="12.75">
      <c r="A660" s="213"/>
    </row>
    <row r="661" ht="12.75">
      <c r="A661" s="213"/>
    </row>
    <row r="662" ht="12.75">
      <c r="A662" s="213"/>
    </row>
    <row r="663" ht="12.75">
      <c r="A663" s="213"/>
    </row>
    <row r="664" ht="12.75">
      <c r="A664" s="213"/>
    </row>
    <row r="665" ht="12.75">
      <c r="A665" s="213"/>
    </row>
    <row r="666" ht="12.75">
      <c r="A666" s="213"/>
    </row>
    <row r="667" ht="12.75">
      <c r="A667" s="213"/>
    </row>
    <row r="668" ht="12.75">
      <c r="A668" s="213"/>
    </row>
    <row r="669" ht="12.75">
      <c r="A669" s="213"/>
    </row>
    <row r="670" ht="12.75">
      <c r="A670" s="213"/>
    </row>
    <row r="671" ht="12.75">
      <c r="A671" s="213"/>
    </row>
    <row r="672" ht="12.75">
      <c r="A672" s="213"/>
    </row>
    <row r="673" ht="12.75">
      <c r="A673" s="213"/>
    </row>
    <row r="674" ht="12.75">
      <c r="A674" s="213"/>
    </row>
    <row r="675" ht="12.75">
      <c r="A675" s="213"/>
    </row>
    <row r="676" ht="12.75">
      <c r="A676" s="213"/>
    </row>
    <row r="677" ht="12.75">
      <c r="A677" s="213"/>
    </row>
    <row r="678" ht="12.75">
      <c r="A678" s="213"/>
    </row>
    <row r="679" ht="12.75">
      <c r="A679" s="213"/>
    </row>
    <row r="680" ht="12.75">
      <c r="A680" s="213"/>
    </row>
    <row r="681" ht="12.75">
      <c r="A681" s="213"/>
    </row>
    <row r="682" ht="12.75">
      <c r="A682" s="213"/>
    </row>
    <row r="683" ht="12.75">
      <c r="A683" s="213"/>
    </row>
    <row r="684" ht="12.75">
      <c r="A684" s="213"/>
    </row>
    <row r="685" ht="12.75">
      <c r="A685" s="213"/>
    </row>
    <row r="686" ht="12.75">
      <c r="A686" s="213"/>
    </row>
    <row r="687" ht="12.75">
      <c r="A687" s="213"/>
    </row>
    <row r="688" ht="12.75">
      <c r="A688" s="213"/>
    </row>
    <row r="689" ht="12.75">
      <c r="A689" s="213"/>
    </row>
    <row r="690" ht="12.75">
      <c r="A690" s="213"/>
    </row>
    <row r="691" ht="12.75">
      <c r="A691" s="213"/>
    </row>
    <row r="692" ht="12.75">
      <c r="A692" s="213"/>
    </row>
    <row r="693" ht="12.75">
      <c r="A693" s="213"/>
    </row>
    <row r="694" ht="12.75">
      <c r="A694" s="213"/>
    </row>
    <row r="695" ht="12.75">
      <c r="A695" s="213"/>
    </row>
    <row r="696" ht="12.75">
      <c r="A696" s="213"/>
    </row>
    <row r="697" ht="12.75">
      <c r="A697" s="213"/>
    </row>
    <row r="698" ht="12.75">
      <c r="A698" s="213"/>
    </row>
    <row r="699" ht="12.75">
      <c r="A699" s="213"/>
    </row>
    <row r="700" ht="12.75">
      <c r="A700" s="213"/>
    </row>
    <row r="701" ht="12.75">
      <c r="A701" s="213"/>
    </row>
    <row r="702" ht="12.75">
      <c r="A702" s="213"/>
    </row>
    <row r="703" ht="12.75">
      <c r="A703" s="213"/>
    </row>
    <row r="704" ht="12.75">
      <c r="A704" s="213"/>
    </row>
    <row r="705" ht="12.75">
      <c r="A705" s="213"/>
    </row>
    <row r="706" ht="12.75">
      <c r="A706" s="213"/>
    </row>
    <row r="707" ht="12.75">
      <c r="A707" s="213"/>
    </row>
    <row r="708" ht="12.75">
      <c r="A708" s="213"/>
    </row>
    <row r="709" ht="12.75">
      <c r="A709" s="213"/>
    </row>
    <row r="710" ht="12.75">
      <c r="A710" s="213"/>
    </row>
    <row r="711" ht="12.75">
      <c r="A711" s="213"/>
    </row>
    <row r="712" ht="12.75">
      <c r="A712" s="213"/>
    </row>
    <row r="713" ht="12.75">
      <c r="A713" s="213"/>
    </row>
    <row r="714" ht="12.75">
      <c r="A714" s="213"/>
    </row>
    <row r="715" ht="12.75">
      <c r="A715" s="213"/>
    </row>
    <row r="716" ht="12.75">
      <c r="A716" s="213"/>
    </row>
    <row r="717" ht="12.75">
      <c r="A717" s="213"/>
    </row>
    <row r="718" ht="12.75">
      <c r="A718" s="213"/>
    </row>
    <row r="719" ht="12.75">
      <c r="A719" s="213"/>
    </row>
    <row r="720" ht="12.75">
      <c r="A720" s="213"/>
    </row>
    <row r="721" ht="12.75">
      <c r="A721" s="213"/>
    </row>
    <row r="722" ht="12.75">
      <c r="A722" s="213"/>
    </row>
    <row r="723" ht="12.75">
      <c r="A723" s="213"/>
    </row>
    <row r="724" ht="12.75">
      <c r="A724" s="213"/>
    </row>
    <row r="725" ht="12.75">
      <c r="A725" s="213"/>
    </row>
    <row r="726" ht="12.75">
      <c r="A726" s="213"/>
    </row>
    <row r="727" ht="12.75">
      <c r="A727" s="213"/>
    </row>
    <row r="728" ht="12.75">
      <c r="A728" s="213"/>
    </row>
    <row r="729" ht="12.75">
      <c r="A729" s="213"/>
    </row>
    <row r="730" ht="12.75">
      <c r="A730" s="213"/>
    </row>
    <row r="731" ht="12.75">
      <c r="A731" s="213"/>
    </row>
    <row r="732" ht="12.75">
      <c r="A732" s="213"/>
    </row>
    <row r="733" ht="12.75">
      <c r="A733" s="213"/>
    </row>
    <row r="734" ht="12.75">
      <c r="A734" s="213"/>
    </row>
    <row r="735" ht="12.75">
      <c r="A735" s="213"/>
    </row>
    <row r="736" ht="12.75">
      <c r="A736" s="213"/>
    </row>
    <row r="737" ht="12.75">
      <c r="A737" s="213"/>
    </row>
    <row r="738" ht="12.75">
      <c r="A738" s="213"/>
    </row>
    <row r="739" ht="12.75">
      <c r="A739" s="213"/>
    </row>
    <row r="740" ht="12.75">
      <c r="A740" s="213"/>
    </row>
    <row r="741" ht="12.75">
      <c r="A741" s="213"/>
    </row>
    <row r="742" ht="12.75">
      <c r="A742" s="213"/>
    </row>
    <row r="743" ht="12.75">
      <c r="A743" s="213"/>
    </row>
    <row r="744" ht="12.75">
      <c r="A744" s="213"/>
    </row>
    <row r="745" ht="12.75">
      <c r="A745" s="213"/>
    </row>
    <row r="746" ht="12.75">
      <c r="A746" s="213"/>
    </row>
    <row r="747" ht="12.75">
      <c r="A747" s="213"/>
    </row>
    <row r="748" ht="12.75">
      <c r="A748" s="213"/>
    </row>
    <row r="749" ht="12.75">
      <c r="A749" s="213"/>
    </row>
    <row r="750" ht="12.75">
      <c r="A750" s="213"/>
    </row>
    <row r="751" ht="12.75">
      <c r="A751" s="213"/>
    </row>
    <row r="752" ht="12.75">
      <c r="A752" s="213"/>
    </row>
    <row r="753" ht="12.75">
      <c r="A753" s="213"/>
    </row>
    <row r="754" ht="12.75">
      <c r="A754" s="213"/>
    </row>
    <row r="755" ht="12.75">
      <c r="A755" s="213"/>
    </row>
    <row r="756" ht="12.75">
      <c r="A756" s="213"/>
    </row>
    <row r="757" ht="12.75">
      <c r="A757" s="213"/>
    </row>
    <row r="758" ht="12.75">
      <c r="A758" s="213"/>
    </row>
    <row r="759" ht="12.75">
      <c r="A759" s="213"/>
    </row>
    <row r="760" ht="12.75">
      <c r="A760" s="213"/>
    </row>
    <row r="761" ht="12.75">
      <c r="A761" s="213"/>
    </row>
    <row r="762" ht="12.75">
      <c r="A762" s="213"/>
    </row>
    <row r="763" ht="12.75">
      <c r="A763" s="213"/>
    </row>
    <row r="764" ht="12.75">
      <c r="A764" s="213"/>
    </row>
    <row r="765" ht="12.75">
      <c r="A765" s="213"/>
    </row>
    <row r="766" ht="12.75">
      <c r="A766" s="213"/>
    </row>
    <row r="767" ht="12.75">
      <c r="A767" s="213"/>
    </row>
    <row r="768" ht="12.75">
      <c r="A768" s="213"/>
    </row>
    <row r="769" ht="12.75">
      <c r="A769" s="213"/>
    </row>
    <row r="770" ht="12.75">
      <c r="A770" s="213"/>
    </row>
    <row r="771" ht="12.75">
      <c r="A771" s="213"/>
    </row>
    <row r="772" ht="12.75">
      <c r="A772" s="213"/>
    </row>
    <row r="773" ht="12.75">
      <c r="A773" s="213"/>
    </row>
    <row r="774" ht="12.75">
      <c r="A774" s="213"/>
    </row>
    <row r="775" ht="12.75">
      <c r="A775" s="213"/>
    </row>
    <row r="776" ht="12.75">
      <c r="A776" s="213"/>
    </row>
    <row r="777" ht="12.75">
      <c r="A777" s="213"/>
    </row>
    <row r="778" ht="12.75">
      <c r="A778" s="213"/>
    </row>
    <row r="779" ht="12.75">
      <c r="A779" s="213"/>
    </row>
    <row r="780" ht="12.75">
      <c r="A780" s="213"/>
    </row>
    <row r="781" ht="12.75">
      <c r="A781" s="213"/>
    </row>
    <row r="782" ht="12.75">
      <c r="A782" s="213"/>
    </row>
    <row r="783" ht="12.75">
      <c r="A783" s="213"/>
    </row>
    <row r="784" ht="12.75">
      <c r="A784" s="213"/>
    </row>
    <row r="785" ht="12.75">
      <c r="A785" s="213"/>
    </row>
    <row r="786" ht="12.75">
      <c r="A786" s="213"/>
    </row>
    <row r="787" ht="12.75">
      <c r="A787" s="213"/>
    </row>
    <row r="788" ht="12.75">
      <c r="A788" s="213"/>
    </row>
    <row r="789" ht="12.75">
      <c r="A789" s="213"/>
    </row>
    <row r="790" ht="12.75">
      <c r="A790" s="213"/>
    </row>
    <row r="791" ht="12.75">
      <c r="A791" s="213"/>
    </row>
    <row r="792" ht="12.75">
      <c r="A792" s="213"/>
    </row>
    <row r="793" ht="12.75">
      <c r="A793" s="213"/>
    </row>
    <row r="794" ht="12.75">
      <c r="A794" s="213"/>
    </row>
    <row r="795" ht="12.75">
      <c r="A795" s="213"/>
    </row>
    <row r="796" ht="12.75">
      <c r="A796" s="213"/>
    </row>
    <row r="797" ht="12.75">
      <c r="A797" s="213"/>
    </row>
    <row r="798" ht="12.75">
      <c r="A798" s="213"/>
    </row>
    <row r="799" ht="12.75">
      <c r="A799" s="213"/>
    </row>
    <row r="800" ht="12.75">
      <c r="A800" s="213"/>
    </row>
    <row r="801" ht="12.75">
      <c r="A801" s="213"/>
    </row>
    <row r="802" ht="12.75">
      <c r="A802" s="213"/>
    </row>
    <row r="803" ht="12.75">
      <c r="A803" s="213"/>
    </row>
    <row r="804" ht="12.75">
      <c r="A804" s="213"/>
    </row>
    <row r="805" ht="12.75">
      <c r="A805" s="213"/>
    </row>
    <row r="806" ht="12.75">
      <c r="A806" s="213"/>
    </row>
    <row r="807" ht="12.75">
      <c r="A807" s="213"/>
    </row>
    <row r="808" ht="12.75">
      <c r="A808" s="213"/>
    </row>
    <row r="809" ht="12.75">
      <c r="A809" s="213"/>
    </row>
    <row r="810" ht="12.75">
      <c r="A810" s="213"/>
    </row>
    <row r="811" ht="12.75">
      <c r="A811" s="213"/>
    </row>
    <row r="812" ht="12.75">
      <c r="A812" s="213"/>
    </row>
    <row r="813" ht="12.75">
      <c r="A813" s="213"/>
    </row>
    <row r="814" ht="12.75">
      <c r="A814" s="213"/>
    </row>
    <row r="815" ht="12.75">
      <c r="A815" s="213"/>
    </row>
    <row r="816" ht="12.75">
      <c r="A816" s="213"/>
    </row>
    <row r="817" ht="12.75">
      <c r="A817" s="213"/>
    </row>
    <row r="818" ht="12.75">
      <c r="A818" s="213"/>
    </row>
    <row r="819" ht="12.75">
      <c r="A819" s="213"/>
    </row>
    <row r="820" ht="12.75">
      <c r="A820" s="213"/>
    </row>
    <row r="821" ht="12.75">
      <c r="A821" s="213"/>
    </row>
    <row r="822" ht="12.75">
      <c r="A822" s="213"/>
    </row>
    <row r="823" ht="12.75">
      <c r="A823" s="213"/>
    </row>
    <row r="824" ht="12.75">
      <c r="A824" s="213"/>
    </row>
    <row r="825" ht="12.75">
      <c r="A825" s="213"/>
    </row>
    <row r="826" ht="12.75">
      <c r="A826" s="213"/>
    </row>
    <row r="827" ht="12.75">
      <c r="A827" s="213"/>
    </row>
    <row r="828" ht="12.75">
      <c r="A828" s="213"/>
    </row>
    <row r="829" ht="12.75">
      <c r="A829" s="213"/>
    </row>
    <row r="830" ht="12.75">
      <c r="A830" s="213"/>
    </row>
    <row r="831" ht="12.75">
      <c r="A831" s="213"/>
    </row>
    <row r="832" ht="12.75">
      <c r="A832" s="213"/>
    </row>
    <row r="833" ht="12.75">
      <c r="A833" s="213"/>
    </row>
    <row r="834" ht="12.75">
      <c r="A834" s="213"/>
    </row>
    <row r="835" ht="12.75">
      <c r="A835" s="213"/>
    </row>
    <row r="836" ht="12.75">
      <c r="A836" s="213"/>
    </row>
    <row r="837" ht="12.75">
      <c r="A837" s="213"/>
    </row>
    <row r="838" ht="12.75">
      <c r="A838" s="213"/>
    </row>
    <row r="839" ht="12.75">
      <c r="A839" s="213"/>
    </row>
    <row r="840" ht="12.75">
      <c r="A840" s="213"/>
    </row>
    <row r="841" ht="12.75">
      <c r="A841" s="213"/>
    </row>
    <row r="842" ht="12.75">
      <c r="A842" s="213"/>
    </row>
    <row r="843" ht="12.75">
      <c r="A843" s="213"/>
    </row>
    <row r="844" ht="12.75">
      <c r="A844" s="213"/>
    </row>
    <row r="845" ht="12.75">
      <c r="A845" s="213"/>
    </row>
    <row r="846" ht="12.75">
      <c r="A846" s="213"/>
    </row>
    <row r="847" ht="12.75">
      <c r="A847" s="213"/>
    </row>
    <row r="848" ht="12.75">
      <c r="A848" s="213"/>
    </row>
    <row r="849" ht="12.75">
      <c r="A849" s="213"/>
    </row>
    <row r="850" ht="12.75">
      <c r="A850" s="213"/>
    </row>
    <row r="851" ht="12.75">
      <c r="A851" s="213"/>
    </row>
    <row r="852" ht="12.75">
      <c r="A852" s="213"/>
    </row>
    <row r="853" ht="12.75">
      <c r="A853" s="213"/>
    </row>
    <row r="854" ht="12.75">
      <c r="A854" s="213"/>
    </row>
    <row r="855" ht="12.75">
      <c r="A855" s="213"/>
    </row>
    <row r="856" ht="12.75">
      <c r="A856" s="213"/>
    </row>
    <row r="857" ht="12.75">
      <c r="A857" s="213"/>
    </row>
    <row r="858" ht="12.75">
      <c r="A858" s="213"/>
    </row>
    <row r="859" ht="12.75">
      <c r="A859" s="213"/>
    </row>
    <row r="860" ht="12.75">
      <c r="A860" s="213"/>
    </row>
    <row r="861" ht="12.75">
      <c r="A861" s="213"/>
    </row>
    <row r="862" ht="12.75">
      <c r="A862" s="213"/>
    </row>
    <row r="863" ht="12.75">
      <c r="A863" s="213"/>
    </row>
    <row r="864" ht="12.75">
      <c r="A864" s="213"/>
    </row>
    <row r="865" ht="12.75">
      <c r="A865" s="213"/>
    </row>
    <row r="866" ht="12.75">
      <c r="A866" s="213"/>
    </row>
    <row r="867" ht="12.75">
      <c r="A867" s="213"/>
    </row>
    <row r="868" ht="12.75">
      <c r="A868" s="213"/>
    </row>
    <row r="869" ht="12.75">
      <c r="A869" s="213"/>
    </row>
    <row r="870" ht="12.75">
      <c r="A870" s="213"/>
    </row>
    <row r="871" ht="12.75">
      <c r="A871" s="213"/>
    </row>
    <row r="872" ht="12.75">
      <c r="A872" s="213"/>
    </row>
    <row r="873" ht="12.75">
      <c r="A873" s="213"/>
    </row>
    <row r="874" ht="12.75">
      <c r="A874" s="213"/>
    </row>
    <row r="875" ht="12.75">
      <c r="A875" s="213"/>
    </row>
    <row r="876" ht="12.75">
      <c r="A876" s="213"/>
    </row>
    <row r="877" ht="12.75">
      <c r="A877" s="213"/>
    </row>
    <row r="878" ht="12.75">
      <c r="A878" s="213"/>
    </row>
    <row r="879" ht="12.75">
      <c r="A879" s="213"/>
    </row>
    <row r="880" ht="12.75">
      <c r="A880" s="213"/>
    </row>
    <row r="881" ht="12.75">
      <c r="A881" s="213"/>
    </row>
    <row r="882" ht="12.75">
      <c r="A882" s="213"/>
    </row>
    <row r="883" ht="12.75">
      <c r="A883" s="213"/>
    </row>
    <row r="884" ht="12.75">
      <c r="A884" s="213"/>
    </row>
    <row r="885" ht="12.75">
      <c r="A885" s="213"/>
    </row>
    <row r="886" ht="12.75">
      <c r="A886" s="213"/>
    </row>
    <row r="887" ht="12.75">
      <c r="A887" s="213"/>
    </row>
    <row r="888" ht="12.75">
      <c r="A888" s="213"/>
    </row>
    <row r="889" ht="12.75">
      <c r="A889" s="213"/>
    </row>
    <row r="890" ht="12.75">
      <c r="A890" s="213"/>
    </row>
    <row r="891" ht="12.75">
      <c r="A891" s="213"/>
    </row>
    <row r="892" ht="12.75">
      <c r="A892" s="213"/>
    </row>
    <row r="893" ht="12.75">
      <c r="A893" s="213"/>
    </row>
    <row r="894" ht="12.75">
      <c r="A894" s="213"/>
    </row>
    <row r="895" ht="12.75">
      <c r="A895" s="213"/>
    </row>
    <row r="896" ht="12.75">
      <c r="A896" s="213"/>
    </row>
    <row r="897" ht="12.75">
      <c r="A897" s="213"/>
    </row>
    <row r="898" ht="12.75">
      <c r="A898" s="213"/>
    </row>
    <row r="899" ht="12.75">
      <c r="A899" s="213"/>
    </row>
    <row r="900" ht="12.75">
      <c r="A900" s="213"/>
    </row>
    <row r="901" ht="12.75">
      <c r="A901" s="213"/>
    </row>
    <row r="902" ht="12.75">
      <c r="A902" s="213"/>
    </row>
    <row r="903" ht="12.75">
      <c r="A903" s="213"/>
    </row>
    <row r="904" ht="12.75">
      <c r="A904" s="213"/>
    </row>
    <row r="905" ht="12.75">
      <c r="A905" s="213"/>
    </row>
    <row r="906" ht="12.75">
      <c r="A906" s="213"/>
    </row>
    <row r="907" ht="12.75">
      <c r="A907" s="213"/>
    </row>
    <row r="908" ht="12.75">
      <c r="A908" s="213"/>
    </row>
    <row r="909" ht="12.75">
      <c r="A909" s="213"/>
    </row>
    <row r="910" ht="12.75">
      <c r="A910" s="213"/>
    </row>
    <row r="911" ht="12.75">
      <c r="A911" s="213"/>
    </row>
    <row r="912" ht="12.75">
      <c r="A912" s="213"/>
    </row>
    <row r="913" ht="12.75">
      <c r="A913" s="213"/>
    </row>
    <row r="914" ht="12.75">
      <c r="A914" s="213"/>
    </row>
    <row r="915" ht="12.75">
      <c r="A915" s="213"/>
    </row>
    <row r="916" ht="12.75">
      <c r="A916" s="213"/>
    </row>
    <row r="917" ht="12.75">
      <c r="A917" s="213"/>
    </row>
    <row r="918" ht="12.75">
      <c r="A918" s="213"/>
    </row>
    <row r="919" ht="12.75">
      <c r="A919" s="213"/>
    </row>
    <row r="920" ht="12.75">
      <c r="A920" s="213"/>
    </row>
    <row r="921" ht="12.75">
      <c r="A921" s="213"/>
    </row>
    <row r="922" ht="12.75">
      <c r="A922" s="213"/>
    </row>
    <row r="923" ht="12.75">
      <c r="A923" s="213"/>
    </row>
    <row r="924" ht="12.75">
      <c r="A924" s="213"/>
    </row>
    <row r="925" ht="12.75">
      <c r="A925" s="213"/>
    </row>
    <row r="926" ht="12.75">
      <c r="A926" s="213"/>
    </row>
    <row r="927" ht="12.75">
      <c r="A927" s="213"/>
    </row>
    <row r="928" ht="12.75">
      <c r="A928" s="213"/>
    </row>
    <row r="929" ht="12.75">
      <c r="A929" s="213"/>
    </row>
    <row r="930" ht="12.75">
      <c r="A930" s="213"/>
    </row>
    <row r="931" ht="12.75">
      <c r="A931" s="213"/>
    </row>
    <row r="932" ht="12.75">
      <c r="A932" s="213"/>
    </row>
    <row r="933" ht="12.75">
      <c r="A933" s="213"/>
    </row>
    <row r="934" ht="12.75">
      <c r="A934" s="213"/>
    </row>
    <row r="935" ht="12.75">
      <c r="A935" s="213"/>
    </row>
    <row r="936" ht="12.75">
      <c r="A936" s="213"/>
    </row>
    <row r="937" ht="12.75">
      <c r="A937" s="213"/>
    </row>
    <row r="938" ht="12.75">
      <c r="A938" s="213"/>
    </row>
    <row r="939" ht="12.75">
      <c r="A939" s="213"/>
    </row>
    <row r="940" ht="12.75">
      <c r="A940" s="213"/>
    </row>
    <row r="941" ht="12.75">
      <c r="A941" s="213"/>
    </row>
    <row r="942" ht="12.75">
      <c r="A942" s="213"/>
    </row>
    <row r="943" ht="12.75">
      <c r="A943" s="213"/>
    </row>
    <row r="944" ht="12.75">
      <c r="A944" s="213"/>
    </row>
    <row r="945" ht="12.75">
      <c r="A945" s="213"/>
    </row>
    <row r="946" ht="12.75">
      <c r="A946" s="213"/>
    </row>
    <row r="947" ht="12.75">
      <c r="A947" s="213"/>
    </row>
    <row r="948" ht="12.75">
      <c r="A948" s="213"/>
    </row>
    <row r="949" ht="12.75">
      <c r="A949" s="213"/>
    </row>
    <row r="950" ht="12.75">
      <c r="A950" s="213"/>
    </row>
    <row r="951" ht="12.75">
      <c r="A951" s="213"/>
    </row>
    <row r="952" ht="12.75">
      <c r="A952" s="213"/>
    </row>
    <row r="953" ht="12.75">
      <c r="A953" s="213"/>
    </row>
    <row r="954" ht="12.75">
      <c r="A954" s="213"/>
    </row>
    <row r="955" ht="12.75">
      <c r="A955" s="213"/>
    </row>
    <row r="956" ht="12.75">
      <c r="A956" s="213"/>
    </row>
    <row r="957" ht="12.75">
      <c r="A957" s="213"/>
    </row>
    <row r="958" ht="12.75">
      <c r="A958" s="213"/>
    </row>
    <row r="959" ht="12.75">
      <c r="A959" s="213"/>
    </row>
    <row r="960" ht="12.75">
      <c r="A960" s="213"/>
    </row>
    <row r="961" ht="12.75">
      <c r="A961" s="213"/>
    </row>
    <row r="962" ht="12.75">
      <c r="A962" s="213"/>
    </row>
    <row r="963" ht="12.75">
      <c r="A963" s="213"/>
    </row>
    <row r="964" ht="12.75">
      <c r="A964" s="213"/>
    </row>
    <row r="965" ht="12.75">
      <c r="A965" s="213"/>
    </row>
    <row r="966" ht="12.75">
      <c r="A966" s="213"/>
    </row>
    <row r="967" ht="12.75">
      <c r="A967" s="213"/>
    </row>
    <row r="968" ht="12.75">
      <c r="A968" s="213"/>
    </row>
    <row r="969" ht="12.75">
      <c r="A969" s="213"/>
    </row>
    <row r="970" ht="12.75">
      <c r="A970" s="213"/>
    </row>
    <row r="971" ht="12.75">
      <c r="A971" s="213"/>
    </row>
    <row r="972" ht="12.75">
      <c r="A972" s="213"/>
    </row>
    <row r="973" ht="12.75">
      <c r="A973" s="213"/>
    </row>
    <row r="974" ht="12.75">
      <c r="A974" s="213"/>
    </row>
    <row r="975" ht="12.75">
      <c r="A975" s="213"/>
    </row>
    <row r="976" ht="12.75">
      <c r="A976" s="213"/>
    </row>
    <row r="977" ht="12.75">
      <c r="A977" s="213"/>
    </row>
    <row r="978" ht="12.75">
      <c r="A978" s="213"/>
    </row>
    <row r="979" ht="12.75">
      <c r="A979" s="213"/>
    </row>
    <row r="980" ht="12.75">
      <c r="A980" s="213"/>
    </row>
    <row r="981" ht="12.75">
      <c r="A981" s="213"/>
    </row>
    <row r="982" ht="12.75">
      <c r="A982" s="213"/>
    </row>
    <row r="983" ht="12.75">
      <c r="A983" s="213"/>
    </row>
    <row r="984" ht="12.75">
      <c r="A984" s="213"/>
    </row>
    <row r="985" ht="12.75">
      <c r="A985" s="213"/>
    </row>
    <row r="986" ht="12.75">
      <c r="A986" s="213"/>
    </row>
    <row r="987" ht="12.75">
      <c r="A987" s="213"/>
    </row>
    <row r="988" ht="12.75">
      <c r="A988" s="213"/>
    </row>
    <row r="989" ht="12.75">
      <c r="A989" s="213"/>
    </row>
    <row r="990" ht="12.75">
      <c r="A990" s="213"/>
    </row>
    <row r="991" ht="12.75">
      <c r="A991" s="213"/>
    </row>
    <row r="992" ht="12.75">
      <c r="A992" s="213"/>
    </row>
    <row r="993" ht="12.75">
      <c r="A993" s="213"/>
    </row>
    <row r="994" ht="12.75">
      <c r="A994" s="213"/>
    </row>
    <row r="995" ht="12.75">
      <c r="A995" s="213"/>
    </row>
    <row r="996" ht="12.75">
      <c r="A996" s="213"/>
    </row>
    <row r="997" ht="12.75">
      <c r="A997" s="213"/>
    </row>
    <row r="998" ht="12.75">
      <c r="A998" s="213"/>
    </row>
    <row r="999" ht="12.75">
      <c r="A999" s="213"/>
    </row>
    <row r="1000" ht="12.75">
      <c r="A1000" s="213"/>
    </row>
    <row r="1001" ht="12.75">
      <c r="A1001" s="213"/>
    </row>
    <row r="1002" ht="12.75">
      <c r="A1002" s="213"/>
    </row>
    <row r="1003" ht="12.75">
      <c r="A1003" s="213"/>
    </row>
    <row r="1004" ht="12.75">
      <c r="A1004" s="213"/>
    </row>
    <row r="1005" ht="12.75">
      <c r="A1005" s="213"/>
    </row>
    <row r="1006" ht="12.75">
      <c r="A1006" s="213"/>
    </row>
    <row r="1007" ht="12.75">
      <c r="A1007" s="213"/>
    </row>
    <row r="1008" ht="12.75">
      <c r="A1008" s="213"/>
    </row>
    <row r="1009" ht="12.75">
      <c r="A1009" s="213"/>
    </row>
    <row r="1010" ht="12.75">
      <c r="A1010" s="213"/>
    </row>
    <row r="1011" ht="12.75">
      <c r="A1011" s="213"/>
    </row>
    <row r="1012" ht="12.75">
      <c r="A1012" s="213"/>
    </row>
    <row r="1013" ht="12.75">
      <c r="A1013" s="213"/>
    </row>
    <row r="1014" ht="12.75">
      <c r="A1014" s="213"/>
    </row>
    <row r="1015" ht="12.75">
      <c r="A1015" s="213"/>
    </row>
    <row r="1016" ht="12.75">
      <c r="A1016" s="213"/>
    </row>
    <row r="1017" ht="12.75">
      <c r="A1017" s="213"/>
    </row>
    <row r="1018" ht="12.75">
      <c r="A1018" s="213"/>
    </row>
    <row r="1019" ht="12.75">
      <c r="A1019" s="213"/>
    </row>
    <row r="1020" ht="12.75">
      <c r="A1020" s="213"/>
    </row>
    <row r="1021" ht="12.75">
      <c r="A1021" s="213"/>
    </row>
    <row r="1022" ht="12.75">
      <c r="A1022" s="213"/>
    </row>
    <row r="1023" ht="12.75">
      <c r="A1023" s="213"/>
    </row>
    <row r="1024" ht="12.75">
      <c r="A1024" s="213"/>
    </row>
    <row r="1025" ht="12.75">
      <c r="A1025" s="213"/>
    </row>
    <row r="1026" ht="12.75">
      <c r="A1026" s="213"/>
    </row>
    <row r="1027" ht="12.75">
      <c r="A1027" s="213"/>
    </row>
    <row r="1028" ht="12.75">
      <c r="A1028" s="213"/>
    </row>
    <row r="1029" ht="12.75">
      <c r="A1029" s="213"/>
    </row>
    <row r="1030" ht="12.75">
      <c r="A1030" s="213"/>
    </row>
    <row r="1031" ht="12.75">
      <c r="A1031" s="213"/>
    </row>
    <row r="1032" ht="12.75">
      <c r="A1032" s="213"/>
    </row>
    <row r="1033" ht="12.75">
      <c r="A1033" s="213"/>
    </row>
    <row r="1034" ht="12.75">
      <c r="A1034" s="213"/>
    </row>
    <row r="1035" ht="12.75">
      <c r="A1035" s="213"/>
    </row>
    <row r="1036" ht="12.75">
      <c r="A1036" s="213"/>
    </row>
    <row r="1037" ht="12.75">
      <c r="A1037" s="213"/>
    </row>
    <row r="1038" ht="12.75">
      <c r="A1038" s="213"/>
    </row>
    <row r="1039" ht="12.75">
      <c r="A1039" s="213"/>
    </row>
    <row r="1040" ht="12.75">
      <c r="A1040" s="213"/>
    </row>
    <row r="1041" ht="12.75">
      <c r="A1041" s="213"/>
    </row>
    <row r="1042" ht="12.75">
      <c r="A1042" s="213"/>
    </row>
    <row r="1043" ht="12.75">
      <c r="A1043" s="213"/>
    </row>
    <row r="1044" ht="12.75">
      <c r="A1044" s="213"/>
    </row>
    <row r="1045" ht="12.75">
      <c r="A1045" s="213"/>
    </row>
    <row r="1046" ht="12.75">
      <c r="A1046" s="213"/>
    </row>
    <row r="1047" ht="12.75">
      <c r="A1047" s="213"/>
    </row>
    <row r="1048" ht="12.75">
      <c r="A1048" s="213"/>
    </row>
    <row r="1049" ht="12.75">
      <c r="A1049" s="213"/>
    </row>
    <row r="1050" ht="12.75">
      <c r="A1050" s="213"/>
    </row>
    <row r="1051" ht="12.75">
      <c r="A1051" s="213"/>
    </row>
    <row r="1052" ht="12.75">
      <c r="A1052" s="213"/>
    </row>
    <row r="1053" ht="12.75">
      <c r="A1053" s="213"/>
    </row>
    <row r="1054" ht="12.75">
      <c r="A1054" s="213"/>
    </row>
    <row r="1055" ht="12.75">
      <c r="A1055" s="213"/>
    </row>
    <row r="1056" ht="12.75">
      <c r="A1056" s="213"/>
    </row>
    <row r="1057" ht="12.75">
      <c r="A1057" s="213"/>
    </row>
    <row r="1058" ht="12.75">
      <c r="A1058" s="213"/>
    </row>
    <row r="1059" ht="12.75">
      <c r="A1059" s="213"/>
    </row>
    <row r="1060" ht="12.75">
      <c r="A1060" s="213"/>
    </row>
    <row r="1061" ht="12.75">
      <c r="A1061" s="213"/>
    </row>
    <row r="1062" ht="12.75">
      <c r="A1062" s="213"/>
    </row>
    <row r="1063" ht="12.75">
      <c r="A1063" s="213"/>
    </row>
    <row r="1064" ht="12.75">
      <c r="A1064" s="213"/>
    </row>
    <row r="1065" ht="12.75">
      <c r="A1065" s="213"/>
    </row>
    <row r="1066" ht="12.75">
      <c r="A1066" s="213"/>
    </row>
    <row r="1067" ht="12.75">
      <c r="A1067" s="213"/>
    </row>
    <row r="1068" ht="12.75">
      <c r="A1068" s="213"/>
    </row>
    <row r="1069" ht="12.75">
      <c r="A1069" s="213"/>
    </row>
    <row r="1070" ht="12.75">
      <c r="A1070" s="213"/>
    </row>
    <row r="1071" ht="12.75">
      <c r="A1071" s="213"/>
    </row>
    <row r="1072" ht="12.75">
      <c r="A1072" s="213"/>
    </row>
    <row r="1073" ht="12.75">
      <c r="A1073" s="213"/>
    </row>
    <row r="1074" ht="12.75">
      <c r="A1074" s="213"/>
    </row>
    <row r="1075" ht="12.75">
      <c r="A1075" s="213"/>
    </row>
    <row r="1076" ht="12.75">
      <c r="A1076" s="213"/>
    </row>
    <row r="1077" ht="12.75">
      <c r="A1077" s="213"/>
    </row>
    <row r="1078" ht="12.75">
      <c r="A1078" s="213"/>
    </row>
    <row r="1079" ht="12.75">
      <c r="A1079" s="213"/>
    </row>
    <row r="1080" ht="12.75">
      <c r="A1080" s="213"/>
    </row>
    <row r="1081" ht="12.75">
      <c r="A1081" s="213"/>
    </row>
    <row r="1082" ht="12.75">
      <c r="A1082" s="213"/>
    </row>
    <row r="1083" ht="12.75">
      <c r="A1083" s="213"/>
    </row>
    <row r="1084" ht="12.75">
      <c r="A1084" s="213"/>
    </row>
    <row r="1085" ht="12.75">
      <c r="A1085" s="213"/>
    </row>
    <row r="1086" ht="12.75">
      <c r="A1086" s="213"/>
    </row>
    <row r="1087" ht="12.75">
      <c r="A1087" s="213"/>
    </row>
    <row r="1088" ht="12.75">
      <c r="A1088" s="213"/>
    </row>
    <row r="1089" ht="12.75">
      <c r="A1089" s="213"/>
    </row>
    <row r="1090" ht="12.75">
      <c r="A1090" s="213"/>
    </row>
    <row r="1091" ht="12.75">
      <c r="A1091" s="213"/>
    </row>
    <row r="1092" ht="12.75">
      <c r="A1092" s="213"/>
    </row>
    <row r="1093" ht="12.75">
      <c r="A1093" s="213"/>
    </row>
    <row r="1094" ht="12.75">
      <c r="A1094" s="213"/>
    </row>
    <row r="1095" ht="12.75">
      <c r="A1095" s="213"/>
    </row>
    <row r="1096" ht="12.75">
      <c r="A1096" s="213"/>
    </row>
    <row r="1097" ht="12.75">
      <c r="A1097" s="213"/>
    </row>
    <row r="1098" ht="12.75">
      <c r="A1098" s="213"/>
    </row>
    <row r="1099" ht="12.75">
      <c r="A1099" s="213"/>
    </row>
    <row r="1100" ht="12.75">
      <c r="A1100" s="213"/>
    </row>
    <row r="1101" ht="12.75">
      <c r="A1101" s="213"/>
    </row>
    <row r="1102" ht="12.75">
      <c r="A1102" s="213"/>
    </row>
    <row r="1103" ht="12.75">
      <c r="A1103" s="213"/>
    </row>
    <row r="1104" ht="12.75">
      <c r="A1104" s="213"/>
    </row>
    <row r="1105" ht="12.75">
      <c r="A1105" s="213"/>
    </row>
    <row r="1106" ht="12.75">
      <c r="A1106" s="213"/>
    </row>
    <row r="1107" ht="12.75">
      <c r="A1107" s="213"/>
    </row>
    <row r="1108" ht="12.75">
      <c r="A1108" s="213"/>
    </row>
    <row r="1109" ht="12.75">
      <c r="A1109" s="213"/>
    </row>
    <row r="1110" ht="12.75">
      <c r="A1110" s="213"/>
    </row>
    <row r="1111" ht="12.75">
      <c r="A1111" s="213"/>
    </row>
    <row r="1112" ht="12.75">
      <c r="A1112" s="213"/>
    </row>
    <row r="1113" ht="12.75">
      <c r="A1113" s="213"/>
    </row>
    <row r="1114" ht="12.75">
      <c r="A1114" s="213"/>
    </row>
    <row r="1115" ht="12.75">
      <c r="A1115" s="213"/>
    </row>
    <row r="1116" ht="12.75">
      <c r="A1116" s="213"/>
    </row>
    <row r="1117" ht="12.75">
      <c r="A1117" s="213"/>
    </row>
    <row r="1118" ht="12.75">
      <c r="A1118" s="213"/>
    </row>
    <row r="1119" ht="12.75">
      <c r="A1119" s="213"/>
    </row>
    <row r="1120" ht="12.75">
      <c r="A1120" s="213"/>
    </row>
    <row r="1121" ht="12.75">
      <c r="A1121" s="213"/>
    </row>
    <row r="1122" ht="12.75">
      <c r="A1122" s="213"/>
    </row>
    <row r="1123" ht="12.75">
      <c r="A1123" s="213"/>
    </row>
    <row r="1124" ht="12.75">
      <c r="A1124" s="213"/>
    </row>
    <row r="1125" ht="12.75">
      <c r="A1125" s="213"/>
    </row>
    <row r="1126" ht="12.75">
      <c r="A1126" s="213"/>
    </row>
    <row r="1127" ht="12.75">
      <c r="A1127" s="213"/>
    </row>
    <row r="1128" ht="12.75">
      <c r="A1128" s="213"/>
    </row>
    <row r="1129" ht="12.75">
      <c r="A1129" s="213"/>
    </row>
    <row r="1130" ht="12.75">
      <c r="A1130" s="213"/>
    </row>
    <row r="1131" ht="12.75">
      <c r="A1131" s="213"/>
    </row>
    <row r="1132" ht="12.75">
      <c r="A1132" s="213"/>
    </row>
    <row r="1133" ht="12.75">
      <c r="A1133" s="213"/>
    </row>
    <row r="1134" ht="12.75">
      <c r="A1134" s="213"/>
    </row>
    <row r="1135" ht="12.75">
      <c r="A1135" s="213"/>
    </row>
    <row r="1136" ht="12.75">
      <c r="A1136" s="213"/>
    </row>
    <row r="1137" ht="12.75">
      <c r="A1137" s="213"/>
    </row>
    <row r="1138" ht="12.75">
      <c r="A1138" s="213"/>
    </row>
    <row r="1139" ht="12.75">
      <c r="A1139" s="213"/>
    </row>
    <row r="1140" ht="12.75">
      <c r="A1140" s="213"/>
    </row>
    <row r="1141" ht="12.75">
      <c r="A1141" s="213"/>
    </row>
    <row r="1142" ht="12.75">
      <c r="A1142" s="213"/>
    </row>
    <row r="1143" ht="12.75">
      <c r="A1143" s="213"/>
    </row>
    <row r="1144" ht="12.75">
      <c r="A1144" s="213"/>
    </row>
    <row r="1145" ht="12.75">
      <c r="A1145" s="213"/>
    </row>
    <row r="1146" ht="12.75">
      <c r="A1146" s="213"/>
    </row>
    <row r="1147" ht="12.75">
      <c r="A1147" s="213"/>
    </row>
    <row r="1148" ht="12.75">
      <c r="A1148" s="213"/>
    </row>
    <row r="1149" ht="12.75">
      <c r="A1149" s="213"/>
    </row>
    <row r="1150" ht="12.75">
      <c r="A1150" s="213"/>
    </row>
    <row r="1151" ht="12.75">
      <c r="A1151" s="213"/>
    </row>
    <row r="1152" ht="12.75">
      <c r="A1152" s="213"/>
    </row>
    <row r="1153" ht="12.75">
      <c r="A1153" s="213"/>
    </row>
    <row r="1154" ht="12.75">
      <c r="A1154" s="213"/>
    </row>
    <row r="1155" ht="12.75">
      <c r="A1155" s="213"/>
    </row>
    <row r="1156" ht="12.75">
      <c r="A1156" s="213"/>
    </row>
    <row r="1157" ht="12.75">
      <c r="A1157" s="213"/>
    </row>
    <row r="1158" ht="12.75">
      <c r="A1158" s="213"/>
    </row>
    <row r="1159" ht="12.75">
      <c r="A1159" s="213"/>
    </row>
    <row r="1160" ht="12.75">
      <c r="A1160" s="213"/>
    </row>
    <row r="1161" ht="12.75">
      <c r="A1161" s="213"/>
    </row>
    <row r="1162" ht="12.75">
      <c r="A1162" s="213"/>
    </row>
    <row r="1163" ht="12.75">
      <c r="A1163" s="213"/>
    </row>
    <row r="1164" ht="12.75">
      <c r="A1164" s="213"/>
    </row>
    <row r="1165" ht="12.75">
      <c r="A1165" s="213"/>
    </row>
    <row r="1166" ht="12.75">
      <c r="A1166" s="213"/>
    </row>
    <row r="1167" ht="12.75">
      <c r="A1167" s="213"/>
    </row>
    <row r="1168" ht="12.75">
      <c r="A1168" s="213"/>
    </row>
    <row r="1169" ht="12.75">
      <c r="A1169" s="213"/>
    </row>
    <row r="1170" ht="12.75">
      <c r="A1170" s="213"/>
    </row>
    <row r="1171" ht="12.75">
      <c r="A1171" s="213"/>
    </row>
    <row r="1172" ht="12.75">
      <c r="A1172" s="213"/>
    </row>
    <row r="1173" ht="12.75">
      <c r="A1173" s="213"/>
    </row>
    <row r="1174" ht="12.75">
      <c r="A1174" s="213"/>
    </row>
    <row r="1175" ht="12.75">
      <c r="A1175" s="213"/>
    </row>
    <row r="1176" ht="12.75">
      <c r="A1176" s="213"/>
    </row>
    <row r="1177" ht="12.75">
      <c r="A1177" s="213"/>
    </row>
    <row r="1178" ht="12.75">
      <c r="A1178" s="213"/>
    </row>
    <row r="1179" ht="12.75">
      <c r="A1179" s="213"/>
    </row>
    <row r="1180" ht="12.75">
      <c r="A1180" s="213"/>
    </row>
    <row r="1181" ht="12.75">
      <c r="A1181" s="213"/>
    </row>
    <row r="1182" ht="12.75">
      <c r="A1182" s="213"/>
    </row>
    <row r="1183" ht="12.75">
      <c r="A1183" s="213"/>
    </row>
    <row r="1184" ht="12.75">
      <c r="A1184" s="213"/>
    </row>
    <row r="1185" ht="12.75">
      <c r="A1185" s="213"/>
    </row>
    <row r="1186" ht="12.75">
      <c r="A1186" s="213"/>
    </row>
    <row r="1187" ht="12.75">
      <c r="A1187" s="213"/>
    </row>
    <row r="1188" ht="12.75">
      <c r="A1188" s="213"/>
    </row>
    <row r="1189" ht="12.75">
      <c r="A1189" s="213"/>
    </row>
    <row r="1190" ht="12.75">
      <c r="A1190" s="213"/>
    </row>
    <row r="1191" ht="12.75">
      <c r="A1191" s="213"/>
    </row>
    <row r="1192" ht="12.75">
      <c r="A1192" s="213"/>
    </row>
    <row r="1193" ht="12.75">
      <c r="A1193" s="213"/>
    </row>
    <row r="1194" ht="12.75">
      <c r="A1194" s="213"/>
    </row>
    <row r="1195" ht="12.75">
      <c r="A1195" s="213"/>
    </row>
    <row r="1196" ht="12.75">
      <c r="A1196" s="213"/>
    </row>
    <row r="1197" ht="12.75">
      <c r="A1197" s="213"/>
    </row>
    <row r="1198" ht="12.75">
      <c r="A1198" s="213"/>
    </row>
    <row r="1199" ht="12.75">
      <c r="A1199" s="213"/>
    </row>
    <row r="1200" ht="12.75">
      <c r="A1200" s="213"/>
    </row>
    <row r="1201" ht="12.75">
      <c r="A1201" s="213"/>
    </row>
    <row r="1202" ht="12.75">
      <c r="A1202" s="213"/>
    </row>
    <row r="1203" ht="12.75">
      <c r="A1203" s="213"/>
    </row>
    <row r="1204" ht="12.75">
      <c r="A1204" s="213"/>
    </row>
    <row r="1205" ht="12.75">
      <c r="A1205" s="213"/>
    </row>
    <row r="1206" ht="12.75">
      <c r="A1206" s="213"/>
    </row>
    <row r="1207" ht="12.75">
      <c r="A1207" s="213"/>
    </row>
    <row r="1208" ht="12.75">
      <c r="A1208" s="213"/>
    </row>
    <row r="1209" ht="12.75">
      <c r="A1209" s="213"/>
    </row>
    <row r="1210" ht="12.75">
      <c r="A1210" s="213"/>
    </row>
    <row r="1211" ht="12.75">
      <c r="A1211" s="213"/>
    </row>
    <row r="1212" ht="12.75">
      <c r="A1212" s="213"/>
    </row>
    <row r="1213" ht="12.75">
      <c r="A1213" s="213"/>
    </row>
    <row r="1214" ht="12.75">
      <c r="A1214" s="213"/>
    </row>
    <row r="1215" ht="12.75">
      <c r="A1215" s="213"/>
    </row>
    <row r="1216" ht="12.75">
      <c r="A1216" s="213"/>
    </row>
    <row r="1217" ht="12.75">
      <c r="A1217" s="213"/>
    </row>
    <row r="1218" ht="12.75">
      <c r="A1218" s="213"/>
    </row>
    <row r="1219" ht="12.75">
      <c r="A1219" s="213"/>
    </row>
    <row r="1220" ht="12.75">
      <c r="A1220" s="213"/>
    </row>
    <row r="1221" ht="12.75">
      <c r="A1221" s="213"/>
    </row>
    <row r="1222" ht="12.75">
      <c r="A1222" s="213"/>
    </row>
    <row r="1223" ht="12.75">
      <c r="A1223" s="213"/>
    </row>
    <row r="1224" ht="12.75">
      <c r="A1224" s="213"/>
    </row>
    <row r="1225" ht="12.75">
      <c r="A1225" s="213"/>
    </row>
    <row r="1226" ht="12.75">
      <c r="A1226" s="213"/>
    </row>
    <row r="1227" ht="12.75">
      <c r="A1227" s="213"/>
    </row>
    <row r="1228" ht="12.75">
      <c r="A1228" s="213"/>
    </row>
    <row r="1229" ht="12.75">
      <c r="A1229" s="213"/>
    </row>
    <row r="1230" ht="12.75">
      <c r="A1230" s="213"/>
    </row>
    <row r="1231" ht="12.75">
      <c r="A1231" s="213"/>
    </row>
    <row r="1232" ht="12.75">
      <c r="A1232" s="213"/>
    </row>
    <row r="1233" ht="12.75">
      <c r="A1233" s="213"/>
    </row>
    <row r="1234" ht="12.75">
      <c r="A1234" s="213"/>
    </row>
    <row r="1235" ht="12.75">
      <c r="A1235" s="213"/>
    </row>
    <row r="1236" ht="12.75">
      <c r="A1236" s="213"/>
    </row>
    <row r="1237" ht="12.75">
      <c r="A1237" s="213"/>
    </row>
    <row r="1238" ht="12.75">
      <c r="A1238" s="213"/>
    </row>
    <row r="1239" ht="12.75">
      <c r="A1239" s="213"/>
    </row>
    <row r="1240" ht="12.75">
      <c r="A1240" s="213"/>
    </row>
    <row r="1241" ht="12.75">
      <c r="A1241" s="213"/>
    </row>
    <row r="1242" ht="12.75">
      <c r="A1242" s="213"/>
    </row>
    <row r="1243" ht="12.75">
      <c r="A1243" s="213"/>
    </row>
    <row r="1244" ht="12.75">
      <c r="A1244" s="213"/>
    </row>
    <row r="1245" ht="12.75">
      <c r="A1245" s="213"/>
    </row>
    <row r="1246" ht="12.75">
      <c r="A1246" s="213"/>
    </row>
    <row r="1247" ht="12.75">
      <c r="A1247" s="213"/>
    </row>
    <row r="1248" ht="12.75">
      <c r="A1248" s="213"/>
    </row>
    <row r="1249" ht="12.75">
      <c r="A1249" s="213"/>
    </row>
    <row r="1250" ht="12.75">
      <c r="A1250" s="213"/>
    </row>
    <row r="1251" ht="12.75">
      <c r="A1251" s="213"/>
    </row>
    <row r="1252" ht="12.75">
      <c r="A1252" s="213"/>
    </row>
    <row r="1253" ht="12.75">
      <c r="A1253" s="213"/>
    </row>
    <row r="1254" ht="12.75">
      <c r="A1254" s="213"/>
    </row>
    <row r="1255" ht="12.75">
      <c r="A1255" s="213"/>
    </row>
    <row r="1256" ht="12.75">
      <c r="A1256" s="213"/>
    </row>
    <row r="1257" ht="12.75">
      <c r="A1257" s="213"/>
    </row>
    <row r="1258" ht="12.75">
      <c r="A1258" s="213"/>
    </row>
    <row r="1259" ht="12.75">
      <c r="A1259" s="213"/>
    </row>
    <row r="1260" ht="12.75">
      <c r="A1260" s="213"/>
    </row>
    <row r="1261" ht="12.75">
      <c r="A1261" s="213"/>
    </row>
    <row r="1262" ht="12.75">
      <c r="A1262" s="213"/>
    </row>
    <row r="1263" ht="12.75">
      <c r="A1263" s="213"/>
    </row>
    <row r="1264" ht="12.75">
      <c r="A1264" s="213"/>
    </row>
    <row r="1265" ht="12.75">
      <c r="A1265" s="213"/>
    </row>
    <row r="1266" ht="12.75">
      <c r="A1266" s="213"/>
    </row>
    <row r="1267" ht="12.75">
      <c r="A1267" s="213"/>
    </row>
    <row r="1268" ht="12.75">
      <c r="A1268" s="213"/>
    </row>
    <row r="1269" ht="12.75">
      <c r="A1269" s="213"/>
    </row>
    <row r="1270" ht="12.75">
      <c r="A1270" s="213"/>
    </row>
    <row r="1271" ht="12.75">
      <c r="A1271" s="213"/>
    </row>
    <row r="1272" ht="12.75">
      <c r="A1272" s="213"/>
    </row>
    <row r="1273" ht="12.75">
      <c r="A1273" s="213"/>
    </row>
    <row r="1274" ht="12.75">
      <c r="A1274" s="213"/>
    </row>
    <row r="1275" ht="12.75">
      <c r="A1275" s="213"/>
    </row>
    <row r="1276" ht="12.75">
      <c r="A1276" s="213"/>
    </row>
    <row r="1277" ht="12.75">
      <c r="A1277" s="213"/>
    </row>
    <row r="1278" ht="12.75">
      <c r="A1278" s="213"/>
    </row>
    <row r="1279" ht="12.75">
      <c r="A1279" s="213"/>
    </row>
    <row r="1280" ht="12.75">
      <c r="A1280" s="213"/>
    </row>
    <row r="1281" ht="12.75">
      <c r="A1281" s="213"/>
    </row>
    <row r="1282" ht="12.75">
      <c r="A1282" s="213"/>
    </row>
    <row r="1283" ht="12.75">
      <c r="A1283" s="213"/>
    </row>
    <row r="1284" ht="12.75">
      <c r="A1284" s="213"/>
    </row>
    <row r="1285" ht="12.75">
      <c r="A1285" s="213"/>
    </row>
    <row r="1286" ht="12.75">
      <c r="A1286" s="213"/>
    </row>
    <row r="1287" ht="12.75">
      <c r="A1287" s="213"/>
    </row>
    <row r="1288" ht="12.75">
      <c r="A1288" s="213"/>
    </row>
    <row r="1289" ht="12.75">
      <c r="A1289" s="213"/>
    </row>
    <row r="1290" ht="12.75">
      <c r="A1290" s="213"/>
    </row>
    <row r="1291" ht="12.75">
      <c r="A1291" s="213"/>
    </row>
    <row r="1292" ht="12.75">
      <c r="A1292" s="213"/>
    </row>
    <row r="1293" ht="12.75">
      <c r="A1293" s="213"/>
    </row>
    <row r="1294" ht="12.75">
      <c r="A1294" s="213"/>
    </row>
    <row r="1295" ht="12.75">
      <c r="A1295" s="213"/>
    </row>
    <row r="1296" ht="12.75">
      <c r="A1296" s="213"/>
    </row>
    <row r="1297" ht="12.75">
      <c r="A1297" s="213"/>
    </row>
    <row r="1298" ht="12.75">
      <c r="A1298" s="213"/>
    </row>
    <row r="1299" ht="12.75">
      <c r="A1299" s="213"/>
    </row>
    <row r="1300" ht="12.75">
      <c r="A1300" s="213"/>
    </row>
    <row r="1301" ht="12.75">
      <c r="A1301" s="213"/>
    </row>
    <row r="1302" ht="12.75">
      <c r="A1302" s="213"/>
    </row>
    <row r="1303" ht="12.75">
      <c r="A1303" s="213"/>
    </row>
    <row r="1304" ht="12.75">
      <c r="A1304" s="213"/>
    </row>
    <row r="1305" ht="12.75">
      <c r="A1305" s="213"/>
    </row>
    <row r="1306" ht="12.75">
      <c r="A1306" s="213"/>
    </row>
    <row r="1307" ht="12.75">
      <c r="A1307" s="213"/>
    </row>
    <row r="1308" ht="12.75">
      <c r="A1308" s="213"/>
    </row>
    <row r="1309" ht="12.75">
      <c r="A1309" s="213"/>
    </row>
    <row r="1310" ht="12.75">
      <c r="A1310" s="213"/>
    </row>
    <row r="1311" ht="12.75">
      <c r="A1311" s="213"/>
    </row>
    <row r="1312" ht="12.75">
      <c r="A1312" s="213"/>
    </row>
    <row r="1313" ht="12.75">
      <c r="A1313" s="213"/>
    </row>
    <row r="1314" ht="12.75">
      <c r="A1314" s="213"/>
    </row>
    <row r="1315" ht="12.75">
      <c r="A1315" s="213"/>
    </row>
    <row r="1316" ht="12.75">
      <c r="A1316" s="213"/>
    </row>
    <row r="1317" ht="12.75">
      <c r="A1317" s="213"/>
    </row>
    <row r="1318" ht="12.75">
      <c r="A1318" s="213"/>
    </row>
    <row r="1319" ht="12.75">
      <c r="A1319" s="213"/>
    </row>
    <row r="1320" ht="12.75">
      <c r="A1320" s="213"/>
    </row>
    <row r="1321" ht="12.75">
      <c r="A1321" s="213"/>
    </row>
    <row r="1322" ht="12.75">
      <c r="A1322" s="213"/>
    </row>
    <row r="1323" ht="12.75">
      <c r="A1323" s="213"/>
    </row>
    <row r="1324" ht="12.75">
      <c r="A1324" s="213"/>
    </row>
    <row r="1325" ht="12.75">
      <c r="A1325" s="213"/>
    </row>
    <row r="1326" ht="12.75">
      <c r="A1326" s="213"/>
    </row>
    <row r="1327" ht="12.75">
      <c r="A1327" s="213"/>
    </row>
    <row r="1328" ht="12.75">
      <c r="A1328" s="213"/>
    </row>
    <row r="1329" ht="12.75">
      <c r="A1329" s="213"/>
    </row>
    <row r="1330" ht="12.75">
      <c r="A1330" s="213"/>
    </row>
    <row r="1331" ht="12.75">
      <c r="A1331" s="213"/>
    </row>
    <row r="1332" ht="12.75">
      <c r="A1332" s="213"/>
    </row>
    <row r="1333" ht="12.75">
      <c r="A1333" s="213"/>
    </row>
    <row r="1334" ht="12.75">
      <c r="A1334" s="213"/>
    </row>
    <row r="1335" ht="12.75">
      <c r="A1335" s="213"/>
    </row>
    <row r="1336" ht="12.75">
      <c r="A1336" s="213"/>
    </row>
    <row r="1337" ht="12.75">
      <c r="A1337" s="213"/>
    </row>
    <row r="1338" ht="12.75">
      <c r="A1338" s="213"/>
    </row>
    <row r="1339" ht="12.75">
      <c r="A1339" s="213"/>
    </row>
    <row r="1340" ht="12.75">
      <c r="A1340" s="213"/>
    </row>
    <row r="1341" ht="12.75">
      <c r="A1341" s="213"/>
    </row>
    <row r="1342" ht="12.75">
      <c r="A1342" s="213"/>
    </row>
    <row r="1343" ht="12.75">
      <c r="A1343" s="213"/>
    </row>
    <row r="1344" ht="12.75">
      <c r="A1344" s="213"/>
    </row>
    <row r="1345" ht="12.75">
      <c r="A1345" s="213"/>
    </row>
    <row r="1346" ht="12.75">
      <c r="A1346" s="213"/>
    </row>
    <row r="1347" ht="12.75">
      <c r="A1347" s="213"/>
    </row>
    <row r="1348" ht="12.75">
      <c r="A1348" s="213"/>
    </row>
    <row r="1349" ht="12.75">
      <c r="A1349" s="213"/>
    </row>
    <row r="1350" ht="12.75">
      <c r="A1350" s="213"/>
    </row>
    <row r="1351" ht="12.75">
      <c r="A1351" s="213"/>
    </row>
    <row r="1352" ht="12.75">
      <c r="A1352" s="213"/>
    </row>
    <row r="1353" ht="12.75">
      <c r="A1353" s="213"/>
    </row>
    <row r="1354" ht="12.75">
      <c r="A1354" s="213"/>
    </row>
    <row r="1355" ht="12.75">
      <c r="A1355" s="213"/>
    </row>
    <row r="1356" ht="12.75">
      <c r="A1356" s="213"/>
    </row>
    <row r="1357" ht="12.75">
      <c r="A1357" s="213"/>
    </row>
    <row r="1358" ht="12.75">
      <c r="A1358" s="213"/>
    </row>
    <row r="1359" ht="12.75">
      <c r="A1359" s="213"/>
    </row>
    <row r="1360" ht="12.75">
      <c r="A1360" s="213"/>
    </row>
    <row r="1361" ht="12.75">
      <c r="A1361" s="213"/>
    </row>
    <row r="1362" ht="12.75">
      <c r="A1362" s="213"/>
    </row>
    <row r="1363" ht="12.75">
      <c r="A1363" s="213"/>
    </row>
    <row r="1364" ht="12.75">
      <c r="A1364" s="213"/>
    </row>
    <row r="1365" ht="12.75">
      <c r="A1365" s="213"/>
    </row>
    <row r="1366" ht="12.75">
      <c r="A1366" s="213"/>
    </row>
    <row r="1367" ht="12.75">
      <c r="A1367" s="213"/>
    </row>
    <row r="1368" ht="12.75">
      <c r="A1368" s="213"/>
    </row>
    <row r="1369" ht="12.75">
      <c r="A1369" s="213"/>
    </row>
    <row r="1370" ht="12.75">
      <c r="A1370" s="213"/>
    </row>
    <row r="1371" ht="12.75">
      <c r="A1371" s="213"/>
    </row>
    <row r="1372" ht="12.75">
      <c r="A1372" s="213"/>
    </row>
    <row r="1373" ht="12.75">
      <c r="A1373" s="213"/>
    </row>
    <row r="1374" ht="12.75">
      <c r="A1374" s="213"/>
    </row>
    <row r="1375" ht="12.75">
      <c r="A1375" s="213"/>
    </row>
    <row r="1376" ht="12.75">
      <c r="A1376" s="213"/>
    </row>
    <row r="1377" ht="12.75">
      <c r="A1377" s="213"/>
    </row>
    <row r="1378" ht="12.75">
      <c r="A1378" s="213"/>
    </row>
    <row r="1379" ht="12.75">
      <c r="A1379" s="213"/>
    </row>
    <row r="1380" ht="12.75">
      <c r="A1380" s="213"/>
    </row>
    <row r="1381" ht="12.75">
      <c r="A1381" s="213"/>
    </row>
    <row r="1382" ht="12.75">
      <c r="A1382" s="213"/>
    </row>
    <row r="1383" ht="12.75">
      <c r="A1383" s="213"/>
    </row>
    <row r="1384" ht="12.75">
      <c r="A1384" s="213"/>
    </row>
    <row r="1385" ht="12.75">
      <c r="A1385" s="213"/>
    </row>
    <row r="1386" ht="12.75">
      <c r="A1386" s="213"/>
    </row>
    <row r="1387" ht="12.75">
      <c r="A1387" s="213"/>
    </row>
    <row r="1388" ht="12.75">
      <c r="A1388" s="213"/>
    </row>
    <row r="1389" ht="12.75">
      <c r="A1389" s="213"/>
    </row>
    <row r="1390" ht="12.75">
      <c r="A1390" s="213"/>
    </row>
    <row r="1391" ht="12.75">
      <c r="A1391" s="213"/>
    </row>
    <row r="1392" ht="12.75">
      <c r="A1392" s="213"/>
    </row>
    <row r="1393" ht="12.75">
      <c r="A1393" s="213"/>
    </row>
    <row r="1394" ht="12.75">
      <c r="A1394" s="213"/>
    </row>
    <row r="1395" ht="12.75">
      <c r="A1395" s="213"/>
    </row>
    <row r="1396" ht="12.75">
      <c r="A1396" s="213"/>
    </row>
    <row r="1397" ht="12.75">
      <c r="A1397" s="213"/>
    </row>
    <row r="1398" ht="12.75">
      <c r="A1398" s="213"/>
    </row>
    <row r="1399" ht="12.75">
      <c r="A1399" s="213"/>
    </row>
    <row r="1400" ht="12.75">
      <c r="A1400" s="213"/>
    </row>
    <row r="1401" ht="12.75">
      <c r="A1401" s="213"/>
    </row>
    <row r="1402" ht="12.75">
      <c r="A1402" s="213"/>
    </row>
    <row r="1403" ht="12.75">
      <c r="A1403" s="213"/>
    </row>
    <row r="1404" ht="12.75">
      <c r="A1404" s="213"/>
    </row>
    <row r="1405" ht="12.75">
      <c r="A1405" s="213"/>
    </row>
    <row r="1406" ht="12.75">
      <c r="A1406" s="213"/>
    </row>
    <row r="1407" ht="12.75">
      <c r="A1407" s="213"/>
    </row>
    <row r="1408" ht="12.75">
      <c r="A1408" s="213"/>
    </row>
    <row r="1409" ht="12.75">
      <c r="A1409" s="213"/>
    </row>
    <row r="1410" ht="12.75">
      <c r="A1410" s="213"/>
    </row>
    <row r="1411" ht="12.75">
      <c r="A1411" s="213"/>
    </row>
    <row r="1412" ht="12.75">
      <c r="A1412" s="213"/>
    </row>
    <row r="1413" ht="12.75">
      <c r="A1413" s="213"/>
    </row>
    <row r="1414" ht="12.75">
      <c r="A1414" s="213"/>
    </row>
    <row r="1415" ht="12.75">
      <c r="A1415" s="213"/>
    </row>
    <row r="1416" ht="12.75">
      <c r="A1416" s="213"/>
    </row>
    <row r="1417" ht="12.75">
      <c r="A1417" s="213"/>
    </row>
    <row r="1418" ht="12.75">
      <c r="A1418" s="213"/>
    </row>
    <row r="1419" ht="12.75">
      <c r="A1419" s="213"/>
    </row>
    <row r="1420" ht="12.75">
      <c r="A1420" s="213"/>
    </row>
    <row r="1421" ht="12.75">
      <c r="A1421" s="213"/>
    </row>
    <row r="1422" ht="12.75">
      <c r="A1422" s="213"/>
    </row>
    <row r="1423" ht="12.75">
      <c r="A1423" s="213"/>
    </row>
    <row r="1424" ht="12.75">
      <c r="A1424" s="213"/>
    </row>
    <row r="1425" ht="12.75">
      <c r="A1425" s="213"/>
    </row>
    <row r="1426" ht="12.75">
      <c r="A1426" s="213"/>
    </row>
    <row r="1427" ht="12.75">
      <c r="A1427" s="213"/>
    </row>
    <row r="1428" ht="12.75">
      <c r="A1428" s="213"/>
    </row>
    <row r="1429" ht="12.75">
      <c r="A1429" s="213"/>
    </row>
    <row r="1430" ht="12.75">
      <c r="A1430" s="213"/>
    </row>
    <row r="1431" ht="12.75">
      <c r="A1431" s="213"/>
    </row>
    <row r="1432" ht="12.75">
      <c r="A1432" s="213"/>
    </row>
    <row r="1433" ht="12.75">
      <c r="A1433" s="213"/>
    </row>
    <row r="1434" ht="12.75">
      <c r="A1434" s="213"/>
    </row>
    <row r="1435" ht="12.75">
      <c r="A1435" s="213"/>
    </row>
    <row r="1436" ht="12.75">
      <c r="A1436" s="213"/>
    </row>
    <row r="1437" ht="12.75">
      <c r="A1437" s="213"/>
    </row>
    <row r="1438" ht="12.75">
      <c r="A1438" s="213"/>
    </row>
    <row r="1439" ht="12.75">
      <c r="A1439" s="213"/>
    </row>
    <row r="1440" ht="12.75">
      <c r="A1440" s="213"/>
    </row>
    <row r="1441" ht="12.75">
      <c r="A1441" s="213"/>
    </row>
    <row r="1442" ht="12.75">
      <c r="A1442" s="213"/>
    </row>
    <row r="1443" ht="12.75">
      <c r="A1443" s="213"/>
    </row>
    <row r="1444" ht="12.75">
      <c r="A1444" s="213"/>
    </row>
    <row r="1445" ht="12.75">
      <c r="A1445" s="213"/>
    </row>
    <row r="1446" ht="12.75">
      <c r="A1446" s="213"/>
    </row>
    <row r="1447" ht="12.75">
      <c r="A1447" s="213"/>
    </row>
    <row r="1448" ht="12.75">
      <c r="A1448" s="213"/>
    </row>
    <row r="1449" ht="12.75">
      <c r="A1449" s="213"/>
    </row>
    <row r="1450" ht="12.75">
      <c r="A1450" s="213"/>
    </row>
    <row r="1451" ht="12.75">
      <c r="A1451" s="213"/>
    </row>
    <row r="1452" ht="12.75">
      <c r="A1452" s="213"/>
    </row>
    <row r="1453" ht="12.75">
      <c r="A1453" s="213"/>
    </row>
    <row r="1454" ht="12.75">
      <c r="A1454" s="213"/>
    </row>
    <row r="1455" ht="12.75">
      <c r="A1455" s="213"/>
    </row>
    <row r="1456" ht="12.75">
      <c r="A1456" s="213"/>
    </row>
    <row r="1457" ht="12.75">
      <c r="A1457" s="213"/>
    </row>
    <row r="1458" ht="12.75">
      <c r="A1458" s="213"/>
    </row>
    <row r="1459" ht="12.75">
      <c r="A1459" s="213"/>
    </row>
    <row r="1460" ht="12.75">
      <c r="A1460" s="213"/>
    </row>
    <row r="1461" ht="12.75">
      <c r="A1461" s="213"/>
    </row>
    <row r="1462" ht="12.75">
      <c r="A1462" s="213"/>
    </row>
    <row r="1463" ht="12.75">
      <c r="A1463" s="213"/>
    </row>
    <row r="1464" ht="12.75">
      <c r="A1464" s="213"/>
    </row>
    <row r="1465" ht="12.75">
      <c r="A1465" s="213"/>
    </row>
    <row r="1466" ht="12.75">
      <c r="A1466" s="213"/>
    </row>
    <row r="1467" ht="12.75">
      <c r="A1467" s="213"/>
    </row>
    <row r="1468" ht="12.75">
      <c r="A1468" s="213"/>
    </row>
    <row r="1469" ht="12.75">
      <c r="A1469" s="213"/>
    </row>
    <row r="1470" ht="12.75">
      <c r="A1470" s="213"/>
    </row>
    <row r="1471" ht="12.75">
      <c r="A1471" s="213"/>
    </row>
    <row r="1472" ht="12.75">
      <c r="A1472" s="213"/>
    </row>
    <row r="1473" ht="12.75">
      <c r="A1473" s="213"/>
    </row>
    <row r="1474" ht="12.75">
      <c r="A1474" s="213"/>
    </row>
    <row r="1475" ht="12.75">
      <c r="A1475" s="213"/>
    </row>
    <row r="1476" ht="12.75">
      <c r="A1476" s="213"/>
    </row>
    <row r="1477" ht="12.75">
      <c r="A1477" s="213"/>
    </row>
    <row r="1478" ht="12.75">
      <c r="A1478" s="213"/>
    </row>
    <row r="1479" ht="12.75">
      <c r="A1479" s="213"/>
    </row>
    <row r="1480" ht="12.75">
      <c r="A1480" s="213"/>
    </row>
    <row r="1481" ht="12.75">
      <c r="A1481" s="213"/>
    </row>
    <row r="1482" ht="12.75">
      <c r="A1482" s="213"/>
    </row>
    <row r="1483" ht="12.75">
      <c r="A1483" s="213"/>
    </row>
    <row r="1484" ht="12.75">
      <c r="A1484" s="213"/>
    </row>
    <row r="1485" ht="12.75">
      <c r="A1485" s="213"/>
    </row>
    <row r="1486" ht="12.75">
      <c r="A1486" s="213"/>
    </row>
    <row r="1487" ht="12.75">
      <c r="A1487" s="213"/>
    </row>
    <row r="1488" ht="12.75">
      <c r="A1488" s="213"/>
    </row>
    <row r="1489" ht="12.75">
      <c r="A1489" s="213"/>
    </row>
  </sheetData>
  <mergeCells count="156">
    <mergeCell ref="A74:A81"/>
    <mergeCell ref="B74:P74"/>
    <mergeCell ref="B75:P75"/>
    <mergeCell ref="B76:P76"/>
    <mergeCell ref="B77:P77"/>
    <mergeCell ref="A340:A358"/>
    <mergeCell ref="B340:P340"/>
    <mergeCell ref="B341:P341"/>
    <mergeCell ref="B342:P342"/>
    <mergeCell ref="B343:P343"/>
    <mergeCell ref="A309:A339"/>
    <mergeCell ref="B313:P313"/>
    <mergeCell ref="B309:P309"/>
    <mergeCell ref="B310:P310"/>
    <mergeCell ref="B311:P311"/>
    <mergeCell ref="B312:P312"/>
    <mergeCell ref="A63:A72"/>
    <mergeCell ref="B238:P238"/>
    <mergeCell ref="B239:P239"/>
    <mergeCell ref="B259:P259"/>
    <mergeCell ref="B124:P124"/>
    <mergeCell ref="B125:P125"/>
    <mergeCell ref="B143:P143"/>
    <mergeCell ref="B144:P144"/>
    <mergeCell ref="B103:P103"/>
    <mergeCell ref="B104:P104"/>
    <mergeCell ref="A12:A22"/>
    <mergeCell ref="A23:A32"/>
    <mergeCell ref="A33:A43"/>
    <mergeCell ref="A54:A62"/>
    <mergeCell ref="A44:A53"/>
    <mergeCell ref="B434:P434"/>
    <mergeCell ref="B260:P260"/>
    <mergeCell ref="B217:P217"/>
    <mergeCell ref="B218:P218"/>
    <mergeCell ref="B236:P236"/>
    <mergeCell ref="B237:P237"/>
    <mergeCell ref="B430:P430"/>
    <mergeCell ref="B431:P431"/>
    <mergeCell ref="B432:P432"/>
    <mergeCell ref="B433:P433"/>
    <mergeCell ref="B261:P261"/>
    <mergeCell ref="B262:P262"/>
    <mergeCell ref="B145:P145"/>
    <mergeCell ref="B146:P146"/>
    <mergeCell ref="B147:P147"/>
    <mergeCell ref="B215:P215"/>
    <mergeCell ref="B216:P216"/>
    <mergeCell ref="B170:P170"/>
    <mergeCell ref="B171:P171"/>
    <mergeCell ref="B172:P172"/>
    <mergeCell ref="B122:P122"/>
    <mergeCell ref="B123:P123"/>
    <mergeCell ref="B94:P94"/>
    <mergeCell ref="B95:P95"/>
    <mergeCell ref="B101:P101"/>
    <mergeCell ref="B102:P102"/>
    <mergeCell ref="B66:P66"/>
    <mergeCell ref="B69:C69"/>
    <mergeCell ref="B92:P92"/>
    <mergeCell ref="B93:P93"/>
    <mergeCell ref="B84:P84"/>
    <mergeCell ref="B83:P83"/>
    <mergeCell ref="B67:P67"/>
    <mergeCell ref="B57:P57"/>
    <mergeCell ref="B63:P63"/>
    <mergeCell ref="B64:P64"/>
    <mergeCell ref="B65:P65"/>
    <mergeCell ref="B39:C39"/>
    <mergeCell ref="B54:P54"/>
    <mergeCell ref="B55:P55"/>
    <mergeCell ref="B56:P56"/>
    <mergeCell ref="B44:P44"/>
    <mergeCell ref="B45:P45"/>
    <mergeCell ref="B46:P46"/>
    <mergeCell ref="B47:P47"/>
    <mergeCell ref="A82:A91"/>
    <mergeCell ref="B168:P168"/>
    <mergeCell ref="B26:P26"/>
    <mergeCell ref="B27:P27"/>
    <mergeCell ref="B29:C29"/>
    <mergeCell ref="B33:P33"/>
    <mergeCell ref="B34:P34"/>
    <mergeCell ref="B35:P35"/>
    <mergeCell ref="B36:P36"/>
    <mergeCell ref="B37:P37"/>
    <mergeCell ref="A2:P2"/>
    <mergeCell ref="E4:F4"/>
    <mergeCell ref="B23:P23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59:A273"/>
    <mergeCell ref="B12:P12"/>
    <mergeCell ref="B13:P13"/>
    <mergeCell ref="B14:P14"/>
    <mergeCell ref="B82:P82"/>
    <mergeCell ref="B24:P24"/>
    <mergeCell ref="B25:P25"/>
    <mergeCell ref="B15:P15"/>
    <mergeCell ref="B16:P16"/>
    <mergeCell ref="B18:C18"/>
    <mergeCell ref="A92:A100"/>
    <mergeCell ref="A122:A142"/>
    <mergeCell ref="A143:A167"/>
    <mergeCell ref="A101:A121"/>
    <mergeCell ref="B297:P297"/>
    <mergeCell ref="B169:P169"/>
    <mergeCell ref="A168:A191"/>
    <mergeCell ref="A215:A235"/>
    <mergeCell ref="A236:A258"/>
    <mergeCell ref="A192:A214"/>
    <mergeCell ref="B192:P192"/>
    <mergeCell ref="B193:P193"/>
    <mergeCell ref="B194:P194"/>
    <mergeCell ref="B195:P195"/>
    <mergeCell ref="K1:P1"/>
    <mergeCell ref="A295:A308"/>
    <mergeCell ref="A430:A462"/>
    <mergeCell ref="B274:P274"/>
    <mergeCell ref="B275:P275"/>
    <mergeCell ref="B276:P276"/>
    <mergeCell ref="B277:P277"/>
    <mergeCell ref="A274:A294"/>
    <mergeCell ref="B295:P295"/>
    <mergeCell ref="B296:P296"/>
    <mergeCell ref="A359:A381"/>
    <mergeCell ref="B382:P382"/>
    <mergeCell ref="B383:P383"/>
    <mergeCell ref="B385:P385"/>
    <mergeCell ref="B359:P359"/>
    <mergeCell ref="B360:P360"/>
    <mergeCell ref="B361:P361"/>
    <mergeCell ref="B362:P362"/>
    <mergeCell ref="B386:P386"/>
    <mergeCell ref="B384:P384"/>
    <mergeCell ref="A382:A405"/>
    <mergeCell ref="B406:P406"/>
    <mergeCell ref="A406:A429"/>
    <mergeCell ref="B407:P407"/>
    <mergeCell ref="B408:P408"/>
    <mergeCell ref="B409:P409"/>
    <mergeCell ref="B410:P410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10" manualBreakCount="10">
    <brk id="53" max="15" man="1"/>
    <brk id="91" max="15" man="1"/>
    <brk id="121" max="15" man="1"/>
    <brk id="167" max="15" man="1"/>
    <brk id="214" max="15" man="1"/>
    <brk id="258" max="15" man="1"/>
    <brk id="294" max="15" man="1"/>
    <brk id="339" max="15" man="1"/>
    <brk id="381" max="15" man="1"/>
    <brk id="42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1">
      <selection activeCell="D121" sqref="D12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370" t="s">
        <v>461</v>
      </c>
      <c r="F1" s="370"/>
      <c r="G1" s="370"/>
      <c r="H1" s="370"/>
      <c r="I1" s="370"/>
      <c r="J1" s="370"/>
      <c r="K1" s="370"/>
      <c r="L1" s="370"/>
    </row>
    <row r="2" ht="3" customHeight="1" hidden="1"/>
    <row r="3" ht="12.75" hidden="1"/>
    <row r="4" ht="12.75" hidden="1"/>
    <row r="5" spans="1:12" ht="15" customHeight="1">
      <c r="A5" s="371" t="s">
        <v>565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</row>
    <row r="6" s="2" customFormat="1" ht="13.5" thickBot="1"/>
    <row r="7" spans="1:12" ht="11.25" customHeight="1">
      <c r="A7" s="378" t="s">
        <v>114</v>
      </c>
      <c r="B7" s="379"/>
      <c r="C7" s="379"/>
      <c r="D7" s="376" t="s">
        <v>115</v>
      </c>
      <c r="E7" s="380" t="s">
        <v>566</v>
      </c>
      <c r="F7" s="361" t="s">
        <v>567</v>
      </c>
      <c r="G7" s="384" t="s">
        <v>98</v>
      </c>
      <c r="H7" s="384"/>
      <c r="I7" s="384"/>
      <c r="J7" s="384"/>
      <c r="K7" s="384"/>
      <c r="L7" s="374" t="s">
        <v>116</v>
      </c>
    </row>
    <row r="8" spans="1:12" ht="9.75" customHeight="1">
      <c r="A8" s="177"/>
      <c r="B8" s="218"/>
      <c r="C8" s="218"/>
      <c r="D8" s="377"/>
      <c r="E8" s="381"/>
      <c r="F8" s="358"/>
      <c r="G8" s="382" t="s">
        <v>288</v>
      </c>
      <c r="H8" s="383" t="s">
        <v>145</v>
      </c>
      <c r="I8" s="383"/>
      <c r="J8" s="383"/>
      <c r="K8" s="385" t="s">
        <v>315</v>
      </c>
      <c r="L8" s="375"/>
    </row>
    <row r="9" spans="1:12" ht="24.75" customHeight="1">
      <c r="A9" s="217" t="s">
        <v>117</v>
      </c>
      <c r="B9" s="215" t="s">
        <v>118</v>
      </c>
      <c r="C9" s="215" t="s">
        <v>339</v>
      </c>
      <c r="D9" s="377"/>
      <c r="E9" s="381"/>
      <c r="F9" s="358"/>
      <c r="G9" s="382"/>
      <c r="H9" s="162" t="s">
        <v>759</v>
      </c>
      <c r="I9" s="163" t="s">
        <v>222</v>
      </c>
      <c r="J9" s="163" t="s">
        <v>223</v>
      </c>
      <c r="K9" s="385"/>
      <c r="L9" s="375"/>
    </row>
    <row r="10" spans="1:12" ht="11.25" customHeight="1">
      <c r="A10" s="170">
        <v>1</v>
      </c>
      <c r="B10" s="160">
        <v>2</v>
      </c>
      <c r="C10" s="160">
        <v>3</v>
      </c>
      <c r="D10" s="160">
        <v>4</v>
      </c>
      <c r="E10" s="160">
        <v>5</v>
      </c>
      <c r="F10" s="160">
        <v>6</v>
      </c>
      <c r="G10" s="160">
        <v>7</v>
      </c>
      <c r="H10" s="160">
        <v>8</v>
      </c>
      <c r="I10" s="160">
        <v>9</v>
      </c>
      <c r="J10" s="160">
        <v>10</v>
      </c>
      <c r="K10" s="160">
        <v>11</v>
      </c>
      <c r="L10" s="171">
        <v>12</v>
      </c>
    </row>
    <row r="11" spans="1:13" ht="12" customHeight="1">
      <c r="A11" s="69" t="s">
        <v>119</v>
      </c>
      <c r="B11" s="74"/>
      <c r="C11" s="74"/>
      <c r="D11" s="74" t="s">
        <v>120</v>
      </c>
      <c r="E11" s="108">
        <v>0</v>
      </c>
      <c r="F11" s="108">
        <v>0</v>
      </c>
      <c r="G11" s="108"/>
      <c r="H11" s="108"/>
      <c r="I11" s="108"/>
      <c r="J11" s="108"/>
      <c r="K11" s="108"/>
      <c r="L11" s="109">
        <f>L12+L13</f>
        <v>234500</v>
      </c>
      <c r="M11" t="s">
        <v>310</v>
      </c>
    </row>
    <row r="12" spans="1:12" ht="12.75">
      <c r="A12" s="125" t="s">
        <v>340</v>
      </c>
      <c r="B12" s="126" t="s">
        <v>270</v>
      </c>
      <c r="C12" s="126" t="s">
        <v>271</v>
      </c>
      <c r="D12" s="126" t="s">
        <v>272</v>
      </c>
      <c r="E12" s="110">
        <v>0</v>
      </c>
      <c r="F12" s="110">
        <v>0</v>
      </c>
      <c r="G12" s="110"/>
      <c r="H12" s="110"/>
      <c r="I12" s="110"/>
      <c r="J12" s="110"/>
      <c r="K12" s="110"/>
      <c r="L12" s="111">
        <v>500</v>
      </c>
    </row>
    <row r="13" spans="1:12" ht="14.25" customHeight="1">
      <c r="A13" s="125">
        <v>700</v>
      </c>
      <c r="B13" s="126">
        <v>70005</v>
      </c>
      <c r="C13" s="126">
        <v>2350</v>
      </c>
      <c r="D13" s="127" t="s">
        <v>674</v>
      </c>
      <c r="E13" s="110">
        <v>0</v>
      </c>
      <c r="F13" s="110">
        <v>0</v>
      </c>
      <c r="G13" s="110"/>
      <c r="H13" s="110"/>
      <c r="I13" s="110"/>
      <c r="J13" s="110"/>
      <c r="K13" s="110"/>
      <c r="L13" s="111">
        <v>234000</v>
      </c>
    </row>
    <row r="14" spans="1:12" ht="12.75">
      <c r="A14" s="107" t="s">
        <v>121</v>
      </c>
      <c r="B14" s="386" t="s">
        <v>122</v>
      </c>
      <c r="C14" s="386"/>
      <c r="D14" s="386"/>
      <c r="E14" s="386"/>
      <c r="F14" s="386"/>
      <c r="G14" s="112"/>
      <c r="H14" s="112"/>
      <c r="I14" s="112"/>
      <c r="J14" s="112"/>
      <c r="K14" s="112"/>
      <c r="L14" s="113"/>
    </row>
    <row r="15" spans="1:12" ht="17.25" customHeight="1">
      <c r="A15" s="128" t="s">
        <v>340</v>
      </c>
      <c r="B15" s="124" t="s">
        <v>646</v>
      </c>
      <c r="C15" s="124" t="s">
        <v>14</v>
      </c>
      <c r="D15" s="129" t="s">
        <v>124</v>
      </c>
      <c r="E15" s="114">
        <f>'Z 1'!I10</f>
        <v>61000</v>
      </c>
      <c r="F15" s="114">
        <f>F16+F17</f>
        <v>61000</v>
      </c>
      <c r="G15" s="114">
        <f aca="true" t="shared" si="0" ref="G15:L15">G16+G17</f>
        <v>61000</v>
      </c>
      <c r="H15" s="114">
        <f t="shared" si="0"/>
        <v>5000</v>
      </c>
      <c r="I15" s="114">
        <f t="shared" si="0"/>
        <v>0</v>
      </c>
      <c r="J15" s="114">
        <f t="shared" si="0"/>
        <v>0</v>
      </c>
      <c r="K15" s="114">
        <f t="shared" si="0"/>
        <v>0</v>
      </c>
      <c r="L15" s="161">
        <f t="shared" si="0"/>
        <v>0</v>
      </c>
    </row>
    <row r="16" spans="1:12" ht="12.75">
      <c r="A16" s="101"/>
      <c r="B16" s="102"/>
      <c r="C16" s="102" t="s">
        <v>283</v>
      </c>
      <c r="D16" s="130" t="s">
        <v>284</v>
      </c>
      <c r="E16" s="97">
        <v>0</v>
      </c>
      <c r="F16" s="97">
        <f>'Z 2 '!G10</f>
        <v>5000</v>
      </c>
      <c r="G16" s="97">
        <f>F16</f>
        <v>5000</v>
      </c>
      <c r="H16" s="97">
        <f>G16</f>
        <v>5000</v>
      </c>
      <c r="I16" s="97"/>
      <c r="J16" s="97"/>
      <c r="K16" s="97"/>
      <c r="L16" s="147"/>
    </row>
    <row r="17" spans="1:12" ht="12.75">
      <c r="A17" s="115"/>
      <c r="B17" s="48"/>
      <c r="C17" s="48" t="s">
        <v>638</v>
      </c>
      <c r="D17" s="106" t="s">
        <v>720</v>
      </c>
      <c r="E17" s="48">
        <v>0</v>
      </c>
      <c r="F17" s="97">
        <f>'Z 2 '!G11</f>
        <v>56000</v>
      </c>
      <c r="G17" s="48">
        <f>F17</f>
        <v>56000</v>
      </c>
      <c r="H17" s="48"/>
      <c r="I17" s="48"/>
      <c r="J17" s="48"/>
      <c r="K17" s="48"/>
      <c r="L17" s="116">
        <v>0</v>
      </c>
    </row>
    <row r="18" spans="1:12" ht="12.75" hidden="1">
      <c r="A18" s="117" t="s">
        <v>340</v>
      </c>
      <c r="B18" s="50" t="s">
        <v>347</v>
      </c>
      <c r="C18" s="50" t="s">
        <v>123</v>
      </c>
      <c r="D18" s="50" t="s">
        <v>129</v>
      </c>
      <c r="E18" s="50" t="e">
        <f>'Z 1'!#REF!</f>
        <v>#REF!</v>
      </c>
      <c r="F18" s="50">
        <f>F19+F20+F21+F22+F24+F23+F25+F26+F27+F28+F29+F30</f>
        <v>0</v>
      </c>
      <c r="G18" s="50"/>
      <c r="H18" s="50"/>
      <c r="I18" s="50"/>
      <c r="J18" s="50"/>
      <c r="K18" s="50"/>
      <c r="L18" s="118">
        <v>0</v>
      </c>
    </row>
    <row r="19" spans="1:12" ht="12.75" hidden="1">
      <c r="A19" s="115"/>
      <c r="B19" s="48"/>
      <c r="C19" s="48" t="s">
        <v>625</v>
      </c>
      <c r="D19" s="106" t="s">
        <v>626</v>
      </c>
      <c r="E19" s="48">
        <v>0</v>
      </c>
      <c r="F19" s="48">
        <v>0</v>
      </c>
      <c r="G19" s="48"/>
      <c r="H19" s="48"/>
      <c r="I19" s="48"/>
      <c r="J19" s="48"/>
      <c r="K19" s="48"/>
      <c r="L19" s="116">
        <v>0</v>
      </c>
    </row>
    <row r="20" spans="1:12" ht="12.75" hidden="1">
      <c r="A20" s="115"/>
      <c r="B20" s="48"/>
      <c r="C20" s="48" t="s">
        <v>627</v>
      </c>
      <c r="D20" s="106" t="s">
        <v>628</v>
      </c>
      <c r="E20" s="48">
        <v>0</v>
      </c>
      <c r="F20" s="48">
        <v>0</v>
      </c>
      <c r="G20" s="48"/>
      <c r="H20" s="48"/>
      <c r="I20" s="48"/>
      <c r="J20" s="48"/>
      <c r="K20" s="48"/>
      <c r="L20" s="116">
        <v>0</v>
      </c>
    </row>
    <row r="21" spans="1:12" ht="12.75" hidden="1">
      <c r="A21" s="115"/>
      <c r="B21" s="48"/>
      <c r="C21" s="48" t="s">
        <v>629</v>
      </c>
      <c r="D21" s="48" t="s">
        <v>130</v>
      </c>
      <c r="E21" s="48">
        <v>0</v>
      </c>
      <c r="F21" s="48">
        <v>0</v>
      </c>
      <c r="G21" s="48"/>
      <c r="H21" s="48"/>
      <c r="I21" s="48"/>
      <c r="J21" s="48"/>
      <c r="K21" s="48"/>
      <c r="L21" s="116">
        <v>0</v>
      </c>
    </row>
    <row r="22" spans="1:12" ht="12.75" hidden="1">
      <c r="A22" s="115"/>
      <c r="B22" s="48"/>
      <c r="C22" s="106" t="s">
        <v>655</v>
      </c>
      <c r="D22" s="106" t="s">
        <v>131</v>
      </c>
      <c r="E22" s="48">
        <v>0</v>
      </c>
      <c r="F22" s="48">
        <v>0</v>
      </c>
      <c r="G22" s="48"/>
      <c r="H22" s="48"/>
      <c r="I22" s="48"/>
      <c r="J22" s="48"/>
      <c r="K22" s="48"/>
      <c r="L22" s="116">
        <v>0</v>
      </c>
    </row>
    <row r="23" spans="1:12" ht="12.75" hidden="1">
      <c r="A23" s="115"/>
      <c r="B23" s="48"/>
      <c r="C23" s="106" t="s">
        <v>631</v>
      </c>
      <c r="D23" s="106" t="s">
        <v>632</v>
      </c>
      <c r="E23" s="48">
        <v>0</v>
      </c>
      <c r="F23" s="48">
        <v>0</v>
      </c>
      <c r="G23" s="48"/>
      <c r="H23" s="48"/>
      <c r="I23" s="48"/>
      <c r="J23" s="48"/>
      <c r="K23" s="48"/>
      <c r="L23" s="116">
        <v>0</v>
      </c>
    </row>
    <row r="24" spans="1:12" ht="12.75" hidden="1">
      <c r="A24" s="115"/>
      <c r="B24" s="48"/>
      <c r="C24" s="119">
        <v>4210</v>
      </c>
      <c r="D24" s="48" t="s">
        <v>634</v>
      </c>
      <c r="E24" s="48">
        <v>0</v>
      </c>
      <c r="F24" s="48">
        <v>0</v>
      </c>
      <c r="G24" s="48"/>
      <c r="H24" s="48"/>
      <c r="I24" s="48"/>
      <c r="J24" s="48"/>
      <c r="K24" s="48"/>
      <c r="L24" s="116">
        <v>0</v>
      </c>
    </row>
    <row r="25" spans="1:12" ht="12.75" hidden="1">
      <c r="A25" s="115"/>
      <c r="B25" s="48"/>
      <c r="C25" s="119">
        <v>4260</v>
      </c>
      <c r="D25" s="48" t="s">
        <v>718</v>
      </c>
      <c r="E25" s="48">
        <v>0</v>
      </c>
      <c r="F25" s="48">
        <v>0</v>
      </c>
      <c r="G25" s="48"/>
      <c r="H25" s="48"/>
      <c r="I25" s="48"/>
      <c r="J25" s="48"/>
      <c r="K25" s="48"/>
      <c r="L25" s="116">
        <v>0</v>
      </c>
    </row>
    <row r="26" spans="1:12" ht="12.75" hidden="1">
      <c r="A26" s="115"/>
      <c r="B26" s="48"/>
      <c r="C26" s="119">
        <v>4270</v>
      </c>
      <c r="D26" s="48" t="s">
        <v>719</v>
      </c>
      <c r="E26" s="48">
        <v>0</v>
      </c>
      <c r="F26" s="48">
        <v>0</v>
      </c>
      <c r="G26" s="48"/>
      <c r="H26" s="48"/>
      <c r="I26" s="48"/>
      <c r="J26" s="48"/>
      <c r="K26" s="48"/>
      <c r="L26" s="116">
        <v>0</v>
      </c>
    </row>
    <row r="27" spans="1:12" ht="12.75" hidden="1">
      <c r="A27" s="115"/>
      <c r="B27" s="48"/>
      <c r="C27" s="119">
        <v>4300</v>
      </c>
      <c r="D27" s="48" t="s">
        <v>720</v>
      </c>
      <c r="E27" s="48">
        <v>0</v>
      </c>
      <c r="F27" s="48">
        <v>0</v>
      </c>
      <c r="G27" s="48"/>
      <c r="H27" s="48"/>
      <c r="I27" s="48"/>
      <c r="J27" s="48"/>
      <c r="K27" s="48"/>
      <c r="L27" s="116">
        <v>0</v>
      </c>
    </row>
    <row r="28" spans="1:12" ht="12.75" hidden="1">
      <c r="A28" s="115"/>
      <c r="B28" s="48"/>
      <c r="C28" s="119">
        <v>4410</v>
      </c>
      <c r="D28" s="48" t="s">
        <v>641</v>
      </c>
      <c r="E28" s="48">
        <v>0</v>
      </c>
      <c r="F28" s="48">
        <v>0</v>
      </c>
      <c r="G28" s="48"/>
      <c r="H28" s="48"/>
      <c r="I28" s="48"/>
      <c r="J28" s="48"/>
      <c r="K28" s="48"/>
      <c r="L28" s="116">
        <v>0</v>
      </c>
    </row>
    <row r="29" spans="1:12" ht="12.75" hidden="1">
      <c r="A29" s="115"/>
      <c r="B29" s="48"/>
      <c r="C29" s="119">
        <v>4430</v>
      </c>
      <c r="D29" s="48" t="s">
        <v>643</v>
      </c>
      <c r="E29" s="48">
        <v>0</v>
      </c>
      <c r="F29" s="48">
        <v>0</v>
      </c>
      <c r="G29" s="48"/>
      <c r="H29" s="48"/>
      <c r="I29" s="48"/>
      <c r="J29" s="48"/>
      <c r="K29" s="48"/>
      <c r="L29" s="116">
        <v>0</v>
      </c>
    </row>
    <row r="30" spans="1:12" ht="12.75" hidden="1">
      <c r="A30" s="115"/>
      <c r="B30" s="48"/>
      <c r="C30" s="119">
        <v>4440</v>
      </c>
      <c r="D30" s="48" t="s">
        <v>645</v>
      </c>
      <c r="E30" s="48">
        <v>0</v>
      </c>
      <c r="F30" s="48">
        <v>0</v>
      </c>
      <c r="G30" s="48"/>
      <c r="H30" s="48"/>
      <c r="I30" s="48"/>
      <c r="J30" s="48"/>
      <c r="K30" s="48"/>
      <c r="L30" s="116">
        <v>0</v>
      </c>
    </row>
    <row r="31" spans="1:12" ht="15.75" customHeight="1" hidden="1">
      <c r="A31" s="117" t="s">
        <v>647</v>
      </c>
      <c r="B31" s="50" t="s">
        <v>649</v>
      </c>
      <c r="C31" s="50" t="s">
        <v>123</v>
      </c>
      <c r="D31" s="50" t="s">
        <v>650</v>
      </c>
      <c r="E31" s="50">
        <v>0</v>
      </c>
      <c r="F31" s="50">
        <f>F32</f>
        <v>0</v>
      </c>
      <c r="G31" s="50"/>
      <c r="H31" s="50"/>
      <c r="I31" s="50"/>
      <c r="J31" s="50"/>
      <c r="K31" s="50"/>
      <c r="L31" s="118">
        <v>0</v>
      </c>
    </row>
    <row r="32" spans="1:12" ht="15" customHeight="1" hidden="1">
      <c r="A32" s="115"/>
      <c r="B32" s="48"/>
      <c r="C32" s="48"/>
      <c r="D32" s="48" t="s">
        <v>750</v>
      </c>
      <c r="E32" s="48"/>
      <c r="F32" s="48">
        <v>0</v>
      </c>
      <c r="G32" s="48"/>
      <c r="H32" s="48"/>
      <c r="I32" s="48"/>
      <c r="J32" s="48"/>
      <c r="K32" s="48"/>
      <c r="L32" s="116">
        <v>0</v>
      </c>
    </row>
    <row r="33" spans="1:12" ht="17.25" customHeight="1">
      <c r="A33" s="128" t="s">
        <v>662</v>
      </c>
      <c r="B33" s="124" t="s">
        <v>673</v>
      </c>
      <c r="C33" s="124" t="s">
        <v>14</v>
      </c>
      <c r="D33" s="129" t="s">
        <v>674</v>
      </c>
      <c r="E33" s="114">
        <f>'Z 1'!I31</f>
        <v>70000</v>
      </c>
      <c r="F33" s="114">
        <f aca="true" t="shared" si="1" ref="F33:L33">SUM(F34:F39)</f>
        <v>70000</v>
      </c>
      <c r="G33" s="114">
        <f t="shared" si="1"/>
        <v>70000</v>
      </c>
      <c r="H33" s="114">
        <f t="shared" si="1"/>
        <v>0</v>
      </c>
      <c r="I33" s="114">
        <f t="shared" si="1"/>
        <v>0</v>
      </c>
      <c r="J33" s="114">
        <f t="shared" si="1"/>
        <v>0</v>
      </c>
      <c r="K33" s="114">
        <f t="shared" si="1"/>
        <v>0</v>
      </c>
      <c r="L33" s="161">
        <f t="shared" si="1"/>
        <v>0</v>
      </c>
    </row>
    <row r="34" spans="1:12" ht="12.75" customHeight="1">
      <c r="A34" s="67"/>
      <c r="B34" s="73"/>
      <c r="C34" s="64" t="s">
        <v>633</v>
      </c>
      <c r="D34" s="130" t="s">
        <v>391</v>
      </c>
      <c r="E34" s="92"/>
      <c r="F34" s="48">
        <f>'Z 2 '!G51</f>
        <v>5000</v>
      </c>
      <c r="G34" s="92">
        <f aca="true" t="shared" si="2" ref="G34:G39">F34</f>
        <v>5000</v>
      </c>
      <c r="H34" s="92"/>
      <c r="I34" s="92"/>
      <c r="J34" s="92"/>
      <c r="K34" s="92"/>
      <c r="L34" s="94"/>
    </row>
    <row r="35" spans="1:12" ht="12.75">
      <c r="A35" s="62"/>
      <c r="B35" s="123"/>
      <c r="C35" s="13" t="s">
        <v>635</v>
      </c>
      <c r="D35" s="12" t="s">
        <v>718</v>
      </c>
      <c r="E35" s="48">
        <v>0</v>
      </c>
      <c r="F35" s="48">
        <f>'Z 2 '!G52</f>
        <v>3000</v>
      </c>
      <c r="G35" s="92">
        <f t="shared" si="2"/>
        <v>3000</v>
      </c>
      <c r="H35" s="48"/>
      <c r="I35" s="48"/>
      <c r="J35" s="48"/>
      <c r="K35" s="48"/>
      <c r="L35" s="51"/>
    </row>
    <row r="36" spans="1:12" ht="12.75">
      <c r="A36" s="61"/>
      <c r="B36" s="13"/>
      <c r="C36" s="13" t="s">
        <v>638</v>
      </c>
      <c r="D36" s="12" t="s">
        <v>720</v>
      </c>
      <c r="E36" s="48">
        <v>0</v>
      </c>
      <c r="F36" s="48">
        <v>45000</v>
      </c>
      <c r="G36" s="92">
        <f t="shared" si="2"/>
        <v>45000</v>
      </c>
      <c r="H36" s="48"/>
      <c r="I36" s="48"/>
      <c r="J36" s="48"/>
      <c r="K36" s="48"/>
      <c r="L36" s="49"/>
    </row>
    <row r="37" spans="1:12" ht="12.75">
      <c r="A37" s="61"/>
      <c r="B37" s="13"/>
      <c r="C37" s="13" t="s">
        <v>642</v>
      </c>
      <c r="D37" s="12" t="s">
        <v>643</v>
      </c>
      <c r="E37" s="48"/>
      <c r="F37" s="48">
        <v>5000</v>
      </c>
      <c r="G37" s="92">
        <f t="shared" si="2"/>
        <v>5000</v>
      </c>
      <c r="H37" s="48"/>
      <c r="I37" s="48"/>
      <c r="J37" s="48"/>
      <c r="K37" s="48"/>
      <c r="L37" s="49"/>
    </row>
    <row r="38" spans="1:12" ht="12.75">
      <c r="A38" s="62"/>
      <c r="B38" s="123"/>
      <c r="C38" s="13" t="s">
        <v>658</v>
      </c>
      <c r="D38" s="12" t="s">
        <v>659</v>
      </c>
      <c r="E38" s="48">
        <v>0</v>
      </c>
      <c r="F38" s="48">
        <v>5000</v>
      </c>
      <c r="G38" s="92">
        <f t="shared" si="2"/>
        <v>5000</v>
      </c>
      <c r="H38" s="48"/>
      <c r="I38" s="48"/>
      <c r="J38" s="48"/>
      <c r="K38" s="48"/>
      <c r="L38" s="116"/>
    </row>
    <row r="39" spans="1:12" ht="12.75">
      <c r="A39" s="62"/>
      <c r="B39" s="123"/>
      <c r="C39" s="13" t="s">
        <v>701</v>
      </c>
      <c r="D39" s="12" t="s">
        <v>709</v>
      </c>
      <c r="E39" s="48">
        <v>0</v>
      </c>
      <c r="F39" s="48">
        <v>7000</v>
      </c>
      <c r="G39" s="92">
        <f t="shared" si="2"/>
        <v>7000</v>
      </c>
      <c r="H39" s="48"/>
      <c r="I39" s="48"/>
      <c r="J39" s="48"/>
      <c r="K39" s="48"/>
      <c r="L39" s="116"/>
    </row>
    <row r="40" spans="1:12" ht="12.75" hidden="1">
      <c r="A40" s="62"/>
      <c r="B40" s="123"/>
      <c r="C40" s="13" t="s">
        <v>328</v>
      </c>
      <c r="D40" s="12" t="s">
        <v>231</v>
      </c>
      <c r="E40" s="48">
        <v>0</v>
      </c>
      <c r="F40" s="48">
        <v>0</v>
      </c>
      <c r="G40" s="48"/>
      <c r="H40" s="48"/>
      <c r="I40" s="48"/>
      <c r="J40" s="48"/>
      <c r="K40" s="48"/>
      <c r="L40" s="116">
        <v>0</v>
      </c>
    </row>
    <row r="41" spans="1:12" ht="12.75" hidden="1">
      <c r="A41" s="62"/>
      <c r="B41" s="123"/>
      <c r="C41" s="13" t="s">
        <v>83</v>
      </c>
      <c r="D41" s="12" t="s">
        <v>329</v>
      </c>
      <c r="E41" s="48">
        <v>0</v>
      </c>
      <c r="F41" s="48">
        <v>0</v>
      </c>
      <c r="G41" s="48"/>
      <c r="H41" s="48"/>
      <c r="I41" s="48"/>
      <c r="J41" s="48"/>
      <c r="K41" s="48"/>
      <c r="L41" s="116">
        <v>0</v>
      </c>
    </row>
    <row r="42" spans="1:12" ht="17.25" customHeight="1">
      <c r="A42" s="128" t="s">
        <v>675</v>
      </c>
      <c r="B42" s="124" t="s">
        <v>677</v>
      </c>
      <c r="C42" s="124" t="s">
        <v>14</v>
      </c>
      <c r="D42" s="129" t="s">
        <v>678</v>
      </c>
      <c r="E42" s="114">
        <f>'Z 1'!I34</f>
        <v>44000</v>
      </c>
      <c r="F42" s="114">
        <f aca="true" t="shared" si="3" ref="F42:K42">F43</f>
        <v>44000</v>
      </c>
      <c r="G42" s="114">
        <f t="shared" si="3"/>
        <v>44000</v>
      </c>
      <c r="H42" s="114">
        <f t="shared" si="3"/>
        <v>0</v>
      </c>
      <c r="I42" s="114">
        <f t="shared" si="3"/>
        <v>0</v>
      </c>
      <c r="J42" s="114">
        <f t="shared" si="3"/>
        <v>0</v>
      </c>
      <c r="K42" s="114">
        <f t="shared" si="3"/>
        <v>0</v>
      </c>
      <c r="L42" s="111">
        <v>0</v>
      </c>
    </row>
    <row r="43" spans="1:12" ht="12.75">
      <c r="A43" s="62"/>
      <c r="B43" s="123"/>
      <c r="C43" s="13" t="s">
        <v>638</v>
      </c>
      <c r="D43" s="12" t="s">
        <v>720</v>
      </c>
      <c r="E43" s="48">
        <v>0</v>
      </c>
      <c r="F43" s="48">
        <f>'Z 2 '!G60</f>
        <v>44000</v>
      </c>
      <c r="G43" s="48">
        <f>F43</f>
        <v>44000</v>
      </c>
      <c r="H43" s="48"/>
      <c r="I43" s="48"/>
      <c r="J43" s="48"/>
      <c r="K43" s="48"/>
      <c r="L43" s="118">
        <v>0</v>
      </c>
    </row>
    <row r="44" spans="1:12" ht="12.75">
      <c r="A44" s="128" t="s">
        <v>675</v>
      </c>
      <c r="B44" s="124" t="s">
        <v>679</v>
      </c>
      <c r="C44" s="124" t="s">
        <v>14</v>
      </c>
      <c r="D44" s="129" t="s">
        <v>681</v>
      </c>
      <c r="E44" s="114">
        <f>'Z 1'!I36</f>
        <v>11000</v>
      </c>
      <c r="F44" s="114">
        <f aca="true" t="shared" si="4" ref="F44:K44">F45</f>
        <v>11000</v>
      </c>
      <c r="G44" s="114">
        <f t="shared" si="4"/>
        <v>11000</v>
      </c>
      <c r="H44" s="114">
        <f t="shared" si="4"/>
        <v>0</v>
      </c>
      <c r="I44" s="114">
        <f t="shared" si="4"/>
        <v>0</v>
      </c>
      <c r="J44" s="114">
        <f t="shared" si="4"/>
        <v>0</v>
      </c>
      <c r="K44" s="114">
        <f t="shared" si="4"/>
        <v>0</v>
      </c>
      <c r="L44" s="111">
        <v>0</v>
      </c>
    </row>
    <row r="45" spans="1:12" ht="12.75">
      <c r="A45" s="61"/>
      <c r="B45" s="13"/>
      <c r="C45" s="13" t="s">
        <v>638</v>
      </c>
      <c r="D45" s="12" t="s">
        <v>720</v>
      </c>
      <c r="E45" s="48">
        <v>0</v>
      </c>
      <c r="F45" s="48">
        <f>'Z 2 '!G62</f>
        <v>11000</v>
      </c>
      <c r="G45" s="48">
        <f>F45</f>
        <v>11000</v>
      </c>
      <c r="H45" s="48"/>
      <c r="I45" s="48"/>
      <c r="J45" s="48"/>
      <c r="K45" s="48"/>
      <c r="L45" s="116">
        <v>0</v>
      </c>
    </row>
    <row r="46" spans="1:12" ht="12.75">
      <c r="A46" s="128" t="s">
        <v>675</v>
      </c>
      <c r="B46" s="124" t="s">
        <v>682</v>
      </c>
      <c r="C46" s="124" t="s">
        <v>14</v>
      </c>
      <c r="D46" s="124" t="s">
        <v>683</v>
      </c>
      <c r="E46" s="114">
        <f>'Z 1'!I39</f>
        <v>265044</v>
      </c>
      <c r="F46" s="114">
        <f aca="true" t="shared" si="5" ref="F46:K46">SUM(F47:F66)</f>
        <v>265044</v>
      </c>
      <c r="G46" s="114">
        <f t="shared" si="5"/>
        <v>265044</v>
      </c>
      <c r="H46" s="114">
        <f t="shared" si="5"/>
        <v>203652</v>
      </c>
      <c r="I46" s="114">
        <f t="shared" si="5"/>
        <v>36531</v>
      </c>
      <c r="J46" s="114">
        <f t="shared" si="5"/>
        <v>0</v>
      </c>
      <c r="K46" s="114">
        <f t="shared" si="5"/>
        <v>0</v>
      </c>
      <c r="L46" s="111">
        <v>0</v>
      </c>
    </row>
    <row r="47" spans="1:12" ht="14.25" customHeight="1">
      <c r="A47" s="61"/>
      <c r="B47" s="123"/>
      <c r="C47" s="13" t="s">
        <v>625</v>
      </c>
      <c r="D47" s="12" t="s">
        <v>626</v>
      </c>
      <c r="E47" s="48">
        <v>0</v>
      </c>
      <c r="F47" s="48">
        <f>'Z 2 '!G64</f>
        <v>71640</v>
      </c>
      <c r="G47" s="48">
        <f>F47</f>
        <v>71640</v>
      </c>
      <c r="H47" s="48">
        <f>G47</f>
        <v>71640</v>
      </c>
      <c r="I47" s="48"/>
      <c r="J47" s="48"/>
      <c r="K47" s="48"/>
      <c r="L47" s="116">
        <v>0</v>
      </c>
    </row>
    <row r="48" spans="1:12" ht="14.25" customHeight="1">
      <c r="A48" s="61"/>
      <c r="B48" s="123"/>
      <c r="C48" s="13" t="s">
        <v>627</v>
      </c>
      <c r="D48" s="12" t="s">
        <v>628</v>
      </c>
      <c r="E48" s="48">
        <v>0</v>
      </c>
      <c r="F48" s="48">
        <f>'Z 2 '!G65</f>
        <v>117300</v>
      </c>
      <c r="G48" s="48">
        <f aca="true" t="shared" si="6" ref="G48:H66">F48</f>
        <v>117300</v>
      </c>
      <c r="H48" s="48">
        <f t="shared" si="6"/>
        <v>117300</v>
      </c>
      <c r="I48" s="48"/>
      <c r="J48" s="48"/>
      <c r="K48" s="48"/>
      <c r="L48" s="116">
        <v>0</v>
      </c>
    </row>
    <row r="49" spans="1:12" ht="12.75">
      <c r="A49" s="61"/>
      <c r="B49" s="123"/>
      <c r="C49" s="13" t="s">
        <v>629</v>
      </c>
      <c r="D49" s="13" t="s">
        <v>130</v>
      </c>
      <c r="E49" s="48">
        <v>0</v>
      </c>
      <c r="F49" s="48">
        <f>'Z 2 '!G66</f>
        <v>14712</v>
      </c>
      <c r="G49" s="48">
        <f t="shared" si="6"/>
        <v>14712</v>
      </c>
      <c r="H49" s="48">
        <f t="shared" si="6"/>
        <v>14712</v>
      </c>
      <c r="I49" s="48"/>
      <c r="J49" s="48"/>
      <c r="K49" s="48"/>
      <c r="L49" s="116">
        <v>0</v>
      </c>
    </row>
    <row r="50" spans="1:12" ht="12.75">
      <c r="A50" s="61"/>
      <c r="B50" s="123"/>
      <c r="C50" s="12" t="s">
        <v>655</v>
      </c>
      <c r="D50" s="12" t="s">
        <v>696</v>
      </c>
      <c r="E50" s="48">
        <v>0</v>
      </c>
      <c r="F50" s="48">
        <f>'Z 2 '!G67</f>
        <v>31659</v>
      </c>
      <c r="G50" s="48">
        <f t="shared" si="6"/>
        <v>31659</v>
      </c>
      <c r="H50" s="48"/>
      <c r="I50" s="48">
        <f>G50</f>
        <v>31659</v>
      </c>
      <c r="J50" s="48"/>
      <c r="K50" s="48"/>
      <c r="L50" s="116">
        <v>0</v>
      </c>
    </row>
    <row r="51" spans="1:12" ht="13.5" customHeight="1">
      <c r="A51" s="61"/>
      <c r="B51" s="123"/>
      <c r="C51" s="12" t="s">
        <v>631</v>
      </c>
      <c r="D51" s="12" t="s">
        <v>632</v>
      </c>
      <c r="E51" s="48">
        <v>0</v>
      </c>
      <c r="F51" s="48">
        <f>'Z 2 '!G68</f>
        <v>4872</v>
      </c>
      <c r="G51" s="48">
        <f t="shared" si="6"/>
        <v>4872</v>
      </c>
      <c r="H51" s="48"/>
      <c r="I51" s="48">
        <f>G51</f>
        <v>4872</v>
      </c>
      <c r="J51" s="48"/>
      <c r="K51" s="48"/>
      <c r="L51" s="116">
        <v>0</v>
      </c>
    </row>
    <row r="52" spans="1:12" ht="15" customHeight="1">
      <c r="A52" s="61"/>
      <c r="B52" s="123"/>
      <c r="C52" s="13" t="s">
        <v>633</v>
      </c>
      <c r="D52" s="13" t="s">
        <v>634</v>
      </c>
      <c r="E52" s="48">
        <v>0</v>
      </c>
      <c r="F52" s="48">
        <f>'Z 2 '!G69</f>
        <v>4911</v>
      </c>
      <c r="G52" s="48">
        <f t="shared" si="6"/>
        <v>4911</v>
      </c>
      <c r="H52" s="48"/>
      <c r="I52" s="48"/>
      <c r="J52" s="48"/>
      <c r="K52" s="48"/>
      <c r="L52" s="116">
        <v>0</v>
      </c>
    </row>
    <row r="53" spans="1:12" ht="15" customHeight="1">
      <c r="A53" s="61"/>
      <c r="B53" s="123"/>
      <c r="C53" s="13" t="s">
        <v>635</v>
      </c>
      <c r="D53" s="12" t="s">
        <v>718</v>
      </c>
      <c r="E53" s="48">
        <v>0</v>
      </c>
      <c r="F53" s="48">
        <f>'Z 2 '!G70</f>
        <v>2590</v>
      </c>
      <c r="G53" s="48">
        <f t="shared" si="6"/>
        <v>2590</v>
      </c>
      <c r="H53" s="48"/>
      <c r="I53" s="48"/>
      <c r="J53" s="48"/>
      <c r="K53" s="48"/>
      <c r="L53" s="116">
        <v>0</v>
      </c>
    </row>
    <row r="54" spans="1:12" ht="15" customHeight="1">
      <c r="A54" s="61"/>
      <c r="B54" s="123"/>
      <c r="C54" s="13" t="s">
        <v>702</v>
      </c>
      <c r="D54" s="12" t="s">
        <v>707</v>
      </c>
      <c r="E54" s="48">
        <v>0</v>
      </c>
      <c r="F54" s="48">
        <f>'Z 2 '!G71</f>
        <v>200</v>
      </c>
      <c r="G54" s="48">
        <f t="shared" si="6"/>
        <v>200</v>
      </c>
      <c r="H54" s="48"/>
      <c r="I54" s="48"/>
      <c r="J54" s="48"/>
      <c r="K54" s="48"/>
      <c r="L54" s="116">
        <v>0</v>
      </c>
    </row>
    <row r="55" spans="1:12" ht="15" customHeight="1">
      <c r="A55" s="61"/>
      <c r="B55" s="123"/>
      <c r="C55" s="13" t="s">
        <v>638</v>
      </c>
      <c r="D55" s="13" t="s">
        <v>720</v>
      </c>
      <c r="E55" s="48">
        <v>0</v>
      </c>
      <c r="F55" s="48">
        <f>'Z 2 '!G72</f>
        <v>5000</v>
      </c>
      <c r="G55" s="48">
        <f t="shared" si="6"/>
        <v>5000</v>
      </c>
      <c r="H55" s="48"/>
      <c r="I55" s="48"/>
      <c r="J55" s="48"/>
      <c r="K55" s="48"/>
      <c r="L55" s="116">
        <v>0</v>
      </c>
    </row>
    <row r="56" spans="1:12" ht="15" customHeight="1">
      <c r="A56" s="61"/>
      <c r="B56" s="123"/>
      <c r="C56" s="13" t="s">
        <v>67</v>
      </c>
      <c r="D56" s="12" t="s">
        <v>69</v>
      </c>
      <c r="E56" s="48">
        <v>0</v>
      </c>
      <c r="F56" s="48">
        <f>'Z 2 '!G73</f>
        <v>500</v>
      </c>
      <c r="G56" s="48">
        <f t="shared" si="6"/>
        <v>500</v>
      </c>
      <c r="H56" s="48"/>
      <c r="I56" s="48"/>
      <c r="J56" s="48"/>
      <c r="K56" s="48"/>
      <c r="L56" s="116">
        <v>0</v>
      </c>
    </row>
    <row r="57" spans="1:12" ht="15" customHeight="1">
      <c r="A57" s="61"/>
      <c r="B57" s="123"/>
      <c r="C57" s="13" t="s">
        <v>49</v>
      </c>
      <c r="D57" s="12" t="s">
        <v>53</v>
      </c>
      <c r="E57" s="48">
        <v>0</v>
      </c>
      <c r="F57" s="48">
        <f>'Z 2 '!G74</f>
        <v>2020</v>
      </c>
      <c r="G57" s="48">
        <f t="shared" si="6"/>
        <v>2020</v>
      </c>
      <c r="H57" s="48"/>
      <c r="I57" s="48"/>
      <c r="J57" s="48"/>
      <c r="K57" s="48"/>
      <c r="L57" s="116">
        <v>0</v>
      </c>
    </row>
    <row r="58" spans="1:12" ht="15" customHeight="1">
      <c r="A58" s="61"/>
      <c r="B58" s="123"/>
      <c r="C58" s="13" t="s">
        <v>501</v>
      </c>
      <c r="D58" s="7" t="s">
        <v>502</v>
      </c>
      <c r="E58" s="48"/>
      <c r="F58" s="48">
        <f>'Z 2 '!G75</f>
        <v>50</v>
      </c>
      <c r="G58" s="48">
        <f t="shared" si="6"/>
        <v>50</v>
      </c>
      <c r="H58" s="48"/>
      <c r="I58" s="48"/>
      <c r="J58" s="48"/>
      <c r="K58" s="48"/>
      <c r="L58" s="116"/>
    </row>
    <row r="59" spans="1:12" ht="15" customHeight="1">
      <c r="A59" s="61"/>
      <c r="B59" s="123"/>
      <c r="C59" s="13" t="s">
        <v>73</v>
      </c>
      <c r="D59" s="12" t="s">
        <v>74</v>
      </c>
      <c r="E59" s="48">
        <v>0</v>
      </c>
      <c r="F59" s="48">
        <f>'Z 2 '!G76</f>
        <v>2970</v>
      </c>
      <c r="G59" s="48">
        <f t="shared" si="6"/>
        <v>2970</v>
      </c>
      <c r="H59" s="48"/>
      <c r="I59" s="48"/>
      <c r="J59" s="48"/>
      <c r="K59" s="48"/>
      <c r="L59" s="116">
        <v>0</v>
      </c>
    </row>
    <row r="60" spans="1:12" ht="15" customHeight="1">
      <c r="A60" s="61"/>
      <c r="B60" s="123"/>
      <c r="C60" s="13" t="s">
        <v>640</v>
      </c>
      <c r="D60" s="13" t="s">
        <v>641</v>
      </c>
      <c r="E60" s="48">
        <v>0</v>
      </c>
      <c r="F60" s="48">
        <f>'Z 2 '!G77</f>
        <v>250</v>
      </c>
      <c r="G60" s="48">
        <f t="shared" si="6"/>
        <v>250</v>
      </c>
      <c r="H60" s="48"/>
      <c r="I60" s="48"/>
      <c r="J60" s="48"/>
      <c r="K60" s="48"/>
      <c r="L60" s="116">
        <v>0</v>
      </c>
    </row>
    <row r="61" spans="1:12" ht="15" customHeight="1">
      <c r="A61" s="61"/>
      <c r="B61" s="123"/>
      <c r="C61" s="13" t="s">
        <v>642</v>
      </c>
      <c r="D61" s="13" t="s">
        <v>17</v>
      </c>
      <c r="E61" s="48">
        <v>0</v>
      </c>
      <c r="F61" s="48">
        <f>'Z 2 '!G78</f>
        <v>1053</v>
      </c>
      <c r="G61" s="48">
        <f t="shared" si="6"/>
        <v>1053</v>
      </c>
      <c r="H61" s="48"/>
      <c r="I61" s="48"/>
      <c r="J61" s="48"/>
      <c r="K61" s="48"/>
      <c r="L61" s="116">
        <v>0</v>
      </c>
    </row>
    <row r="62" spans="1:12" ht="15" customHeight="1">
      <c r="A62" s="61"/>
      <c r="B62" s="123"/>
      <c r="C62" s="13" t="s">
        <v>644</v>
      </c>
      <c r="D62" s="13" t="s">
        <v>645</v>
      </c>
      <c r="E62" s="48">
        <v>0</v>
      </c>
      <c r="F62" s="48">
        <f>'Z 2 '!G79</f>
        <v>3667</v>
      </c>
      <c r="G62" s="48">
        <f t="shared" si="6"/>
        <v>3667</v>
      </c>
      <c r="H62" s="48"/>
      <c r="I62" s="48"/>
      <c r="J62" s="48"/>
      <c r="K62" s="48"/>
      <c r="L62" s="116">
        <v>0</v>
      </c>
    </row>
    <row r="63" spans="1:12" ht="15" customHeight="1">
      <c r="A63" s="61"/>
      <c r="B63" s="123"/>
      <c r="C63" s="13">
        <v>4550</v>
      </c>
      <c r="D63" s="131" t="s">
        <v>356</v>
      </c>
      <c r="E63" s="48">
        <v>0</v>
      </c>
      <c r="F63" s="48">
        <f>'Z 2 '!G80</f>
        <v>450</v>
      </c>
      <c r="G63" s="48">
        <f t="shared" si="6"/>
        <v>450</v>
      </c>
      <c r="H63" s="48"/>
      <c r="I63" s="48"/>
      <c r="J63" s="48"/>
      <c r="K63" s="48"/>
      <c r="L63" s="116"/>
    </row>
    <row r="64" spans="1:12" ht="15" customHeight="1">
      <c r="A64" s="61"/>
      <c r="B64" s="123"/>
      <c r="C64" s="13" t="s">
        <v>50</v>
      </c>
      <c r="D64" s="131" t="s">
        <v>543</v>
      </c>
      <c r="E64" s="48">
        <v>0</v>
      </c>
      <c r="F64" s="48">
        <f>'Z 2 '!G81</f>
        <v>450</v>
      </c>
      <c r="G64" s="48">
        <f t="shared" si="6"/>
        <v>450</v>
      </c>
      <c r="H64" s="48"/>
      <c r="I64" s="48"/>
      <c r="J64" s="48"/>
      <c r="K64" s="48"/>
      <c r="L64" s="116"/>
    </row>
    <row r="65" spans="1:12" ht="15" customHeight="1">
      <c r="A65" s="61"/>
      <c r="B65" s="123"/>
      <c r="C65" s="13" t="s">
        <v>51</v>
      </c>
      <c r="D65" s="12" t="s">
        <v>65</v>
      </c>
      <c r="E65" s="48">
        <v>0</v>
      </c>
      <c r="F65" s="48">
        <f>'Z 2 '!G82</f>
        <v>350</v>
      </c>
      <c r="G65" s="48">
        <f t="shared" si="6"/>
        <v>350</v>
      </c>
      <c r="H65" s="48"/>
      <c r="I65" s="48"/>
      <c r="J65" s="48"/>
      <c r="K65" s="48"/>
      <c r="L65" s="116">
        <v>0</v>
      </c>
    </row>
    <row r="66" spans="1:12" ht="15" customHeight="1">
      <c r="A66" s="61"/>
      <c r="B66" s="123"/>
      <c r="C66" s="13" t="s">
        <v>52</v>
      </c>
      <c r="D66" s="12" t="s">
        <v>66</v>
      </c>
      <c r="E66" s="48">
        <v>0</v>
      </c>
      <c r="F66" s="48">
        <f>'Z 2 '!G83</f>
        <v>400</v>
      </c>
      <c r="G66" s="48">
        <f t="shared" si="6"/>
        <v>400</v>
      </c>
      <c r="H66" s="48"/>
      <c r="I66" s="48"/>
      <c r="J66" s="48"/>
      <c r="K66" s="48"/>
      <c r="L66" s="116">
        <v>0</v>
      </c>
    </row>
    <row r="67" spans="1:12" ht="12.75">
      <c r="A67" s="128" t="s">
        <v>685</v>
      </c>
      <c r="B67" s="124" t="s">
        <v>687</v>
      </c>
      <c r="C67" s="124" t="s">
        <v>14</v>
      </c>
      <c r="D67" s="124" t="s">
        <v>688</v>
      </c>
      <c r="E67" s="114">
        <f>'Z 1'!I42</f>
        <v>183643</v>
      </c>
      <c r="F67" s="114">
        <f>SUM(F68:F77)</f>
        <v>183643</v>
      </c>
      <c r="G67" s="114">
        <f aca="true" t="shared" si="7" ref="G67:L67">SUM(G68:G77)</f>
        <v>183643</v>
      </c>
      <c r="H67" s="114">
        <f t="shared" si="7"/>
        <v>147560</v>
      </c>
      <c r="I67" s="114">
        <f t="shared" si="7"/>
        <v>22010</v>
      </c>
      <c r="J67" s="114">
        <f t="shared" si="7"/>
        <v>0</v>
      </c>
      <c r="K67" s="114">
        <f t="shared" si="7"/>
        <v>0</v>
      </c>
      <c r="L67" s="161">
        <f t="shared" si="7"/>
        <v>0</v>
      </c>
    </row>
    <row r="68" spans="1:12" ht="12.75">
      <c r="A68" s="61"/>
      <c r="B68" s="123"/>
      <c r="C68" s="13" t="s">
        <v>625</v>
      </c>
      <c r="D68" s="12" t="s">
        <v>626</v>
      </c>
      <c r="E68" s="48">
        <v>0</v>
      </c>
      <c r="F68" s="48">
        <f>'Z 2 '!G86</f>
        <v>92900</v>
      </c>
      <c r="G68" s="48">
        <f>F68</f>
        <v>92900</v>
      </c>
      <c r="H68" s="48">
        <f>G68</f>
        <v>92900</v>
      </c>
      <c r="I68" s="48"/>
      <c r="J68" s="48"/>
      <c r="K68" s="48"/>
      <c r="L68" s="116">
        <v>0</v>
      </c>
    </row>
    <row r="69" spans="1:12" ht="12.75">
      <c r="A69" s="61"/>
      <c r="B69" s="123"/>
      <c r="C69" s="13" t="s">
        <v>629</v>
      </c>
      <c r="D69" s="13" t="s">
        <v>130</v>
      </c>
      <c r="E69" s="48">
        <v>0</v>
      </c>
      <c r="F69" s="48">
        <f>'Z 2 '!G87</f>
        <v>8760</v>
      </c>
      <c r="G69" s="48">
        <f aca="true" t="shared" si="8" ref="G69:G77">F69</f>
        <v>8760</v>
      </c>
      <c r="H69" s="48">
        <f>G69</f>
        <v>8760</v>
      </c>
      <c r="I69" s="48"/>
      <c r="J69" s="48"/>
      <c r="K69" s="48"/>
      <c r="L69" s="116">
        <v>0</v>
      </c>
    </row>
    <row r="70" spans="1:12" ht="12.75">
      <c r="A70" s="61"/>
      <c r="B70" s="123"/>
      <c r="C70" s="12" t="s">
        <v>655</v>
      </c>
      <c r="D70" s="12" t="s">
        <v>696</v>
      </c>
      <c r="E70" s="48">
        <v>0</v>
      </c>
      <c r="F70" s="48">
        <f>'Z 2 '!G88</f>
        <v>18935</v>
      </c>
      <c r="G70" s="48">
        <f t="shared" si="8"/>
        <v>18935</v>
      </c>
      <c r="H70" s="48"/>
      <c r="I70" s="48">
        <f>G70</f>
        <v>18935</v>
      </c>
      <c r="J70" s="48"/>
      <c r="K70" s="48"/>
      <c r="L70" s="116">
        <v>0</v>
      </c>
    </row>
    <row r="71" spans="1:12" ht="12.75">
      <c r="A71" s="61"/>
      <c r="B71" s="123"/>
      <c r="C71" s="12" t="s">
        <v>631</v>
      </c>
      <c r="D71" s="12" t="s">
        <v>632</v>
      </c>
      <c r="E71" s="48">
        <v>0</v>
      </c>
      <c r="F71" s="48">
        <f>'Z 2 '!G89</f>
        <v>3075</v>
      </c>
      <c r="G71" s="48">
        <f t="shared" si="8"/>
        <v>3075</v>
      </c>
      <c r="H71" s="48"/>
      <c r="I71" s="48">
        <f>G71</f>
        <v>3075</v>
      </c>
      <c r="J71" s="48"/>
      <c r="K71" s="48"/>
      <c r="L71" s="116">
        <v>0</v>
      </c>
    </row>
    <row r="72" spans="1:12" ht="12.75">
      <c r="A72" s="61"/>
      <c r="B72" s="123"/>
      <c r="C72" s="12" t="s">
        <v>283</v>
      </c>
      <c r="D72" s="12" t="s">
        <v>284</v>
      </c>
      <c r="E72" s="48"/>
      <c r="F72" s="48">
        <f>'Z 2 '!G90</f>
        <v>45900</v>
      </c>
      <c r="G72" s="48">
        <f t="shared" si="8"/>
        <v>45900</v>
      </c>
      <c r="H72" s="48">
        <f>G72</f>
        <v>45900</v>
      </c>
      <c r="I72" s="48"/>
      <c r="J72" s="48"/>
      <c r="K72" s="48"/>
      <c r="L72" s="116"/>
    </row>
    <row r="73" spans="1:12" ht="12.75">
      <c r="A73" s="61"/>
      <c r="B73" s="123"/>
      <c r="C73" s="13" t="s">
        <v>633</v>
      </c>
      <c r="D73" s="13" t="s">
        <v>634</v>
      </c>
      <c r="E73" s="48">
        <v>0</v>
      </c>
      <c r="F73" s="48">
        <f>'Z 2 '!G91</f>
        <v>1200</v>
      </c>
      <c r="G73" s="48">
        <f t="shared" si="8"/>
        <v>1200</v>
      </c>
      <c r="H73" s="48"/>
      <c r="I73" s="48"/>
      <c r="J73" s="48"/>
      <c r="K73" s="48"/>
      <c r="L73" s="116">
        <v>0</v>
      </c>
    </row>
    <row r="74" spans="1:12" ht="12.75">
      <c r="A74" s="61"/>
      <c r="B74" s="123"/>
      <c r="C74" s="13" t="s">
        <v>638</v>
      </c>
      <c r="D74" s="13" t="s">
        <v>720</v>
      </c>
      <c r="E74" s="48">
        <v>0</v>
      </c>
      <c r="F74" s="48">
        <f>'Z 2 '!G92</f>
        <v>6500</v>
      </c>
      <c r="G74" s="48">
        <f t="shared" si="8"/>
        <v>6500</v>
      </c>
      <c r="H74" s="48"/>
      <c r="I74" s="48"/>
      <c r="J74" s="48"/>
      <c r="K74" s="48"/>
      <c r="L74" s="116">
        <v>0</v>
      </c>
    </row>
    <row r="75" spans="1:12" ht="12.75">
      <c r="A75" s="61"/>
      <c r="B75" s="123"/>
      <c r="C75" s="13" t="s">
        <v>644</v>
      </c>
      <c r="D75" s="13" t="s">
        <v>645</v>
      </c>
      <c r="E75" s="48">
        <v>0</v>
      </c>
      <c r="F75" s="48">
        <f>'Z 2 '!G93</f>
        <v>3850</v>
      </c>
      <c r="G75" s="48">
        <f t="shared" si="8"/>
        <v>3850</v>
      </c>
      <c r="H75" s="48"/>
      <c r="I75" s="48"/>
      <c r="J75" s="48"/>
      <c r="K75" s="48"/>
      <c r="L75" s="116">
        <v>0</v>
      </c>
    </row>
    <row r="76" spans="1:12" ht="12.75">
      <c r="A76" s="61"/>
      <c r="B76" s="123"/>
      <c r="C76" s="13">
        <v>4740</v>
      </c>
      <c r="D76" s="12" t="s">
        <v>65</v>
      </c>
      <c r="E76" s="48"/>
      <c r="F76" s="48">
        <f>'Z 2 '!G94</f>
        <v>700</v>
      </c>
      <c r="G76" s="48">
        <f t="shared" si="8"/>
        <v>700</v>
      </c>
      <c r="H76" s="48"/>
      <c r="I76" s="48"/>
      <c r="J76" s="48"/>
      <c r="K76" s="48"/>
      <c r="L76" s="116"/>
    </row>
    <row r="77" spans="1:12" ht="12.75">
      <c r="A77" s="61"/>
      <c r="B77" s="123"/>
      <c r="C77" s="13" t="s">
        <v>52</v>
      </c>
      <c r="D77" s="73" t="s">
        <v>66</v>
      </c>
      <c r="E77" s="48"/>
      <c r="F77" s="48">
        <f>'Z 2 '!G95</f>
        <v>1823</v>
      </c>
      <c r="G77" s="48">
        <f t="shared" si="8"/>
        <v>1823</v>
      </c>
      <c r="H77" s="48"/>
      <c r="I77" s="48"/>
      <c r="J77" s="48"/>
      <c r="K77" s="48"/>
      <c r="L77" s="116"/>
    </row>
    <row r="78" spans="1:12" ht="13.5" customHeight="1">
      <c r="A78" s="128" t="s">
        <v>685</v>
      </c>
      <c r="B78" s="124" t="s">
        <v>694</v>
      </c>
      <c r="C78" s="124" t="s">
        <v>14</v>
      </c>
      <c r="D78" s="124" t="s">
        <v>695</v>
      </c>
      <c r="E78" s="114">
        <f>'Z 1'!I49</f>
        <v>10455</v>
      </c>
      <c r="F78" s="114">
        <f aca="true" t="shared" si="9" ref="F78:K78">SUM(F79:F81)</f>
        <v>10455</v>
      </c>
      <c r="G78" s="114">
        <f t="shared" si="9"/>
        <v>10455</v>
      </c>
      <c r="H78" s="114">
        <f t="shared" si="9"/>
        <v>2880</v>
      </c>
      <c r="I78" s="114">
        <f t="shared" si="9"/>
        <v>435</v>
      </c>
      <c r="J78" s="114">
        <f t="shared" si="9"/>
        <v>0</v>
      </c>
      <c r="K78" s="114">
        <f t="shared" si="9"/>
        <v>0</v>
      </c>
      <c r="L78" s="111">
        <v>0</v>
      </c>
    </row>
    <row r="79" spans="1:12" ht="14.25" customHeight="1">
      <c r="A79" s="62"/>
      <c r="B79" s="123"/>
      <c r="C79" s="13" t="s">
        <v>624</v>
      </c>
      <c r="D79" s="13" t="s">
        <v>133</v>
      </c>
      <c r="E79" s="48">
        <v>0</v>
      </c>
      <c r="F79" s="48">
        <f>'Z 2 '!G134</f>
        <v>7140</v>
      </c>
      <c r="G79" s="48">
        <f>F79</f>
        <v>7140</v>
      </c>
      <c r="H79" s="48"/>
      <c r="I79" s="48"/>
      <c r="J79" s="48"/>
      <c r="K79" s="48"/>
      <c r="L79" s="116">
        <v>0</v>
      </c>
    </row>
    <row r="80" spans="1:12" ht="14.25" customHeight="1">
      <c r="A80" s="62"/>
      <c r="B80" s="123"/>
      <c r="C80" s="13" t="s">
        <v>655</v>
      </c>
      <c r="D80" s="13" t="s">
        <v>696</v>
      </c>
      <c r="E80" s="48">
        <v>0</v>
      </c>
      <c r="F80" s="48">
        <f>'Z 2 '!G135</f>
        <v>435</v>
      </c>
      <c r="G80" s="48">
        <f>F80</f>
        <v>435</v>
      </c>
      <c r="H80" s="48"/>
      <c r="I80" s="48">
        <f>G80</f>
        <v>435</v>
      </c>
      <c r="J80" s="48"/>
      <c r="K80" s="48"/>
      <c r="L80" s="116">
        <v>0</v>
      </c>
    </row>
    <row r="81" spans="1:12" ht="15.75" customHeight="1">
      <c r="A81" s="62"/>
      <c r="B81" s="123"/>
      <c r="C81" s="13" t="s">
        <v>283</v>
      </c>
      <c r="D81" s="13" t="s">
        <v>284</v>
      </c>
      <c r="E81" s="48">
        <v>0</v>
      </c>
      <c r="F81" s="48">
        <f>'Z 2 '!G136</f>
        <v>2880</v>
      </c>
      <c r="G81" s="48">
        <f>F81</f>
        <v>2880</v>
      </c>
      <c r="H81" s="48">
        <f>G81</f>
        <v>2880</v>
      </c>
      <c r="I81" s="48"/>
      <c r="J81" s="48"/>
      <c r="K81" s="48"/>
      <c r="L81" s="116">
        <v>0</v>
      </c>
    </row>
    <row r="82" spans="1:12" ht="23.25" customHeight="1">
      <c r="A82" s="128" t="s">
        <v>699</v>
      </c>
      <c r="B82" s="124" t="s">
        <v>721</v>
      </c>
      <c r="C82" s="129" t="s">
        <v>14</v>
      </c>
      <c r="D82" s="129" t="s">
        <v>137</v>
      </c>
      <c r="E82" s="114">
        <f>'Z 1'!I55</f>
        <v>2840000</v>
      </c>
      <c r="F82" s="114">
        <f aca="true" t="shared" si="10" ref="F82:L82">SUM(F83:F108)</f>
        <v>2840000</v>
      </c>
      <c r="G82" s="114">
        <f t="shared" si="10"/>
        <v>2840000</v>
      </c>
      <c r="H82" s="114">
        <f t="shared" si="10"/>
        <v>2294000</v>
      </c>
      <c r="I82" s="114">
        <f t="shared" si="10"/>
        <v>11000</v>
      </c>
      <c r="J82" s="114">
        <f t="shared" si="10"/>
        <v>0</v>
      </c>
      <c r="K82" s="114">
        <f t="shared" si="10"/>
        <v>0</v>
      </c>
      <c r="L82" s="161">
        <f t="shared" si="10"/>
        <v>0</v>
      </c>
    </row>
    <row r="83" spans="1:12" ht="15.75" customHeight="1">
      <c r="A83" s="63"/>
      <c r="B83" s="132"/>
      <c r="C83" s="73" t="s">
        <v>195</v>
      </c>
      <c r="D83" s="12" t="s">
        <v>314</v>
      </c>
      <c r="E83" s="92"/>
      <c r="F83" s="92">
        <f>'Z 2 '!G158</f>
        <v>160669</v>
      </c>
      <c r="G83" s="92">
        <f>F83</f>
        <v>160669</v>
      </c>
      <c r="H83" s="92"/>
      <c r="I83" s="92"/>
      <c r="J83" s="92"/>
      <c r="K83" s="92"/>
      <c r="L83" s="120"/>
    </row>
    <row r="84" spans="1:12" ht="14.25" customHeight="1">
      <c r="A84" s="62"/>
      <c r="B84" s="13"/>
      <c r="C84" s="13" t="s">
        <v>627</v>
      </c>
      <c r="D84" s="12" t="s">
        <v>138</v>
      </c>
      <c r="E84" s="48"/>
      <c r="F84" s="92">
        <f>'Z 2 '!G159</f>
        <v>61000</v>
      </c>
      <c r="G84" s="92">
        <f aca="true" t="shared" si="11" ref="G84:H99">F84</f>
        <v>61000</v>
      </c>
      <c r="H84" s="92">
        <f t="shared" si="11"/>
        <v>61000</v>
      </c>
      <c r="I84" s="92"/>
      <c r="J84" s="92"/>
      <c r="K84" s="92"/>
      <c r="L84" s="116">
        <v>0</v>
      </c>
    </row>
    <row r="85" spans="1:12" ht="14.25" customHeight="1">
      <c r="A85" s="62"/>
      <c r="B85" s="13"/>
      <c r="C85" s="13" t="s">
        <v>629</v>
      </c>
      <c r="D85" s="12" t="s">
        <v>134</v>
      </c>
      <c r="E85" s="48"/>
      <c r="F85" s="92">
        <f>'Z 2 '!G160</f>
        <v>5189</v>
      </c>
      <c r="G85" s="92">
        <f t="shared" si="11"/>
        <v>5189</v>
      </c>
      <c r="H85" s="92">
        <f t="shared" si="11"/>
        <v>5189</v>
      </c>
      <c r="I85" s="92"/>
      <c r="J85" s="92"/>
      <c r="K85" s="92"/>
      <c r="L85" s="116">
        <v>0</v>
      </c>
    </row>
    <row r="86" spans="1:12" ht="16.5" customHeight="1">
      <c r="A86" s="62"/>
      <c r="B86" s="13"/>
      <c r="C86" s="13" t="s">
        <v>710</v>
      </c>
      <c r="D86" s="12" t="s">
        <v>22</v>
      </c>
      <c r="E86" s="48"/>
      <c r="F86" s="92">
        <f>'Z 2 '!G161</f>
        <v>1943000</v>
      </c>
      <c r="G86" s="92">
        <f t="shared" si="11"/>
        <v>1943000</v>
      </c>
      <c r="H86" s="92">
        <f t="shared" si="11"/>
        <v>1943000</v>
      </c>
      <c r="I86" s="92"/>
      <c r="J86" s="92"/>
      <c r="K86" s="92"/>
      <c r="L86" s="116">
        <v>0</v>
      </c>
    </row>
    <row r="87" spans="1:12" ht="15" customHeight="1">
      <c r="A87" s="62"/>
      <c r="B87" s="13"/>
      <c r="C87" s="13" t="s">
        <v>711</v>
      </c>
      <c r="D87" s="13" t="s">
        <v>135</v>
      </c>
      <c r="E87" s="48"/>
      <c r="F87" s="92">
        <f>'Z 2 '!G162</f>
        <v>123000</v>
      </c>
      <c r="G87" s="92">
        <f t="shared" si="11"/>
        <v>123000</v>
      </c>
      <c r="H87" s="92">
        <f t="shared" si="11"/>
        <v>123000</v>
      </c>
      <c r="I87" s="92"/>
      <c r="J87" s="92"/>
      <c r="K87" s="92"/>
      <c r="L87" s="116">
        <v>0</v>
      </c>
    </row>
    <row r="88" spans="1:12" ht="14.25" customHeight="1">
      <c r="A88" s="62"/>
      <c r="B88" s="13"/>
      <c r="C88" s="13" t="s">
        <v>713</v>
      </c>
      <c r="D88" s="13" t="s">
        <v>714</v>
      </c>
      <c r="E88" s="48"/>
      <c r="F88" s="92">
        <f>'Z 2 '!G163</f>
        <v>161811</v>
      </c>
      <c r="G88" s="92">
        <f t="shared" si="11"/>
        <v>161811</v>
      </c>
      <c r="H88" s="92">
        <f t="shared" si="11"/>
        <v>161811</v>
      </c>
      <c r="I88" s="92"/>
      <c r="J88" s="92"/>
      <c r="K88" s="92"/>
      <c r="L88" s="116">
        <v>0</v>
      </c>
    </row>
    <row r="89" spans="1:12" ht="15.75" customHeight="1">
      <c r="A89" s="62"/>
      <c r="B89" s="13"/>
      <c r="C89" s="13" t="s">
        <v>544</v>
      </c>
      <c r="D89" s="7" t="s">
        <v>32</v>
      </c>
      <c r="E89" s="48"/>
      <c r="F89" s="92">
        <f>'Z 2 '!G164</f>
        <v>10000</v>
      </c>
      <c r="G89" s="92">
        <f t="shared" si="11"/>
        <v>10000</v>
      </c>
      <c r="H89" s="92"/>
      <c r="I89" s="92"/>
      <c r="J89" s="92"/>
      <c r="K89" s="92"/>
      <c r="L89" s="116"/>
    </row>
    <row r="90" spans="1:12" ht="15.75" customHeight="1">
      <c r="A90" s="62"/>
      <c r="B90" s="13"/>
      <c r="C90" s="12" t="s">
        <v>655</v>
      </c>
      <c r="D90" s="12" t="s">
        <v>136</v>
      </c>
      <c r="E90" s="48"/>
      <c r="F90" s="92">
        <f>'Z 2 '!G165</f>
        <v>9300</v>
      </c>
      <c r="G90" s="92">
        <f t="shared" si="11"/>
        <v>9300</v>
      </c>
      <c r="H90" s="92"/>
      <c r="I90" s="92">
        <f>G90</f>
        <v>9300</v>
      </c>
      <c r="J90" s="92"/>
      <c r="K90" s="92"/>
      <c r="L90" s="116">
        <v>0</v>
      </c>
    </row>
    <row r="91" spans="1:12" ht="16.5" customHeight="1">
      <c r="A91" s="62"/>
      <c r="B91" s="13"/>
      <c r="C91" s="12" t="s">
        <v>631</v>
      </c>
      <c r="D91" s="12" t="s">
        <v>632</v>
      </c>
      <c r="E91" s="48"/>
      <c r="F91" s="92">
        <f>'Z 2 '!G166</f>
        <v>1700</v>
      </c>
      <c r="G91" s="92">
        <f t="shared" si="11"/>
        <v>1700</v>
      </c>
      <c r="H91" s="92"/>
      <c r="I91" s="92">
        <f>G91</f>
        <v>1700</v>
      </c>
      <c r="J91" s="92"/>
      <c r="K91" s="92"/>
      <c r="L91" s="116">
        <v>0</v>
      </c>
    </row>
    <row r="92" spans="1:12" ht="13.5" customHeight="1">
      <c r="A92" s="62"/>
      <c r="B92" s="13"/>
      <c r="C92" s="13" t="s">
        <v>196</v>
      </c>
      <c r="D92" s="12" t="s">
        <v>197</v>
      </c>
      <c r="E92" s="48"/>
      <c r="F92" s="92">
        <f>'Z 2 '!G167</f>
        <v>91235</v>
      </c>
      <c r="G92" s="92">
        <f t="shared" si="11"/>
        <v>91235</v>
      </c>
      <c r="H92" s="92"/>
      <c r="I92" s="92"/>
      <c r="J92" s="92"/>
      <c r="K92" s="92"/>
      <c r="L92" s="116">
        <v>0</v>
      </c>
    </row>
    <row r="93" spans="1:12" ht="15" customHeight="1">
      <c r="A93" s="62"/>
      <c r="B93" s="123"/>
      <c r="C93" s="13" t="s">
        <v>633</v>
      </c>
      <c r="D93" s="13" t="s">
        <v>634</v>
      </c>
      <c r="E93" s="48"/>
      <c r="F93" s="92">
        <v>117000</v>
      </c>
      <c r="G93" s="92">
        <f t="shared" si="11"/>
        <v>117000</v>
      </c>
      <c r="H93" s="92"/>
      <c r="I93" s="92"/>
      <c r="J93" s="92"/>
      <c r="K93" s="92"/>
      <c r="L93" s="121">
        <v>0</v>
      </c>
    </row>
    <row r="94" spans="1:12" ht="15.75" customHeight="1">
      <c r="A94" s="62"/>
      <c r="B94" s="123"/>
      <c r="C94" s="13" t="s">
        <v>716</v>
      </c>
      <c r="D94" s="13" t="s">
        <v>717</v>
      </c>
      <c r="E94" s="48"/>
      <c r="F94" s="92">
        <v>4000</v>
      </c>
      <c r="G94" s="92">
        <f t="shared" si="11"/>
        <v>4000</v>
      </c>
      <c r="H94" s="92"/>
      <c r="I94" s="92"/>
      <c r="J94" s="92"/>
      <c r="K94" s="92"/>
      <c r="L94" s="121">
        <v>0</v>
      </c>
    </row>
    <row r="95" spans="1:12" ht="15" customHeight="1">
      <c r="A95" s="62"/>
      <c r="B95" s="123"/>
      <c r="C95" s="13" t="s">
        <v>635</v>
      </c>
      <c r="D95" s="13" t="s">
        <v>718</v>
      </c>
      <c r="E95" s="48"/>
      <c r="F95" s="92">
        <f>'Z 2 '!G170</f>
        <v>29000</v>
      </c>
      <c r="G95" s="92">
        <f t="shared" si="11"/>
        <v>29000</v>
      </c>
      <c r="H95" s="92"/>
      <c r="I95" s="92"/>
      <c r="J95" s="92"/>
      <c r="K95" s="92"/>
      <c r="L95" s="121">
        <v>0</v>
      </c>
    </row>
    <row r="96" spans="1:12" ht="16.5" customHeight="1">
      <c r="A96" s="62"/>
      <c r="B96" s="123"/>
      <c r="C96" s="13" t="s">
        <v>637</v>
      </c>
      <c r="D96" s="13" t="s">
        <v>719</v>
      </c>
      <c r="E96" s="48"/>
      <c r="F96" s="92">
        <f>'Z 2 '!G171</f>
        <v>20000</v>
      </c>
      <c r="G96" s="92">
        <f t="shared" si="11"/>
        <v>20000</v>
      </c>
      <c r="H96" s="92"/>
      <c r="I96" s="92"/>
      <c r="J96" s="92"/>
      <c r="K96" s="92"/>
      <c r="L96" s="121">
        <v>0</v>
      </c>
    </row>
    <row r="97" spans="1:12" ht="15.75" customHeight="1">
      <c r="A97" s="62"/>
      <c r="B97" s="123"/>
      <c r="C97" s="13" t="s">
        <v>702</v>
      </c>
      <c r="D97" s="13" t="s">
        <v>707</v>
      </c>
      <c r="E97" s="48"/>
      <c r="F97" s="92">
        <f>'Z 2 '!G172</f>
        <v>15000</v>
      </c>
      <c r="G97" s="92">
        <f t="shared" si="11"/>
        <v>15000</v>
      </c>
      <c r="H97" s="92"/>
      <c r="I97" s="92"/>
      <c r="J97" s="92"/>
      <c r="K97" s="92"/>
      <c r="L97" s="121"/>
    </row>
    <row r="98" spans="1:12" ht="15" customHeight="1">
      <c r="A98" s="62"/>
      <c r="B98" s="123"/>
      <c r="C98" s="13" t="s">
        <v>638</v>
      </c>
      <c r="D98" s="13" t="s">
        <v>720</v>
      </c>
      <c r="E98" s="48"/>
      <c r="F98" s="92">
        <f>'Z 2 '!G173</f>
        <v>40000</v>
      </c>
      <c r="G98" s="92">
        <f t="shared" si="11"/>
        <v>40000</v>
      </c>
      <c r="H98" s="92"/>
      <c r="I98" s="92"/>
      <c r="J98" s="92"/>
      <c r="K98" s="92"/>
      <c r="L98" s="121">
        <v>0</v>
      </c>
    </row>
    <row r="99" spans="1:12" ht="14.25" customHeight="1">
      <c r="A99" s="62"/>
      <c r="B99" s="123"/>
      <c r="C99" s="13" t="s">
        <v>285</v>
      </c>
      <c r="D99" s="12" t="s">
        <v>286</v>
      </c>
      <c r="E99" s="48"/>
      <c r="F99" s="92">
        <f>'Z 2 '!G174</f>
        <v>2000</v>
      </c>
      <c r="G99" s="92">
        <f t="shared" si="11"/>
        <v>2000</v>
      </c>
      <c r="H99" s="92"/>
      <c r="I99" s="92"/>
      <c r="J99" s="92"/>
      <c r="K99" s="92"/>
      <c r="L99" s="121"/>
    </row>
    <row r="100" spans="1:12" ht="14.25" customHeight="1">
      <c r="A100" s="62"/>
      <c r="B100" s="123"/>
      <c r="C100" s="13" t="s">
        <v>67</v>
      </c>
      <c r="D100" s="12" t="s">
        <v>69</v>
      </c>
      <c r="E100" s="48"/>
      <c r="F100" s="92">
        <f>'Z 2 '!G175</f>
        <v>5000</v>
      </c>
      <c r="G100" s="92">
        <f aca="true" t="shared" si="12" ref="G100:G108">F100</f>
        <v>5000</v>
      </c>
      <c r="H100" s="92"/>
      <c r="I100" s="92"/>
      <c r="J100" s="92"/>
      <c r="K100" s="92"/>
      <c r="L100" s="121"/>
    </row>
    <row r="101" spans="1:12" ht="14.25" customHeight="1">
      <c r="A101" s="62"/>
      <c r="B101" s="123"/>
      <c r="C101" s="13" t="s">
        <v>49</v>
      </c>
      <c r="D101" s="12" t="s">
        <v>53</v>
      </c>
      <c r="E101" s="48"/>
      <c r="F101" s="92">
        <f>'Z 2 '!G176</f>
        <v>5000</v>
      </c>
      <c r="G101" s="92">
        <f t="shared" si="12"/>
        <v>5000</v>
      </c>
      <c r="H101" s="92"/>
      <c r="I101" s="92"/>
      <c r="J101" s="92"/>
      <c r="K101" s="92"/>
      <c r="L101" s="121"/>
    </row>
    <row r="102" spans="1:12" ht="14.25" customHeight="1">
      <c r="A102" s="62"/>
      <c r="B102" s="123"/>
      <c r="C102" s="13" t="s">
        <v>640</v>
      </c>
      <c r="D102" s="13" t="s">
        <v>641</v>
      </c>
      <c r="E102" s="48"/>
      <c r="F102" s="92">
        <f>'Z 2 '!G177</f>
        <v>7000</v>
      </c>
      <c r="G102" s="92">
        <f t="shared" si="12"/>
        <v>7000</v>
      </c>
      <c r="H102" s="92"/>
      <c r="I102" s="92"/>
      <c r="J102" s="92"/>
      <c r="K102" s="92"/>
      <c r="L102" s="121">
        <v>0</v>
      </c>
    </row>
    <row r="103" spans="1:12" ht="13.5" customHeight="1">
      <c r="A103" s="62"/>
      <c r="B103" s="123"/>
      <c r="C103" s="13" t="s">
        <v>642</v>
      </c>
      <c r="D103" s="13" t="s">
        <v>643</v>
      </c>
      <c r="E103" s="48"/>
      <c r="F103" s="92">
        <f>'Z 2 '!G178</f>
        <v>4096</v>
      </c>
      <c r="G103" s="92">
        <f t="shared" si="12"/>
        <v>4096</v>
      </c>
      <c r="H103" s="92"/>
      <c r="I103" s="92"/>
      <c r="J103" s="92"/>
      <c r="K103" s="92"/>
      <c r="L103" s="121">
        <v>0</v>
      </c>
    </row>
    <row r="104" spans="1:12" ht="12" customHeight="1">
      <c r="A104" s="62"/>
      <c r="B104" s="123"/>
      <c r="C104" s="13" t="s">
        <v>644</v>
      </c>
      <c r="D104" s="13" t="s">
        <v>645</v>
      </c>
      <c r="E104" s="48"/>
      <c r="F104" s="92">
        <f>'Z 2 '!G179</f>
        <v>2000</v>
      </c>
      <c r="G104" s="92">
        <f t="shared" si="12"/>
        <v>2000</v>
      </c>
      <c r="H104" s="92"/>
      <c r="I104" s="92"/>
      <c r="J104" s="92"/>
      <c r="K104" s="92"/>
      <c r="L104" s="121">
        <v>0</v>
      </c>
    </row>
    <row r="105" spans="1:12" ht="14.25" customHeight="1">
      <c r="A105" s="62"/>
      <c r="B105" s="123"/>
      <c r="C105" s="13" t="s">
        <v>701</v>
      </c>
      <c r="D105" s="13" t="s">
        <v>709</v>
      </c>
      <c r="E105" s="48"/>
      <c r="F105" s="92">
        <f>'Z 2 '!G180</f>
        <v>14040</v>
      </c>
      <c r="G105" s="92">
        <f t="shared" si="12"/>
        <v>14040</v>
      </c>
      <c r="H105" s="92"/>
      <c r="I105" s="92"/>
      <c r="J105" s="92"/>
      <c r="K105" s="92"/>
      <c r="L105" s="121">
        <v>0</v>
      </c>
    </row>
    <row r="106" spans="1:12" ht="14.25" customHeight="1">
      <c r="A106" s="62"/>
      <c r="B106" s="123"/>
      <c r="C106" s="13" t="s">
        <v>723</v>
      </c>
      <c r="D106" s="13" t="s">
        <v>139</v>
      </c>
      <c r="E106" s="48"/>
      <c r="F106" s="92">
        <f>'Z 2 '!G181</f>
        <v>160</v>
      </c>
      <c r="G106" s="92">
        <f t="shared" si="12"/>
        <v>160</v>
      </c>
      <c r="H106" s="92"/>
      <c r="I106" s="92"/>
      <c r="J106" s="92"/>
      <c r="K106" s="92"/>
      <c r="L106" s="121">
        <v>0</v>
      </c>
    </row>
    <row r="107" spans="1:12" ht="14.25" customHeight="1">
      <c r="A107" s="62"/>
      <c r="B107" s="123"/>
      <c r="C107" s="13" t="s">
        <v>51</v>
      </c>
      <c r="D107" s="12" t="s">
        <v>65</v>
      </c>
      <c r="E107" s="48"/>
      <c r="F107" s="92">
        <f>'Z 2 '!G182</f>
        <v>5800</v>
      </c>
      <c r="G107" s="92">
        <f t="shared" si="12"/>
        <v>5800</v>
      </c>
      <c r="H107" s="92"/>
      <c r="I107" s="92"/>
      <c r="J107" s="92"/>
      <c r="K107" s="92"/>
      <c r="L107" s="121"/>
    </row>
    <row r="108" spans="1:12" ht="14.25" customHeight="1">
      <c r="A108" s="62"/>
      <c r="B108" s="123"/>
      <c r="C108" s="13" t="s">
        <v>52</v>
      </c>
      <c r="D108" s="73" t="s">
        <v>66</v>
      </c>
      <c r="E108" s="48"/>
      <c r="F108" s="92">
        <f>'Z 2 '!G183</f>
        <v>3000</v>
      </c>
      <c r="G108" s="92">
        <f t="shared" si="12"/>
        <v>3000</v>
      </c>
      <c r="H108" s="92"/>
      <c r="I108" s="92"/>
      <c r="J108" s="92"/>
      <c r="K108" s="92"/>
      <c r="L108" s="121"/>
    </row>
    <row r="109" spans="1:12" ht="17.25" customHeight="1">
      <c r="A109" s="128" t="s">
        <v>26</v>
      </c>
      <c r="B109" s="124" t="s">
        <v>30</v>
      </c>
      <c r="C109" s="124" t="s">
        <v>14</v>
      </c>
      <c r="D109" s="129" t="s">
        <v>140</v>
      </c>
      <c r="E109" s="114">
        <f>'Z 1'!I104</f>
        <v>1746462</v>
      </c>
      <c r="F109" s="114">
        <f aca="true" t="shared" si="13" ref="F109:K109">F110</f>
        <v>1746462</v>
      </c>
      <c r="G109" s="114">
        <f t="shared" si="13"/>
        <v>1746462</v>
      </c>
      <c r="H109" s="114">
        <f t="shared" si="13"/>
        <v>0</v>
      </c>
      <c r="I109" s="114">
        <f t="shared" si="13"/>
        <v>0</v>
      </c>
      <c r="J109" s="114">
        <f t="shared" si="13"/>
        <v>1746462</v>
      </c>
      <c r="K109" s="114">
        <f t="shared" si="13"/>
        <v>0</v>
      </c>
      <c r="L109" s="122">
        <v>0</v>
      </c>
    </row>
    <row r="110" spans="1:12" ht="17.25" customHeight="1">
      <c r="A110" s="62"/>
      <c r="B110" s="123"/>
      <c r="C110" s="13" t="s">
        <v>31</v>
      </c>
      <c r="D110" s="12" t="s">
        <v>141</v>
      </c>
      <c r="E110" s="48">
        <v>0</v>
      </c>
      <c r="F110" s="48">
        <f>'Z 2 '!G398</f>
        <v>1746462</v>
      </c>
      <c r="G110" s="48">
        <f>F110</f>
        <v>1746462</v>
      </c>
      <c r="H110" s="48"/>
      <c r="I110" s="48"/>
      <c r="J110" s="48">
        <f>G110</f>
        <v>1746462</v>
      </c>
      <c r="K110" s="48"/>
      <c r="L110" s="121">
        <v>0</v>
      </c>
    </row>
    <row r="111" spans="1:12" ht="16.5" customHeight="1">
      <c r="A111" s="128">
        <v>852</v>
      </c>
      <c r="B111" s="124" t="s">
        <v>541</v>
      </c>
      <c r="C111" s="124">
        <v>2110</v>
      </c>
      <c r="D111" s="133" t="s">
        <v>539</v>
      </c>
      <c r="E111" s="114">
        <f>'Z 1'!I124</f>
        <v>373500</v>
      </c>
      <c r="F111" s="114">
        <f aca="true" t="shared" si="14" ref="F111:L111">SUM(F112:F125)</f>
        <v>373500</v>
      </c>
      <c r="G111" s="114">
        <f t="shared" si="14"/>
        <v>373500</v>
      </c>
      <c r="H111" s="114">
        <f t="shared" si="14"/>
        <v>293669</v>
      </c>
      <c r="I111" s="114">
        <f t="shared" si="14"/>
        <v>51831</v>
      </c>
      <c r="J111" s="114">
        <f t="shared" si="14"/>
        <v>0</v>
      </c>
      <c r="K111" s="114">
        <f t="shared" si="14"/>
        <v>0</v>
      </c>
      <c r="L111" s="161">
        <f t="shared" si="14"/>
        <v>0</v>
      </c>
    </row>
    <row r="112" spans="1:12" ht="16.5" customHeight="1">
      <c r="A112" s="61"/>
      <c r="B112" s="123"/>
      <c r="C112" s="13" t="s">
        <v>625</v>
      </c>
      <c r="D112" s="12" t="s">
        <v>626</v>
      </c>
      <c r="E112" s="48"/>
      <c r="F112" s="48">
        <f>'Z 2 '!G452</f>
        <v>271566</v>
      </c>
      <c r="G112" s="48">
        <f>F112</f>
        <v>271566</v>
      </c>
      <c r="H112" s="48">
        <f>G112</f>
        <v>271566</v>
      </c>
      <c r="I112" s="48"/>
      <c r="J112" s="48"/>
      <c r="K112" s="48"/>
      <c r="L112" s="116">
        <v>0</v>
      </c>
    </row>
    <row r="113" spans="1:12" ht="16.5" customHeight="1">
      <c r="A113" s="61"/>
      <c r="B113" s="123"/>
      <c r="C113" s="13" t="s">
        <v>629</v>
      </c>
      <c r="D113" s="12" t="s">
        <v>130</v>
      </c>
      <c r="E113" s="48"/>
      <c r="F113" s="48">
        <f>'Z 2 '!G453</f>
        <v>22103</v>
      </c>
      <c r="G113" s="48">
        <f aca="true" t="shared" si="15" ref="G113:G125">F113</f>
        <v>22103</v>
      </c>
      <c r="H113" s="48">
        <f>G113</f>
        <v>22103</v>
      </c>
      <c r="I113" s="48"/>
      <c r="J113" s="48"/>
      <c r="K113" s="48"/>
      <c r="L113" s="116">
        <v>0</v>
      </c>
    </row>
    <row r="114" spans="1:12" ht="16.5" customHeight="1">
      <c r="A114" s="61"/>
      <c r="B114" s="123"/>
      <c r="C114" s="12" t="s">
        <v>655</v>
      </c>
      <c r="D114" s="12" t="s">
        <v>696</v>
      </c>
      <c r="E114" s="48"/>
      <c r="F114" s="48">
        <f>'Z 2 '!G454</f>
        <v>44673</v>
      </c>
      <c r="G114" s="48">
        <f t="shared" si="15"/>
        <v>44673</v>
      </c>
      <c r="H114" s="48"/>
      <c r="I114" s="48">
        <f>F114</f>
        <v>44673</v>
      </c>
      <c r="J114" s="48"/>
      <c r="K114" s="48"/>
      <c r="L114" s="116">
        <v>0</v>
      </c>
    </row>
    <row r="115" spans="1:12" ht="16.5" customHeight="1">
      <c r="A115" s="61"/>
      <c r="B115" s="123"/>
      <c r="C115" s="12" t="s">
        <v>631</v>
      </c>
      <c r="D115" s="12" t="s">
        <v>632</v>
      </c>
      <c r="E115" s="48"/>
      <c r="F115" s="48">
        <f>'Z 2 '!G455</f>
        <v>7158</v>
      </c>
      <c r="G115" s="48">
        <f t="shared" si="15"/>
        <v>7158</v>
      </c>
      <c r="H115" s="48"/>
      <c r="I115" s="48">
        <f>F115</f>
        <v>7158</v>
      </c>
      <c r="J115" s="48"/>
      <c r="K115" s="48"/>
      <c r="L115" s="116">
        <v>0</v>
      </c>
    </row>
    <row r="116" spans="1:12" ht="17.25" customHeight="1">
      <c r="A116" s="61"/>
      <c r="B116" s="123"/>
      <c r="C116" s="12" t="s">
        <v>633</v>
      </c>
      <c r="D116" s="12" t="s">
        <v>634</v>
      </c>
      <c r="E116" s="48"/>
      <c r="F116" s="48">
        <f>'Z 2 '!G456</f>
        <v>3600</v>
      </c>
      <c r="G116" s="48">
        <f t="shared" si="15"/>
        <v>3600</v>
      </c>
      <c r="H116" s="48"/>
      <c r="I116" s="48"/>
      <c r="J116" s="48"/>
      <c r="K116" s="48"/>
      <c r="L116" s="116">
        <v>0</v>
      </c>
    </row>
    <row r="117" spans="1:12" ht="17.25" customHeight="1">
      <c r="A117" s="61"/>
      <c r="B117" s="123"/>
      <c r="C117" s="65">
        <v>4230</v>
      </c>
      <c r="D117" s="13" t="s">
        <v>360</v>
      </c>
      <c r="E117" s="48"/>
      <c r="F117" s="48">
        <f>'Z 2 '!G457</f>
        <v>200</v>
      </c>
      <c r="G117" s="48">
        <f t="shared" si="15"/>
        <v>200</v>
      </c>
      <c r="H117" s="48"/>
      <c r="I117" s="48"/>
      <c r="J117" s="48"/>
      <c r="K117" s="48"/>
      <c r="L117" s="116"/>
    </row>
    <row r="118" spans="1:12" ht="17.25" customHeight="1">
      <c r="A118" s="61"/>
      <c r="B118" s="123"/>
      <c r="C118" s="12" t="s">
        <v>635</v>
      </c>
      <c r="D118" s="12" t="s">
        <v>718</v>
      </c>
      <c r="E118" s="48"/>
      <c r="F118" s="48">
        <f>'Z 2 '!G458</f>
        <v>6086</v>
      </c>
      <c r="G118" s="48">
        <f t="shared" si="15"/>
        <v>6086</v>
      </c>
      <c r="H118" s="48"/>
      <c r="I118" s="48"/>
      <c r="J118" s="48"/>
      <c r="K118" s="48"/>
      <c r="L118" s="116">
        <v>0</v>
      </c>
    </row>
    <row r="119" spans="1:12" ht="17.25" customHeight="1">
      <c r="A119" s="61"/>
      <c r="B119" s="123"/>
      <c r="C119" s="65" t="s">
        <v>702</v>
      </c>
      <c r="D119" s="13" t="s">
        <v>707</v>
      </c>
      <c r="E119" s="48"/>
      <c r="F119" s="48">
        <f>'Z 2 '!G459</f>
        <v>80</v>
      </c>
      <c r="G119" s="48">
        <f t="shared" si="15"/>
        <v>80</v>
      </c>
      <c r="H119" s="48"/>
      <c r="I119" s="48"/>
      <c r="J119" s="48"/>
      <c r="K119" s="48"/>
      <c r="L119" s="116"/>
    </row>
    <row r="120" spans="1:12" ht="16.5" customHeight="1">
      <c r="A120" s="61"/>
      <c r="B120" s="123"/>
      <c r="C120" s="12" t="s">
        <v>638</v>
      </c>
      <c r="D120" s="12" t="s">
        <v>720</v>
      </c>
      <c r="E120" s="48"/>
      <c r="F120" s="48">
        <f>'Z 2 '!G460</f>
        <v>3000</v>
      </c>
      <c r="G120" s="48">
        <f t="shared" si="15"/>
        <v>3000</v>
      </c>
      <c r="H120" s="48"/>
      <c r="I120" s="48"/>
      <c r="J120" s="48"/>
      <c r="K120" s="48"/>
      <c r="L120" s="116">
        <v>0</v>
      </c>
    </row>
    <row r="121" spans="1:12" ht="16.5" customHeight="1">
      <c r="A121" s="61"/>
      <c r="B121" s="123"/>
      <c r="C121" s="12" t="s">
        <v>285</v>
      </c>
      <c r="D121" s="12" t="s">
        <v>286</v>
      </c>
      <c r="E121" s="48"/>
      <c r="F121" s="48">
        <f>'Z 2 '!G461</f>
        <v>396</v>
      </c>
      <c r="G121" s="48">
        <f t="shared" si="15"/>
        <v>396</v>
      </c>
      <c r="H121" s="48"/>
      <c r="I121" s="48"/>
      <c r="J121" s="48"/>
      <c r="K121" s="48"/>
      <c r="L121" s="116"/>
    </row>
    <row r="122" spans="1:12" ht="16.5" customHeight="1">
      <c r="A122" s="61"/>
      <c r="B122" s="123"/>
      <c r="C122" s="12">
        <v>4370</v>
      </c>
      <c r="D122" s="12" t="s">
        <v>53</v>
      </c>
      <c r="E122" s="48"/>
      <c r="F122" s="48">
        <f>'Z 2 '!G462</f>
        <v>1000</v>
      </c>
      <c r="G122" s="48">
        <f t="shared" si="15"/>
        <v>1000</v>
      </c>
      <c r="H122" s="48"/>
      <c r="I122" s="48"/>
      <c r="J122" s="48"/>
      <c r="K122" s="48"/>
      <c r="L122" s="116"/>
    </row>
    <row r="123" spans="1:12" ht="18" customHeight="1">
      <c r="A123" s="61"/>
      <c r="B123" s="123"/>
      <c r="C123" s="12" t="s">
        <v>640</v>
      </c>
      <c r="D123" s="12" t="s">
        <v>641</v>
      </c>
      <c r="E123" s="48"/>
      <c r="F123" s="48">
        <f>'Z 2 '!G463</f>
        <v>1000</v>
      </c>
      <c r="G123" s="48">
        <f t="shared" si="15"/>
        <v>1000</v>
      </c>
      <c r="H123" s="48"/>
      <c r="I123" s="48"/>
      <c r="J123" s="48"/>
      <c r="K123" s="48"/>
      <c r="L123" s="116">
        <v>0</v>
      </c>
    </row>
    <row r="124" spans="1:12" ht="17.25" customHeight="1">
      <c r="A124" s="61"/>
      <c r="B124" s="123"/>
      <c r="C124" s="12" t="s">
        <v>644</v>
      </c>
      <c r="D124" s="12" t="s">
        <v>645</v>
      </c>
      <c r="E124" s="48"/>
      <c r="F124" s="48">
        <f>'Z 2 '!G464</f>
        <v>11638</v>
      </c>
      <c r="G124" s="48">
        <f t="shared" si="15"/>
        <v>11638</v>
      </c>
      <c r="H124" s="48"/>
      <c r="I124" s="48"/>
      <c r="J124" s="48"/>
      <c r="K124" s="48"/>
      <c r="L124" s="116">
        <v>0</v>
      </c>
    </row>
    <row r="125" spans="1:12" ht="17.25" customHeight="1" thickBot="1">
      <c r="A125" s="219"/>
      <c r="B125" s="220"/>
      <c r="C125" s="221" t="s">
        <v>50</v>
      </c>
      <c r="D125" s="221" t="s">
        <v>543</v>
      </c>
      <c r="E125" s="222"/>
      <c r="F125" s="48">
        <f>'Z 2 '!G465</f>
        <v>1000</v>
      </c>
      <c r="G125" s="48">
        <f t="shared" si="15"/>
        <v>1000</v>
      </c>
      <c r="H125" s="222"/>
      <c r="I125" s="222"/>
      <c r="J125" s="222"/>
      <c r="K125" s="222"/>
      <c r="L125" s="223"/>
    </row>
    <row r="126" spans="1:12" ht="27.75" customHeight="1" thickBot="1">
      <c r="A126" s="372" t="s">
        <v>142</v>
      </c>
      <c r="B126" s="373"/>
      <c r="C126" s="373"/>
      <c r="D126" s="373"/>
      <c r="E126" s="301">
        <f aca="true" t="shared" si="16" ref="E126:L126">E15+E33+E42+E44+E46+E67+E78+E82+E109+E111</f>
        <v>5605104</v>
      </c>
      <c r="F126" s="301">
        <f t="shared" si="16"/>
        <v>5605104</v>
      </c>
      <c r="G126" s="301">
        <f t="shared" si="16"/>
        <v>5605104</v>
      </c>
      <c r="H126" s="301">
        <f t="shared" si="16"/>
        <v>2946761</v>
      </c>
      <c r="I126" s="301">
        <f t="shared" si="16"/>
        <v>121807</v>
      </c>
      <c r="J126" s="301">
        <f t="shared" si="16"/>
        <v>1746462</v>
      </c>
      <c r="K126" s="301">
        <f t="shared" si="16"/>
        <v>0</v>
      </c>
      <c r="L126" s="302">
        <f t="shared" si="16"/>
        <v>0</v>
      </c>
    </row>
    <row r="129" spans="9:11" ht="12.75">
      <c r="I129" s="333"/>
      <c r="J129" s="333"/>
      <c r="K129" s="333"/>
    </row>
    <row r="130" spans="9:11" ht="12.75">
      <c r="I130" s="77"/>
      <c r="J130" s="77"/>
      <c r="K130" s="77"/>
    </row>
    <row r="131" spans="9:11" ht="12.75">
      <c r="I131" s="333"/>
      <c r="J131" s="333"/>
      <c r="K131" s="333"/>
    </row>
  </sheetData>
  <mergeCells count="15">
    <mergeCell ref="I131:K131"/>
    <mergeCell ref="F7:F9"/>
    <mergeCell ref="G7:K7"/>
    <mergeCell ref="K8:K9"/>
    <mergeCell ref="I129:K129"/>
    <mergeCell ref="B14:F14"/>
    <mergeCell ref="E1:L1"/>
    <mergeCell ref="A5:L5"/>
    <mergeCell ref="A126:D126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62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2010-07-16T21:04:49Z</cp:lastPrinted>
  <dcterms:created xsi:type="dcterms:W3CDTF">2002-03-22T09:59:04Z</dcterms:created>
  <dcterms:modified xsi:type="dcterms:W3CDTF">2010-07-28T08:54:30Z</dcterms:modified>
  <cp:category/>
  <cp:version/>
  <cp:contentType/>
  <cp:contentStatus/>
</cp:coreProperties>
</file>