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  <sheet name="Z 3" sheetId="3" r:id="rId3"/>
  </sheets>
  <definedNames>
    <definedName name="_xlnm.Print_Area" localSheetId="0">'Z 1'!$A$2:$K$189</definedName>
    <definedName name="_xlnm.Print_Area" localSheetId="1">'Z 2 '!$A$1:$R$724</definedName>
    <definedName name="_xlnm.Print_Area" localSheetId="2">'Z 3'!$A$1:$L$142</definedName>
    <definedName name="_xlnm.Print_Titles" localSheetId="0">'Z 1'!$5:$7</definedName>
    <definedName name="_xlnm.Print_Titles" localSheetId="1">'Z 2 '!$3:$7</definedName>
    <definedName name="_xlnm.Print_Titles" localSheetId="2">'Z 3'!$5:$8</definedName>
  </definedNames>
  <calcPr fullCalcOnLoad="1"/>
</workbook>
</file>

<file path=xl/sharedStrings.xml><?xml version="1.0" encoding="utf-8"?>
<sst xmlns="http://schemas.openxmlformats.org/spreadsheetml/2006/main" count="2093" uniqueCount="589">
  <si>
    <t xml:space="preserve">Urzędy naczelnych organów władzy państwowej, kontroli i ochrony prawa oraz sądownictwa                          </t>
  </si>
  <si>
    <t>Wybory do rad gmin, rad powiatów i sejmików województw, wybory wójtów, burmistrzów i prezydentów miast oraz referenda gminne, powiatowe i wojewódzkie</t>
  </si>
  <si>
    <t>751</t>
  </si>
  <si>
    <t>75109</t>
  </si>
  <si>
    <t>Wydatki z tytułu poręczeń i gwarancji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</si>
  <si>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</si>
  <si>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</si>
  <si>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</si>
  <si>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</si>
  <si>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4437</t>
  </si>
  <si>
    <t>2710</t>
  </si>
  <si>
    <t xml:space="preserve">Wynagrodzenia bezosobowe 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</si>
  <si>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</si>
  <si>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</si>
  <si>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</si>
  <si>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</si>
  <si>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</si>
  <si>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</si>
  <si>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</si>
  <si>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</si>
  <si>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</si>
  <si>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</si>
  <si>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- z funduszy celowych (§  2440 i 6260)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</si>
  <si>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</si>
  <si>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</si>
  <si>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</si>
  <si>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</si>
  <si>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</si>
  <si>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</si>
  <si>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POZOSTAŁE ZADANIA W ZAKRESIE POLITYKI SPOŁECZNEJ</t>
  </si>
  <si>
    <t>Prace geodezyjno-urządzeniowe na potrzeby rolnictwa</t>
  </si>
  <si>
    <t>Wydatki  inwestycyjne jedn.budżet.</t>
  </si>
  <si>
    <t>4390</t>
  </si>
  <si>
    <t>Zakup usług za wykonanie ekspertyz</t>
  </si>
  <si>
    <t>2329</t>
  </si>
  <si>
    <t>Pozost. podatki na rzecz budżet. j.s.t.</t>
  </si>
  <si>
    <t>Rezerwa celowa na zarządzanie kryzysowe</t>
  </si>
  <si>
    <t>4249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</si>
  <si>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</si>
  <si>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</si>
  <si>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</si>
  <si>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</si>
  <si>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</si>
  <si>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4385</t>
  </si>
  <si>
    <t>4386</t>
  </si>
  <si>
    <t>Zakup usług obejmujących tłumaczenia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</si>
  <si>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</si>
  <si>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</si>
  <si>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</si>
  <si>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4359</t>
  </si>
  <si>
    <t>4019</t>
  </si>
  <si>
    <t>4119</t>
  </si>
  <si>
    <t>4129</t>
  </si>
  <si>
    <t>4179</t>
  </si>
  <si>
    <t>4309</t>
  </si>
  <si>
    <t>4409</t>
  </si>
  <si>
    <t>4749</t>
  </si>
  <si>
    <t>4759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</si>
  <si>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</si>
  <si>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</si>
  <si>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</si>
  <si>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</si>
  <si>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</si>
  <si>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</si>
  <si>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</si>
  <si>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</si>
  <si>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</si>
  <si>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Dotacje celowe przekazane powiatowi na zadania bieżące realizowane na podstawie porozumień - umów między j.s.t.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</si>
  <si>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</si>
  <si>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</si>
  <si>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</si>
  <si>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</si>
  <si>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</si>
  <si>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</si>
  <si>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</si>
  <si>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</si>
  <si>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</si>
  <si>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</si>
  <si>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</si>
  <si>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</si>
  <si>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</si>
  <si>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</si>
  <si>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</si>
  <si>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</si>
  <si>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>6680</t>
  </si>
  <si>
    <t>Wpłaty środków finansowych z niewykorzystanych wydatków niewygasających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</si>
  <si>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</si>
  <si>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</si>
  <si>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</si>
  <si>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75618</t>
  </si>
  <si>
    <t>2810</t>
  </si>
  <si>
    <t>Dotacje celowe z budżetu na dofinansowanie zadań zleconych do realizacji fundacjom</t>
  </si>
  <si>
    <t>8110</t>
  </si>
  <si>
    <t xml:space="preserve">Odsetki  od samorządowych papierów wartościowych lub zaciągniętych przez j.s.t. kredytów i pożyczek 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</si>
  <si>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</si>
  <si>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</si>
  <si>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</si>
  <si>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</si>
  <si>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</si>
  <si>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</si>
  <si>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</si>
  <si>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</si>
  <si>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</si>
  <si>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</si>
  <si>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</si>
  <si>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</si>
  <si>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</si>
  <si>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Składki na Fundusz Pracy</t>
  </si>
  <si>
    <t>2. Dotacje ze źródeł zagranicznych</t>
  </si>
  <si>
    <t>6300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</si>
  <si>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</si>
  <si>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</si>
  <si>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</si>
  <si>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</si>
  <si>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</si>
  <si>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</si>
  <si>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</si>
  <si>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</si>
  <si>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</si>
  <si>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</si>
  <si>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</si>
  <si>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</si>
  <si>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</si>
  <si>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</si>
  <si>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</si>
  <si>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</si>
  <si>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</si>
  <si>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</si>
  <si>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</si>
  <si>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</si>
  <si>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</si>
  <si>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</si>
  <si>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</si>
  <si>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</si>
  <si>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</si>
  <si>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</si>
  <si>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</si>
  <si>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</si>
  <si>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</si>
  <si>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</si>
  <si>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</si>
  <si>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</si>
  <si>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</si>
  <si>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</si>
  <si>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</si>
  <si>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</si>
  <si>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</si>
  <si>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</si>
  <si>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</si>
  <si>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</si>
  <si>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</si>
  <si>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</si>
  <si>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</si>
  <si>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</si>
  <si>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</si>
  <si>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</si>
  <si>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</si>
  <si>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</si>
  <si>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</si>
  <si>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</si>
  <si>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</si>
  <si>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</si>
  <si>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</si>
  <si>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</si>
  <si>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</si>
  <si>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</si>
  <si>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</si>
  <si>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</si>
  <si>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</si>
  <si>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</si>
  <si>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</si>
  <si>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</si>
  <si>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</si>
  <si>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</si>
  <si>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</si>
  <si>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</si>
  <si>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</si>
  <si>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</si>
  <si>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Dokształcanie i doskonalenia nauczycieli</t>
  </si>
  <si>
    <t>Obsługa papierów warościowych, kredytów i pożyczek jednostek samorządu terytorialnego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</si>
  <si>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</si>
  <si>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</si>
  <si>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</si>
  <si>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</si>
  <si>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</si>
  <si>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</si>
  <si>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</si>
  <si>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</si>
  <si>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</si>
  <si>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</si>
  <si>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</si>
  <si>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</si>
  <si>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</si>
  <si>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</si>
  <si>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</si>
  <si>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</si>
  <si>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</si>
  <si>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</si>
  <si>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</si>
  <si>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</si>
  <si>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</si>
  <si>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</si>
  <si>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</si>
  <si>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</si>
  <si>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</si>
  <si>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</si>
  <si>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</si>
  <si>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</si>
  <si>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</si>
  <si>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</si>
  <si>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>Składki na ubezpieczenie zdrowotne</t>
  </si>
  <si>
    <t>Dotacje celowe przekazane gminie na zadania bieżące realizowane na podstawie porozumień z j.s.t.</t>
  </si>
  <si>
    <t>Zakup usług zdrowotnych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</si>
  <si>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</si>
  <si>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</si>
  <si>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</si>
  <si>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</si>
  <si>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</si>
  <si>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</si>
  <si>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</si>
  <si>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</si>
  <si>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</si>
  <si>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</si>
  <si>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</si>
  <si>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</si>
  <si>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</si>
  <si>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</si>
  <si>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</si>
  <si>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</si>
  <si>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</si>
  <si>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</si>
  <si>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</si>
  <si>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</si>
  <si>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</si>
  <si>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</si>
  <si>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</si>
  <si>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</si>
  <si>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</si>
  <si>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</si>
  <si>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</si>
  <si>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</si>
  <si>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</si>
  <si>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</si>
  <si>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</si>
  <si>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</si>
  <si>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</si>
  <si>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</si>
  <si>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</si>
  <si>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</si>
  <si>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</si>
  <si>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</si>
  <si>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</si>
  <si>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</si>
  <si>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</si>
  <si>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</si>
  <si>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</si>
  <si>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</si>
  <si>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</si>
  <si>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</si>
  <si>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</si>
  <si>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</si>
  <si>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</si>
  <si>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</si>
  <si>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>środki na dofinansowanie własnych inwestycji powiatów pozyskane z innych źródeł</t>
  </si>
  <si>
    <t>Kwalifikacja wojskowa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</si>
  <si>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</si>
  <si>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</si>
  <si>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</si>
  <si>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</si>
  <si>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</si>
  <si>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</si>
  <si>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</si>
  <si>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</si>
  <si>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</si>
  <si>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</si>
  <si>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</si>
  <si>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</si>
  <si>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</si>
  <si>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80146</t>
  </si>
  <si>
    <t>80195</t>
  </si>
  <si>
    <t>851</t>
  </si>
  <si>
    <t>OCHRONA ZDROWIA</t>
  </si>
  <si>
    <t>85111</t>
  </si>
  <si>
    <t>Szpitale ogólne</t>
  </si>
  <si>
    <t>85156</t>
  </si>
  <si>
    <t>4130</t>
  </si>
  <si>
    <t>Uposaż. i świadcz. pienięż. wypł. funkcjonariuszom zwol. ze służby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</si>
  <si>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</si>
  <si>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</si>
  <si>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</si>
  <si>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</si>
  <si>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</si>
  <si>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</si>
  <si>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</si>
  <si>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</si>
  <si>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</si>
  <si>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</si>
  <si>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</si>
  <si>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</si>
  <si>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</si>
  <si>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</si>
  <si>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</si>
  <si>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</si>
  <si>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</si>
  <si>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</si>
  <si>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</si>
  <si>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</si>
  <si>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</si>
  <si>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</si>
  <si>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</si>
  <si>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</si>
  <si>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</si>
  <si>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</si>
  <si>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</si>
  <si>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</si>
  <si>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</si>
  <si>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</si>
  <si>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</si>
  <si>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</si>
  <si>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</si>
  <si>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</si>
  <si>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</si>
  <si>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</si>
  <si>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</si>
  <si>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</si>
  <si>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</si>
  <si>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</si>
  <si>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</si>
  <si>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</si>
  <si>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</si>
  <si>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</si>
  <si>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0780</t>
  </si>
  <si>
    <t>Dochody ze zbycia praw majątkowych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</si>
  <si>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</si>
  <si>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</si>
  <si>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</si>
  <si>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</si>
  <si>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</si>
  <si>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</si>
  <si>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</si>
  <si>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</si>
  <si>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</si>
  <si>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</si>
  <si>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</si>
  <si>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</si>
  <si>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</si>
  <si>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</si>
  <si>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</si>
  <si>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</si>
  <si>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0870</t>
  </si>
  <si>
    <t>75075</t>
  </si>
  <si>
    <t>Promocja jednostek samorządu terytorialnego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</si>
  <si>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</si>
  <si>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</si>
  <si>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</si>
  <si>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</si>
  <si>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</si>
  <si>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</si>
  <si>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2830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</si>
  <si>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</si>
  <si>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</si>
  <si>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</si>
  <si>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</si>
  <si>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</si>
  <si>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</si>
  <si>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</si>
  <si>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</si>
  <si>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</si>
  <si>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</si>
  <si>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</si>
  <si>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</si>
  <si>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</si>
  <si>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</si>
  <si>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</si>
  <si>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</si>
  <si>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4277</t>
  </si>
  <si>
    <t>4279</t>
  </si>
  <si>
    <t>2007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</si>
  <si>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</si>
  <si>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</si>
  <si>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</si>
  <si>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</si>
  <si>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</si>
  <si>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</si>
  <si>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Pomoc dla repariantów</t>
  </si>
  <si>
    <t>85334</t>
  </si>
  <si>
    <t>Pomoc dla repatriantów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</si>
  <si>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</si>
  <si>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</si>
  <si>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</si>
  <si>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</si>
  <si>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</si>
  <si>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</si>
  <si>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</si>
  <si>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</si>
  <si>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</si>
  <si>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</si>
  <si>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</si>
  <si>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</si>
  <si>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</si>
  <si>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g)</t>
  </si>
  <si>
    <t>6057</t>
  </si>
  <si>
    <t>3117</t>
  </si>
  <si>
    <t>80147</t>
  </si>
  <si>
    <t>Biblioteki pedagogiczne</t>
  </si>
  <si>
    <t>Wpływy z tytułu pomocy fibnansowej udzielanej między jednostkami samorządu terytorialnego na dofinansowanie własnych zadań bieżących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</si>
  <si>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</si>
  <si>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</si>
  <si>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</si>
  <si>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</si>
  <si>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</si>
  <si>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</si>
  <si>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</si>
  <si>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</si>
  <si>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</si>
  <si>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</si>
  <si>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4417</t>
  </si>
  <si>
    <t>4747</t>
  </si>
  <si>
    <t>4757</t>
  </si>
  <si>
    <t>4047</t>
  </si>
  <si>
    <t>4247</t>
  </si>
  <si>
    <t>1.</t>
  </si>
  <si>
    <t>2.</t>
  </si>
  <si>
    <t>3.</t>
  </si>
  <si>
    <t>4.</t>
  </si>
  <si>
    <t>5.</t>
  </si>
  <si>
    <t>subwencje ogólne z budżetu państwa</t>
  </si>
  <si>
    <t>subwencja ogólna z budżetu państwa</t>
  </si>
  <si>
    <t>8.</t>
  </si>
  <si>
    <t>6.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</si>
  <si>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</si>
  <si>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</si>
  <si>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</si>
  <si>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</si>
  <si>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</si>
  <si>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</si>
  <si>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</si>
  <si>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</si>
  <si>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</si>
  <si>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</si>
  <si>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</si>
  <si>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</si>
  <si>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pochodne od wynagrodzeń</t>
  </si>
  <si>
    <t>świadczenia społeczne</t>
  </si>
  <si>
    <t>10.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</si>
  <si>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</si>
  <si>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</si>
  <si>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</si>
  <si>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</si>
  <si>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</si>
  <si>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</si>
  <si>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</si>
  <si>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</si>
  <si>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</si>
  <si>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</si>
  <si>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</si>
  <si>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</si>
  <si>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</si>
  <si>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</si>
  <si>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</si>
  <si>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</si>
  <si>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</si>
  <si>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</si>
  <si>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</si>
  <si>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</si>
  <si>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</si>
  <si>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</si>
  <si>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 xml:space="preserve">dotacje celowe otrzymane z powiatów na zadania bieżące </t>
  </si>
  <si>
    <t>dotacje celowe na zad. własne powiatu</t>
  </si>
  <si>
    <t>dotacje celowe na zadania własne powiatu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</si>
  <si>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</si>
  <si>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</si>
  <si>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</si>
  <si>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</si>
  <si>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</si>
  <si>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</si>
  <si>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</si>
  <si>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</si>
  <si>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</si>
  <si>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</si>
  <si>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</si>
  <si>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</si>
  <si>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</si>
  <si>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</si>
  <si>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</si>
  <si>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</si>
  <si>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</si>
  <si>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</si>
  <si>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</si>
  <si>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01008</t>
  </si>
  <si>
    <t>2350</t>
  </si>
  <si>
    <t>Melioracje wodne</t>
  </si>
  <si>
    <t>f)</t>
  </si>
  <si>
    <t>część wyrównawcza subwencji ogólnej dla powiatów</t>
  </si>
  <si>
    <t>DOCHODY OGÓŁEM</t>
  </si>
  <si>
    <t>2009</t>
  </si>
  <si>
    <t>3119</t>
  </si>
  <si>
    <t>4289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</si>
  <si>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</si>
  <si>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</si>
  <si>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</si>
  <si>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</si>
  <si>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</si>
  <si>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</si>
  <si>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</si>
  <si>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</si>
  <si>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</si>
  <si>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</si>
  <si>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</si>
  <si>
    <t>85117</t>
  </si>
  <si>
    <t>Zakłady opiekuńczo-lecznicze i pielęgnacyjno-opiekuńcze</t>
  </si>
  <si>
    <t xml:space="preserve"> 6220</t>
  </si>
  <si>
    <t>Kary i odszkodowania na rzecz osób fizycznych</t>
  </si>
  <si>
    <t>Dotacje celowe z budżetu na finansowanie lub dofinansowanie kosztów realizacji inwestycji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</si>
  <si>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</si>
  <si>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</si>
  <si>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</si>
  <si>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</si>
  <si>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</si>
  <si>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</si>
  <si>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</si>
  <si>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</si>
  <si>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</si>
  <si>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</si>
  <si>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</si>
  <si>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</si>
  <si>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</si>
  <si>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</si>
  <si>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</si>
  <si>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</si>
  <si>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Wydatki majątkowe</t>
  </si>
  <si>
    <t>Urzędy marszałkowskie</t>
  </si>
  <si>
    <t>Wydatki na zakupy inwestycyjne</t>
  </si>
  <si>
    <t>Usuwanie skutków klęsk żywiołowych</t>
  </si>
  <si>
    <t>- na zadania zlecone (§ 2110,  i § 6410)</t>
  </si>
  <si>
    <t>75478</t>
  </si>
  <si>
    <t>4580</t>
  </si>
  <si>
    <t>kary i odszkod.na rzecz os.fiz.</t>
  </si>
  <si>
    <t xml:space="preserve">dochody z najmu i dzierżawy składników majątkowych </t>
  </si>
  <si>
    <t>11.</t>
  </si>
  <si>
    <t>80123</t>
  </si>
  <si>
    <t>Drogi publiczne powiatowe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</si>
  <si>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</si>
  <si>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</si>
  <si>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</si>
  <si>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</si>
  <si>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</si>
  <si>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</si>
  <si>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</si>
  <si>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</si>
  <si>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</si>
  <si>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</si>
  <si>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</si>
  <si>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</si>
  <si>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</si>
  <si>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</si>
  <si>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</si>
  <si>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</si>
  <si>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</si>
  <si>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</si>
  <si>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</si>
  <si>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</si>
  <si>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</si>
  <si>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</si>
  <si>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</si>
  <si>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</si>
  <si>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</si>
  <si>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</si>
  <si>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</si>
  <si>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</si>
  <si>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Dotacje celowe z budżetu na dofinansowanie zadań zleconych do realizacji stowarzyszeniom</t>
  </si>
  <si>
    <t>4175</t>
  </si>
  <si>
    <t>4176</t>
  </si>
  <si>
    <t>Plan na 2010 rok</t>
  </si>
  <si>
    <t>Składki na ubezpieczenie społeczne</t>
  </si>
  <si>
    <t>Składki na ubezpieczenia społeczne</t>
  </si>
  <si>
    <t>4305</t>
  </si>
  <si>
    <t>4306</t>
  </si>
  <si>
    <t>75405</t>
  </si>
  <si>
    <t>Komendy Powiatowe Policji</t>
  </si>
  <si>
    <t>6170</t>
  </si>
  <si>
    <t xml:space="preserve">Wpłaty jednostek na fundusz celowy na finansowanie zadań inwestycyjnych </t>
  </si>
  <si>
    <t>Zakup materiałów i wyposażźenia</t>
  </si>
  <si>
    <t>Rezerwa ogólna</t>
  </si>
  <si>
    <t xml:space="preserve">Dotacja celowa z budżetu  na finansowanie lub dofinansowanie zadń zleconych do realizacji pozostałym jednostkom niezalicznym do sektora finansów publicznych </t>
  </si>
  <si>
    <t xml:space="preserve">Licea profilowane </t>
  </si>
  <si>
    <t>Załącznik Nr 1 do Uchwały Zarządu Powiatu w Olecku Nr 216/10 z dnia 26 listopada 2010 r.</t>
  </si>
  <si>
    <t>Załącznik nr 2 do Uchwały Zarządu Powiatu w Olecku Nr 216/10 z dnia 26 listopada 2010 roku</t>
  </si>
  <si>
    <t>Załącznik nr 3 do Uchwały Zarządu Powiatu w Olecku Nr 216/10  z dnia 26 listopada 2010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</si>
</sst>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8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8" fillId="5" borderId="1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left"/>
    </xf>
    <xf numFmtId="49" fontId="8" fillId="5" borderId="3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49" fontId="8" fillId="2" borderId="3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/>
    </xf>
    <xf numFmtId="49" fontId="8" fillId="0" borderId="3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7" fillId="2" borderId="3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3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/>
    </xf>
    <xf numFmtId="3" fontId="8" fillId="5" borderId="2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2" borderId="2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49" fontId="9" fillId="2" borderId="3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49" fontId="8" fillId="5" borderId="3" xfId="0" applyNumberFormat="1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wrapText="1"/>
    </xf>
    <xf numFmtId="3" fontId="8" fillId="3" borderId="3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7" borderId="1" xfId="0" applyNumberFormat="1" applyFont="1" applyFill="1" applyBorder="1" applyAlignment="1">
      <alignment horizontal="right"/>
    </xf>
    <xf numFmtId="3" fontId="8" fillId="7" borderId="2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left"/>
    </xf>
    <xf numFmtId="3" fontId="8" fillId="3" borderId="2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left"/>
    </xf>
    <xf numFmtId="3" fontId="8" fillId="2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 wrapText="1"/>
    </xf>
    <xf numFmtId="3" fontId="8" fillId="7" borderId="2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>
      <alignment/>
    </xf>
    <xf numFmtId="49" fontId="8" fillId="7" borderId="1" xfId="0" applyNumberFormat="1" applyFont="1" applyFill="1" applyBorder="1" applyAlignment="1">
      <alignment/>
    </xf>
    <xf numFmtId="49" fontId="8" fillId="7" borderId="3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 wrapText="1"/>
    </xf>
    <xf numFmtId="49" fontId="8" fillId="7" borderId="3" xfId="0" applyNumberFormat="1" applyFont="1" applyFill="1" applyBorder="1" applyAlignment="1">
      <alignment/>
    </xf>
    <xf numFmtId="49" fontId="8" fillId="7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8" fillId="2" borderId="1" xfId="0" applyNumberFormat="1" applyFont="1" applyFill="1" applyBorder="1" applyAlignment="1">
      <alignment/>
    </xf>
    <xf numFmtId="49" fontId="8" fillId="7" borderId="1" xfId="0" applyNumberFormat="1" applyFont="1" applyFill="1" applyBorder="1" applyAlignment="1">
      <alignment wrapText="1"/>
    </xf>
    <xf numFmtId="49" fontId="8" fillId="5" borderId="3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 horizontal="left"/>
    </xf>
    <xf numFmtId="3" fontId="8" fillId="5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8" fillId="5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49" fontId="8" fillId="5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7" borderId="2" xfId="0" applyNumberFormat="1" applyFont="1" applyFill="1" applyBorder="1" applyAlignment="1">
      <alignment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3" fontId="8" fillId="5" borderId="2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6" fillId="4" borderId="2" xfId="0" applyNumberFormat="1" applyFont="1" applyFill="1" applyBorder="1" applyAlignment="1">
      <alignment/>
    </xf>
    <xf numFmtId="0" fontId="8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left" wrapText="1"/>
    </xf>
    <xf numFmtId="49" fontId="8" fillId="5" borderId="1" xfId="0" applyNumberFormat="1" applyFont="1" applyFill="1" applyBorder="1" applyAlignment="1">
      <alignment horizontal="left" wrapText="1"/>
    </xf>
    <xf numFmtId="49" fontId="9" fillId="6" borderId="4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49" fontId="9" fillId="0" borderId="6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9" fontId="9" fillId="0" borderId="7" xfId="0" applyNumberFormat="1" applyFont="1" applyBorder="1" applyAlignment="1">
      <alignment wrapText="1"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8" fillId="4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8" borderId="1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/>
    </xf>
    <xf numFmtId="49" fontId="8" fillId="4" borderId="1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3" fontId="6" fillId="4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horizontal="right"/>
    </xf>
    <xf numFmtId="0" fontId="10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0" fontId="6" fillId="4" borderId="5" xfId="0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/>
    </xf>
    <xf numFmtId="3" fontId="13" fillId="4" borderId="2" xfId="0" applyNumberFormat="1" applyFont="1" applyFill="1" applyBorder="1" applyAlignment="1">
      <alignment/>
    </xf>
    <xf numFmtId="3" fontId="13" fillId="4" borderId="4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center"/>
    </xf>
    <xf numFmtId="0" fontId="8" fillId="9" borderId="1" xfId="0" applyFont="1" applyFill="1" applyBorder="1" applyAlignment="1" applyProtection="1">
      <alignment horizontal="center" vertical="center"/>
      <protection/>
    </xf>
    <xf numFmtId="0" fontId="8" fillId="9" borderId="1" xfId="0" applyFont="1" applyFill="1" applyBorder="1" applyAlignment="1" applyProtection="1">
      <alignment horizontal="center" vertical="center" wrapText="1"/>
      <protection/>
    </xf>
    <xf numFmtId="0" fontId="8" fillId="9" borderId="1" xfId="0" applyFont="1" applyFill="1" applyBorder="1" applyAlignment="1" applyProtection="1">
      <alignment horizontal="left" vertical="center"/>
      <protection/>
    </xf>
    <xf numFmtId="0" fontId="11" fillId="9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/>
      <protection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0" fontId="8" fillId="9" borderId="2" xfId="0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3" fontId="6" fillId="4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/>
    </xf>
    <xf numFmtId="0" fontId="7" fillId="2" borderId="3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49" fontId="7" fillId="2" borderId="3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49" fontId="8" fillId="7" borderId="1" xfId="0" applyNumberFormat="1" applyFont="1" applyFill="1" applyBorder="1" applyAlignment="1">
      <alignment/>
    </xf>
    <xf numFmtId="3" fontId="8" fillId="7" borderId="1" xfId="0" applyNumberFormat="1" applyFont="1" applyFill="1" applyBorder="1" applyAlignment="1">
      <alignment/>
    </xf>
    <xf numFmtId="49" fontId="8" fillId="3" borderId="3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 horizontal="left"/>
    </xf>
    <xf numFmtId="49" fontId="8" fillId="7" borderId="3" xfId="0" applyNumberFormat="1" applyFont="1" applyFill="1" applyBorder="1" applyAlignment="1">
      <alignment/>
    </xf>
    <xf numFmtId="0" fontId="8" fillId="7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4" fillId="8" borderId="2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wrapText="1"/>
    </xf>
    <xf numFmtId="3" fontId="8" fillId="3" borderId="11" xfId="0" applyNumberFormat="1" applyFont="1" applyFill="1" applyBorder="1" applyAlignment="1">
      <alignment/>
    </xf>
    <xf numFmtId="3" fontId="8" fillId="7" borderId="2" xfId="0" applyNumberFormat="1" applyFont="1" applyFill="1" applyBorder="1" applyAlignment="1">
      <alignment/>
    </xf>
    <xf numFmtId="0" fontId="8" fillId="5" borderId="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8" fillId="9" borderId="9" xfId="0" applyFont="1" applyFill="1" applyBorder="1" applyAlignment="1" applyProtection="1">
      <alignment horizontal="center" vertical="center" wrapText="1"/>
      <protection/>
    </xf>
    <xf numFmtId="0" fontId="8" fillId="9" borderId="12" xfId="0" applyFont="1" applyFill="1" applyBorder="1" applyAlignment="1" applyProtection="1">
      <alignment horizontal="center" vertical="center" wrapText="1"/>
      <protection/>
    </xf>
    <xf numFmtId="0" fontId="8" fillId="9" borderId="1" xfId="0" applyFont="1" applyFill="1" applyBorder="1" applyAlignment="1" applyProtection="1">
      <alignment horizontal="center" vertical="center" wrapText="1"/>
      <protection/>
    </xf>
    <xf numFmtId="49" fontId="13" fillId="4" borderId="4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13" fillId="4" borderId="1" xfId="0" applyNumberFormat="1" applyFont="1" applyFill="1" applyBorder="1" applyAlignment="1">
      <alignment horizontal="left"/>
    </xf>
    <xf numFmtId="0" fontId="9" fillId="0" borderId="0" xfId="0" applyFont="1" applyBorder="1" applyAlignment="1" applyProtection="1">
      <alignment horizontal="center" vertical="center"/>
      <protection/>
    </xf>
    <xf numFmtId="0" fontId="8" fillId="9" borderId="13" xfId="0" applyFont="1" applyFill="1" applyBorder="1" applyAlignment="1" applyProtection="1">
      <alignment horizontal="center" vertical="center"/>
      <protection/>
    </xf>
    <xf numFmtId="0" fontId="8" fillId="9" borderId="3" xfId="0" applyFont="1" applyFill="1" applyBorder="1" applyAlignment="1" applyProtection="1">
      <alignment horizontal="center" vertical="center"/>
      <protection/>
    </xf>
    <xf numFmtId="0" fontId="8" fillId="9" borderId="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3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8" fillId="3" borderId="18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9"/>
  <sheetViews>
    <sheetView zoomScaleSheetLayoutView="100" workbookViewId="0" topLeftCell="A1">
      <selection activeCell="C2" sqref="C2:K2"/>
    </sheetView>
  </sheetViews>
  <sheetFormatPr defaultColWidth="9.00390625" defaultRowHeight="12.75"/>
  <cols>
    <col min="1" max="1" width="4.375" style="4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11" customFormat="1" ht="15" customHeight="1">
      <c r="A2" s="72"/>
      <c r="B2" s="72"/>
      <c r="C2" s="264" t="s">
        <v>586</v>
      </c>
      <c r="D2" s="264"/>
      <c r="E2" s="264"/>
      <c r="F2" s="264"/>
      <c r="G2" s="264"/>
      <c r="H2" s="264"/>
      <c r="I2" s="264"/>
      <c r="J2" s="264"/>
      <c r="K2" s="264"/>
    </row>
    <row r="3" spans="1:11" s="11" customFormat="1" ht="20.25" customHeight="1">
      <c r="A3" s="72"/>
      <c r="B3" s="268" t="s">
        <v>65</v>
      </c>
      <c r="C3" s="268"/>
      <c r="D3" s="268"/>
      <c r="E3" s="268"/>
      <c r="F3" s="268"/>
      <c r="G3" s="268"/>
      <c r="H3" s="268"/>
      <c r="I3" s="268"/>
      <c r="J3" s="268"/>
      <c r="K3" s="268"/>
    </row>
    <row r="4" spans="1:11" s="11" customFormat="1" ht="9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11" customFormat="1" ht="28.5" customHeight="1">
      <c r="A5" s="265" t="s">
        <v>383</v>
      </c>
      <c r="B5" s="189" t="s">
        <v>503</v>
      </c>
      <c r="C5" s="267" t="s">
        <v>362</v>
      </c>
      <c r="D5" s="267"/>
      <c r="E5" s="267"/>
      <c r="F5" s="258" t="s">
        <v>573</v>
      </c>
      <c r="G5" s="258" t="s">
        <v>133</v>
      </c>
      <c r="H5" s="258"/>
      <c r="I5" s="258" t="s">
        <v>135</v>
      </c>
      <c r="J5" s="258" t="s">
        <v>348</v>
      </c>
      <c r="K5" s="259"/>
    </row>
    <row r="6" spans="1:11" s="11" customFormat="1" ht="25.5" customHeight="1">
      <c r="A6" s="266"/>
      <c r="B6" s="218" t="s">
        <v>446</v>
      </c>
      <c r="C6" s="218" t="s">
        <v>447</v>
      </c>
      <c r="D6" s="220" t="s">
        <v>366</v>
      </c>
      <c r="E6" s="218" t="s">
        <v>546</v>
      </c>
      <c r="F6" s="260"/>
      <c r="G6" s="221" t="s">
        <v>70</v>
      </c>
      <c r="H6" s="221" t="s">
        <v>134</v>
      </c>
      <c r="I6" s="260"/>
      <c r="J6" s="219" t="s">
        <v>556</v>
      </c>
      <c r="K6" s="226" t="s">
        <v>557</v>
      </c>
    </row>
    <row r="7" spans="1:11" s="71" customFormat="1" ht="12" customHeight="1">
      <c r="A7" s="227">
        <v>1</v>
      </c>
      <c r="B7" s="222">
        <v>2</v>
      </c>
      <c r="C7" s="222">
        <v>3</v>
      </c>
      <c r="D7" s="222">
        <v>4</v>
      </c>
      <c r="E7" s="222">
        <v>5</v>
      </c>
      <c r="F7" s="222">
        <v>7</v>
      </c>
      <c r="G7" s="222"/>
      <c r="H7" s="222"/>
      <c r="I7" s="222"/>
      <c r="J7" s="222">
        <v>8</v>
      </c>
      <c r="K7" s="228">
        <v>9</v>
      </c>
    </row>
    <row r="8" spans="1:11" s="2" customFormat="1" ht="18.75" customHeight="1">
      <c r="A8" s="140" t="s">
        <v>421</v>
      </c>
      <c r="B8" s="18" t="s">
        <v>448</v>
      </c>
      <c r="C8" s="24" t="s">
        <v>547</v>
      </c>
      <c r="D8" s="27"/>
      <c r="E8" s="27"/>
      <c r="F8" s="76">
        <f aca="true" t="shared" si="0" ref="F8:K8">F9+F11</f>
        <v>62300</v>
      </c>
      <c r="G8" s="76">
        <f t="shared" si="0"/>
        <v>0</v>
      </c>
      <c r="H8" s="76">
        <f t="shared" si="0"/>
        <v>0</v>
      </c>
      <c r="I8" s="76">
        <f t="shared" si="0"/>
        <v>62300</v>
      </c>
      <c r="J8" s="76">
        <f t="shared" si="0"/>
        <v>62300</v>
      </c>
      <c r="K8" s="169">
        <f t="shared" si="0"/>
        <v>0</v>
      </c>
    </row>
    <row r="9" spans="1:11" s="2" customFormat="1" ht="24" customHeight="1">
      <c r="A9" s="204" t="s">
        <v>449</v>
      </c>
      <c r="B9" s="207" t="s">
        <v>372</v>
      </c>
      <c r="C9" s="206"/>
      <c r="D9" s="174" t="s">
        <v>161</v>
      </c>
      <c r="E9" s="20"/>
      <c r="F9" s="74">
        <f aca="true" t="shared" si="1" ref="F9:K9">F10</f>
        <v>61000</v>
      </c>
      <c r="G9" s="74">
        <f t="shared" si="1"/>
        <v>0</v>
      </c>
      <c r="H9" s="74">
        <f t="shared" si="1"/>
        <v>0</v>
      </c>
      <c r="I9" s="74">
        <f t="shared" si="1"/>
        <v>61000</v>
      </c>
      <c r="J9" s="74">
        <f t="shared" si="1"/>
        <v>61000</v>
      </c>
      <c r="K9" s="171">
        <f t="shared" si="1"/>
        <v>0</v>
      </c>
    </row>
    <row r="10" spans="1:11" ht="22.5" customHeight="1">
      <c r="A10" s="132"/>
      <c r="B10" s="5" t="s">
        <v>460</v>
      </c>
      <c r="C10" s="23"/>
      <c r="D10" s="23"/>
      <c r="E10" s="22">
        <v>2110</v>
      </c>
      <c r="F10" s="75">
        <v>61000</v>
      </c>
      <c r="G10" s="75"/>
      <c r="H10" s="75"/>
      <c r="I10" s="75">
        <f>F10+G10-H10</f>
        <v>61000</v>
      </c>
      <c r="J10" s="75">
        <f>I10</f>
        <v>61000</v>
      </c>
      <c r="K10" s="170"/>
    </row>
    <row r="11" spans="1:11" ht="18" customHeight="1">
      <c r="A11" s="204" t="s">
        <v>452</v>
      </c>
      <c r="B11" s="205" t="s">
        <v>204</v>
      </c>
      <c r="C11" s="174"/>
      <c r="D11" s="174" t="s">
        <v>453</v>
      </c>
      <c r="E11" s="32"/>
      <c r="F11" s="74">
        <f aca="true" t="shared" si="2" ref="F11:K11">F12</f>
        <v>1300</v>
      </c>
      <c r="G11" s="74">
        <f t="shared" si="2"/>
        <v>0</v>
      </c>
      <c r="H11" s="74">
        <f t="shared" si="2"/>
        <v>0</v>
      </c>
      <c r="I11" s="74">
        <f t="shared" si="2"/>
        <v>1300</v>
      </c>
      <c r="J11" s="74">
        <f t="shared" si="2"/>
        <v>1300</v>
      </c>
      <c r="K11" s="171">
        <f t="shared" si="2"/>
        <v>0</v>
      </c>
    </row>
    <row r="12" spans="1:11" ht="15" customHeight="1">
      <c r="A12" s="132"/>
      <c r="B12" s="5" t="s">
        <v>454</v>
      </c>
      <c r="C12" s="23"/>
      <c r="D12" s="23"/>
      <c r="E12" s="23" t="s">
        <v>515</v>
      </c>
      <c r="F12" s="75">
        <v>1300</v>
      </c>
      <c r="G12" s="75"/>
      <c r="H12" s="75"/>
      <c r="I12" s="75">
        <f aca="true" t="shared" si="3" ref="I12:I82">F12+G12-H12</f>
        <v>1300</v>
      </c>
      <c r="J12" s="75">
        <f>I12</f>
        <v>1300</v>
      </c>
      <c r="K12" s="170"/>
    </row>
    <row r="13" spans="1:11" ht="18.75" customHeight="1">
      <c r="A13" s="140" t="s">
        <v>422</v>
      </c>
      <c r="B13" s="18" t="s">
        <v>487</v>
      </c>
      <c r="C13" s="24" t="s">
        <v>162</v>
      </c>
      <c r="D13" s="24"/>
      <c r="E13" s="24"/>
      <c r="F13" s="76">
        <f aca="true" t="shared" si="4" ref="F13:K14">F14</f>
        <v>156228</v>
      </c>
      <c r="G13" s="76">
        <f t="shared" si="4"/>
        <v>0</v>
      </c>
      <c r="H13" s="76">
        <f t="shared" si="4"/>
        <v>0</v>
      </c>
      <c r="I13" s="76">
        <f t="shared" si="4"/>
        <v>156228</v>
      </c>
      <c r="J13" s="76">
        <f t="shared" si="4"/>
        <v>156228</v>
      </c>
      <c r="K13" s="169">
        <f t="shared" si="4"/>
        <v>0</v>
      </c>
    </row>
    <row r="14" spans="1:11" ht="15.75" customHeight="1">
      <c r="A14" s="204" t="s">
        <v>449</v>
      </c>
      <c r="B14" s="205" t="s">
        <v>507</v>
      </c>
      <c r="C14" s="174"/>
      <c r="D14" s="174" t="s">
        <v>508</v>
      </c>
      <c r="E14" s="32"/>
      <c r="F14" s="74">
        <f t="shared" si="4"/>
        <v>156228</v>
      </c>
      <c r="G14" s="74">
        <f t="shared" si="4"/>
        <v>0</v>
      </c>
      <c r="H14" s="74">
        <f t="shared" si="4"/>
        <v>0</v>
      </c>
      <c r="I14" s="74">
        <f t="shared" si="4"/>
        <v>156228</v>
      </c>
      <c r="J14" s="74">
        <f t="shared" si="4"/>
        <v>156228</v>
      </c>
      <c r="K14" s="171">
        <f t="shared" si="4"/>
        <v>0</v>
      </c>
    </row>
    <row r="15" spans="1:11" ht="24" customHeight="1">
      <c r="A15" s="141"/>
      <c r="B15" s="17" t="s">
        <v>287</v>
      </c>
      <c r="C15" s="142"/>
      <c r="D15" s="142"/>
      <c r="E15" s="25" t="s">
        <v>522</v>
      </c>
      <c r="F15" s="75">
        <v>156228</v>
      </c>
      <c r="G15" s="75"/>
      <c r="H15" s="75"/>
      <c r="I15" s="75">
        <f t="shared" si="3"/>
        <v>156228</v>
      </c>
      <c r="J15" s="75">
        <f>I15</f>
        <v>156228</v>
      </c>
      <c r="K15" s="170"/>
    </row>
    <row r="16" spans="1:11" ht="20.25" customHeight="1">
      <c r="A16" s="140" t="s">
        <v>423</v>
      </c>
      <c r="B16" s="18" t="s">
        <v>455</v>
      </c>
      <c r="C16" s="24" t="s">
        <v>166</v>
      </c>
      <c r="D16" s="24"/>
      <c r="E16" s="24"/>
      <c r="F16" s="76">
        <f aca="true" t="shared" si="5" ref="F16:K16">F17</f>
        <v>9404942</v>
      </c>
      <c r="G16" s="76">
        <f t="shared" si="5"/>
        <v>0</v>
      </c>
      <c r="H16" s="76">
        <f t="shared" si="5"/>
        <v>0</v>
      </c>
      <c r="I16" s="76">
        <f t="shared" si="5"/>
        <v>9404942</v>
      </c>
      <c r="J16" s="76">
        <f t="shared" si="5"/>
        <v>18492</v>
      </c>
      <c r="K16" s="169">
        <f t="shared" si="5"/>
        <v>9386450</v>
      </c>
    </row>
    <row r="17" spans="1:11" ht="18" customHeight="1">
      <c r="A17" s="204" t="s">
        <v>449</v>
      </c>
      <c r="B17" s="205" t="s">
        <v>541</v>
      </c>
      <c r="C17" s="174"/>
      <c r="D17" s="174" t="s">
        <v>168</v>
      </c>
      <c r="E17" s="32"/>
      <c r="F17" s="74">
        <f aca="true" t="shared" si="6" ref="F17:K17">SUM(F18:F25)</f>
        <v>9404942</v>
      </c>
      <c r="G17" s="74">
        <f t="shared" si="6"/>
        <v>0</v>
      </c>
      <c r="H17" s="74">
        <f t="shared" si="6"/>
        <v>0</v>
      </c>
      <c r="I17" s="74">
        <f t="shared" si="6"/>
        <v>9404942</v>
      </c>
      <c r="J17" s="74">
        <f t="shared" si="6"/>
        <v>18492</v>
      </c>
      <c r="K17" s="171">
        <f t="shared" si="6"/>
        <v>9386450</v>
      </c>
    </row>
    <row r="18" spans="1:11" ht="21.75" customHeight="1">
      <c r="A18" s="132"/>
      <c r="B18" s="5" t="s">
        <v>456</v>
      </c>
      <c r="C18" s="23"/>
      <c r="D18" s="23"/>
      <c r="E18" s="23" t="s">
        <v>516</v>
      </c>
      <c r="F18" s="75">
        <v>8000</v>
      </c>
      <c r="G18" s="75"/>
      <c r="H18" s="75"/>
      <c r="I18" s="75">
        <f t="shared" si="3"/>
        <v>8000</v>
      </c>
      <c r="J18" s="75">
        <f>I18</f>
        <v>8000</v>
      </c>
      <c r="K18" s="170"/>
    </row>
    <row r="19" spans="1:11" ht="16.5" customHeight="1">
      <c r="A19" s="132"/>
      <c r="B19" s="5" t="s">
        <v>451</v>
      </c>
      <c r="C19" s="23"/>
      <c r="D19" s="23"/>
      <c r="E19" s="23" t="s">
        <v>514</v>
      </c>
      <c r="F19" s="75">
        <v>400</v>
      </c>
      <c r="G19" s="75"/>
      <c r="H19" s="75"/>
      <c r="I19" s="75">
        <f t="shared" si="3"/>
        <v>400</v>
      </c>
      <c r="J19" s="75">
        <f>I19</f>
        <v>400</v>
      </c>
      <c r="K19" s="170"/>
    </row>
    <row r="20" spans="1:11" ht="33" customHeight="1">
      <c r="A20" s="132"/>
      <c r="B20" s="5" t="s">
        <v>127</v>
      </c>
      <c r="C20" s="23"/>
      <c r="D20" s="23"/>
      <c r="E20" s="23" t="s">
        <v>10</v>
      </c>
      <c r="F20" s="75">
        <v>10092</v>
      </c>
      <c r="G20" s="75"/>
      <c r="H20" s="75"/>
      <c r="I20" s="75">
        <f t="shared" si="3"/>
        <v>10092</v>
      </c>
      <c r="J20" s="75">
        <f>I20</f>
        <v>10092</v>
      </c>
      <c r="K20" s="170"/>
    </row>
    <row r="21" spans="1:11" ht="33.75" customHeight="1">
      <c r="A21" s="132"/>
      <c r="B21" s="5" t="s">
        <v>466</v>
      </c>
      <c r="C21" s="23"/>
      <c r="D21" s="23"/>
      <c r="E21" s="23" t="s">
        <v>565</v>
      </c>
      <c r="F21" s="75">
        <v>4000251</v>
      </c>
      <c r="G21" s="75"/>
      <c r="H21" s="75"/>
      <c r="I21" s="75">
        <f t="shared" si="3"/>
        <v>4000251</v>
      </c>
      <c r="J21" s="75"/>
      <c r="K21" s="170">
        <f>I21</f>
        <v>4000251</v>
      </c>
    </row>
    <row r="22" spans="1:11" ht="46.5" customHeight="1">
      <c r="A22" s="132"/>
      <c r="B22" s="5" t="s">
        <v>94</v>
      </c>
      <c r="C22" s="23"/>
      <c r="D22" s="23"/>
      <c r="E22" s="23" t="s">
        <v>136</v>
      </c>
      <c r="F22" s="75">
        <v>100000</v>
      </c>
      <c r="G22" s="75"/>
      <c r="H22" s="75"/>
      <c r="I22" s="75">
        <f t="shared" si="3"/>
        <v>100000</v>
      </c>
      <c r="J22" s="75"/>
      <c r="K22" s="170">
        <f>I22</f>
        <v>100000</v>
      </c>
    </row>
    <row r="23" spans="1:11" ht="35.25" customHeight="1">
      <c r="A23" s="132"/>
      <c r="B23" s="5" t="s">
        <v>127</v>
      </c>
      <c r="C23" s="23"/>
      <c r="D23" s="23"/>
      <c r="E23" s="23" t="s">
        <v>109</v>
      </c>
      <c r="F23" s="75">
        <v>2967423</v>
      </c>
      <c r="G23" s="75"/>
      <c r="H23" s="75"/>
      <c r="I23" s="75">
        <f t="shared" si="3"/>
        <v>2967423</v>
      </c>
      <c r="J23" s="75"/>
      <c r="K23" s="170">
        <f>I23</f>
        <v>2967423</v>
      </c>
    </row>
    <row r="24" spans="1:11" ht="35.25" customHeight="1">
      <c r="A24" s="132"/>
      <c r="B24" s="5" t="s">
        <v>106</v>
      </c>
      <c r="C24" s="23"/>
      <c r="D24" s="23"/>
      <c r="E24" s="23" t="s">
        <v>105</v>
      </c>
      <c r="F24" s="75">
        <v>2302000</v>
      </c>
      <c r="G24" s="75"/>
      <c r="H24" s="75"/>
      <c r="I24" s="75">
        <f>F24+G24-H24</f>
        <v>2302000</v>
      </c>
      <c r="J24" s="75"/>
      <c r="K24" s="170">
        <f>I24</f>
        <v>2302000</v>
      </c>
    </row>
    <row r="25" spans="1:11" ht="34.5" customHeight="1">
      <c r="A25" s="132"/>
      <c r="B25" s="5" t="s">
        <v>85</v>
      </c>
      <c r="C25" s="23"/>
      <c r="D25" s="23"/>
      <c r="E25" s="23" t="s">
        <v>84</v>
      </c>
      <c r="F25" s="75">
        <v>16776</v>
      </c>
      <c r="G25" s="75"/>
      <c r="H25" s="75"/>
      <c r="I25" s="75">
        <f t="shared" si="3"/>
        <v>16776</v>
      </c>
      <c r="J25" s="75"/>
      <c r="K25" s="170">
        <f>I25</f>
        <v>16776</v>
      </c>
    </row>
    <row r="26" spans="1:11" ht="27.75" customHeight="1">
      <c r="A26" s="140" t="s">
        <v>424</v>
      </c>
      <c r="B26" s="18" t="s">
        <v>97</v>
      </c>
      <c r="C26" s="24" t="s">
        <v>177</v>
      </c>
      <c r="D26" s="26"/>
      <c r="E26" s="26"/>
      <c r="F26" s="76">
        <f aca="true" t="shared" si="7" ref="F26:K26">F27</f>
        <v>2426555</v>
      </c>
      <c r="G26" s="76">
        <f t="shared" si="7"/>
        <v>0</v>
      </c>
      <c r="H26" s="76">
        <f t="shared" si="7"/>
        <v>0</v>
      </c>
      <c r="I26" s="76">
        <f t="shared" si="7"/>
        <v>2426555</v>
      </c>
      <c r="J26" s="76">
        <f t="shared" si="7"/>
        <v>178860</v>
      </c>
      <c r="K26" s="169">
        <f t="shared" si="7"/>
        <v>2247695</v>
      </c>
    </row>
    <row r="27" spans="1:11" ht="24" customHeight="1">
      <c r="A27" s="204" t="s">
        <v>449</v>
      </c>
      <c r="B27" s="205" t="s">
        <v>458</v>
      </c>
      <c r="C27" s="174"/>
      <c r="D27" s="174" t="s">
        <v>180</v>
      </c>
      <c r="E27" s="32"/>
      <c r="F27" s="74">
        <f aca="true" t="shared" si="8" ref="F27:K27">SUM(F28:F34)</f>
        <v>2426555</v>
      </c>
      <c r="G27" s="74">
        <f t="shared" si="8"/>
        <v>0</v>
      </c>
      <c r="H27" s="74">
        <f t="shared" si="8"/>
        <v>0</v>
      </c>
      <c r="I27" s="74">
        <f t="shared" si="8"/>
        <v>2426555</v>
      </c>
      <c r="J27" s="74">
        <f t="shared" si="8"/>
        <v>178860</v>
      </c>
      <c r="K27" s="171">
        <f t="shared" si="8"/>
        <v>2247695</v>
      </c>
    </row>
    <row r="28" spans="1:11" ht="18" customHeight="1">
      <c r="A28" s="144"/>
      <c r="B28" s="5" t="s">
        <v>560</v>
      </c>
      <c r="C28" s="143"/>
      <c r="D28" s="23"/>
      <c r="E28" s="23" t="s">
        <v>559</v>
      </c>
      <c r="F28" s="75">
        <v>2691</v>
      </c>
      <c r="G28" s="75"/>
      <c r="H28" s="75"/>
      <c r="I28" s="75">
        <f t="shared" si="3"/>
        <v>2691</v>
      </c>
      <c r="J28" s="75">
        <f>I28</f>
        <v>2691</v>
      </c>
      <c r="K28" s="170"/>
    </row>
    <row r="29" spans="1:11" ht="22.5" customHeight="1">
      <c r="A29" s="132"/>
      <c r="B29" s="5" t="s">
        <v>456</v>
      </c>
      <c r="C29" s="23"/>
      <c r="D29" s="23"/>
      <c r="E29" s="23" t="s">
        <v>516</v>
      </c>
      <c r="F29" s="75">
        <v>6826</v>
      </c>
      <c r="G29" s="75"/>
      <c r="H29" s="75"/>
      <c r="I29" s="75">
        <f t="shared" si="3"/>
        <v>6826</v>
      </c>
      <c r="J29" s="75">
        <f>I29</f>
        <v>6826</v>
      </c>
      <c r="K29" s="170"/>
    </row>
    <row r="30" spans="1:11" ht="22.5" customHeight="1">
      <c r="A30" s="132"/>
      <c r="B30" s="5" t="s">
        <v>332</v>
      </c>
      <c r="C30" s="23"/>
      <c r="D30" s="23"/>
      <c r="E30" s="23" t="s">
        <v>331</v>
      </c>
      <c r="F30" s="75">
        <v>1453720</v>
      </c>
      <c r="G30" s="75"/>
      <c r="H30" s="75"/>
      <c r="I30" s="75">
        <f t="shared" si="3"/>
        <v>1453720</v>
      </c>
      <c r="J30" s="75"/>
      <c r="K30" s="170">
        <f>I30</f>
        <v>1453720</v>
      </c>
    </row>
    <row r="31" spans="1:11" ht="23.25" customHeight="1">
      <c r="A31" s="132"/>
      <c r="B31" s="5" t="s">
        <v>71</v>
      </c>
      <c r="C31" s="23"/>
      <c r="D31" s="23"/>
      <c r="E31" s="23" t="s">
        <v>349</v>
      </c>
      <c r="F31" s="75">
        <v>793975</v>
      </c>
      <c r="G31" s="75"/>
      <c r="H31" s="75"/>
      <c r="I31" s="75">
        <f t="shared" si="3"/>
        <v>793975</v>
      </c>
      <c r="J31" s="75"/>
      <c r="K31" s="170">
        <f>I31</f>
        <v>793975</v>
      </c>
    </row>
    <row r="32" spans="1:11" ht="16.5" customHeight="1">
      <c r="A32" s="132"/>
      <c r="B32" s="5" t="s">
        <v>451</v>
      </c>
      <c r="C32" s="23"/>
      <c r="D32" s="23"/>
      <c r="E32" s="23" t="s">
        <v>514</v>
      </c>
      <c r="F32" s="75">
        <v>843</v>
      </c>
      <c r="G32" s="75"/>
      <c r="H32" s="75"/>
      <c r="I32" s="75">
        <f t="shared" si="3"/>
        <v>843</v>
      </c>
      <c r="J32" s="75">
        <f>I32</f>
        <v>843</v>
      </c>
      <c r="K32" s="170"/>
    </row>
    <row r="33" spans="1:11" ht="15.75" customHeight="1">
      <c r="A33" s="144"/>
      <c r="B33" s="5" t="s">
        <v>474</v>
      </c>
      <c r="C33" s="23"/>
      <c r="D33" s="23"/>
      <c r="E33" s="23" t="s">
        <v>518</v>
      </c>
      <c r="F33" s="75">
        <v>98500</v>
      </c>
      <c r="G33" s="75"/>
      <c r="H33" s="75"/>
      <c r="I33" s="75">
        <f t="shared" si="3"/>
        <v>98500</v>
      </c>
      <c r="J33" s="75">
        <f>I33</f>
        <v>98500</v>
      </c>
      <c r="K33" s="170"/>
    </row>
    <row r="34" spans="1:11" ht="23.25" customHeight="1">
      <c r="A34" s="132"/>
      <c r="B34" s="5" t="s">
        <v>460</v>
      </c>
      <c r="C34" s="22"/>
      <c r="D34" s="22"/>
      <c r="E34" s="22">
        <v>2110</v>
      </c>
      <c r="F34" s="75">
        <v>70000</v>
      </c>
      <c r="G34" s="75"/>
      <c r="H34" s="75"/>
      <c r="I34" s="75">
        <f t="shared" si="3"/>
        <v>70000</v>
      </c>
      <c r="J34" s="75">
        <f>I34</f>
        <v>70000</v>
      </c>
      <c r="K34" s="170"/>
    </row>
    <row r="35" spans="1:11" ht="16.5" customHeight="1">
      <c r="A35" s="140" t="s">
        <v>425</v>
      </c>
      <c r="B35" s="18" t="s">
        <v>488</v>
      </c>
      <c r="C35" s="21">
        <v>710</v>
      </c>
      <c r="D35" s="27"/>
      <c r="E35" s="27"/>
      <c r="F35" s="76">
        <f aca="true" t="shared" si="9" ref="F35:K35">F36+F38+F40</f>
        <v>320144</v>
      </c>
      <c r="G35" s="76">
        <f t="shared" si="9"/>
        <v>0</v>
      </c>
      <c r="H35" s="76">
        <f t="shared" si="9"/>
        <v>0</v>
      </c>
      <c r="I35" s="76">
        <f t="shared" si="9"/>
        <v>320144</v>
      </c>
      <c r="J35" s="76">
        <f t="shared" si="9"/>
        <v>320144</v>
      </c>
      <c r="K35" s="169">
        <f t="shared" si="9"/>
        <v>0</v>
      </c>
    </row>
    <row r="36" spans="1:11" ht="24" customHeight="1">
      <c r="A36" s="204" t="s">
        <v>449</v>
      </c>
      <c r="B36" s="205" t="s">
        <v>185</v>
      </c>
      <c r="C36" s="206"/>
      <c r="D36" s="206">
        <v>71013</v>
      </c>
      <c r="E36" s="20"/>
      <c r="F36" s="74">
        <f aca="true" t="shared" si="10" ref="F36:K36">F37</f>
        <v>44000</v>
      </c>
      <c r="G36" s="74">
        <f t="shared" si="10"/>
        <v>0</v>
      </c>
      <c r="H36" s="74">
        <f t="shared" si="10"/>
        <v>0</v>
      </c>
      <c r="I36" s="74">
        <f t="shared" si="10"/>
        <v>44000</v>
      </c>
      <c r="J36" s="74">
        <f t="shared" si="10"/>
        <v>44000</v>
      </c>
      <c r="K36" s="171">
        <f t="shared" si="10"/>
        <v>0</v>
      </c>
    </row>
    <row r="37" spans="1:11" ht="25.5" customHeight="1">
      <c r="A37" s="132"/>
      <c r="B37" s="5" t="s">
        <v>460</v>
      </c>
      <c r="C37" s="22"/>
      <c r="D37" s="22"/>
      <c r="E37" s="22">
        <v>2110</v>
      </c>
      <c r="F37" s="75">
        <v>44000</v>
      </c>
      <c r="G37" s="75"/>
      <c r="H37" s="75"/>
      <c r="I37" s="75">
        <f t="shared" si="3"/>
        <v>44000</v>
      </c>
      <c r="J37" s="75">
        <f>I37</f>
        <v>44000</v>
      </c>
      <c r="K37" s="170"/>
    </row>
    <row r="38" spans="1:11" ht="22.5" customHeight="1">
      <c r="A38" s="204" t="s">
        <v>452</v>
      </c>
      <c r="B38" s="205" t="s">
        <v>187</v>
      </c>
      <c r="C38" s="206"/>
      <c r="D38" s="206">
        <v>71014</v>
      </c>
      <c r="E38" s="205"/>
      <c r="F38" s="74">
        <f aca="true" t="shared" si="11" ref="F38:K38">F39</f>
        <v>11000</v>
      </c>
      <c r="G38" s="74">
        <f t="shared" si="11"/>
        <v>0</v>
      </c>
      <c r="H38" s="74">
        <f t="shared" si="11"/>
        <v>0</v>
      </c>
      <c r="I38" s="74">
        <f t="shared" si="11"/>
        <v>11000</v>
      </c>
      <c r="J38" s="74">
        <f t="shared" si="11"/>
        <v>11000</v>
      </c>
      <c r="K38" s="171">
        <f t="shared" si="11"/>
        <v>0</v>
      </c>
    </row>
    <row r="39" spans="1:11" ht="24" customHeight="1">
      <c r="A39" s="132"/>
      <c r="B39" s="5" t="s">
        <v>460</v>
      </c>
      <c r="C39" s="22"/>
      <c r="D39" s="22"/>
      <c r="E39" s="22">
        <v>2110</v>
      </c>
      <c r="F39" s="75">
        <v>11000</v>
      </c>
      <c r="G39" s="75"/>
      <c r="H39" s="75"/>
      <c r="I39" s="75">
        <f t="shared" si="3"/>
        <v>11000</v>
      </c>
      <c r="J39" s="75">
        <f>I39</f>
        <v>11000</v>
      </c>
      <c r="K39" s="170"/>
    </row>
    <row r="40" spans="1:11" ht="17.25" customHeight="1">
      <c r="A40" s="204" t="s">
        <v>481</v>
      </c>
      <c r="B40" s="205" t="s">
        <v>189</v>
      </c>
      <c r="C40" s="206"/>
      <c r="D40" s="206">
        <v>71015</v>
      </c>
      <c r="E40" s="20"/>
      <c r="F40" s="74">
        <f aca="true" t="shared" si="12" ref="F40:K40">F41+F42</f>
        <v>265144</v>
      </c>
      <c r="G40" s="74">
        <f t="shared" si="12"/>
        <v>0</v>
      </c>
      <c r="H40" s="74">
        <f t="shared" si="12"/>
        <v>0</v>
      </c>
      <c r="I40" s="74">
        <f t="shared" si="12"/>
        <v>265144</v>
      </c>
      <c r="J40" s="74">
        <f t="shared" si="12"/>
        <v>265144</v>
      </c>
      <c r="K40" s="171">
        <f t="shared" si="12"/>
        <v>0</v>
      </c>
    </row>
    <row r="41" spans="1:11" ht="18" customHeight="1">
      <c r="A41" s="132"/>
      <c r="B41" s="5" t="s">
        <v>451</v>
      </c>
      <c r="C41" s="145"/>
      <c r="D41" s="145"/>
      <c r="E41" s="28" t="s">
        <v>514</v>
      </c>
      <c r="F41" s="75">
        <v>100</v>
      </c>
      <c r="G41" s="75"/>
      <c r="H41" s="75"/>
      <c r="I41" s="75">
        <f t="shared" si="3"/>
        <v>100</v>
      </c>
      <c r="J41" s="75">
        <f>I41</f>
        <v>100</v>
      </c>
      <c r="K41" s="170"/>
    </row>
    <row r="42" spans="1:11" ht="22.5" customHeight="1">
      <c r="A42" s="132"/>
      <c r="B42" s="5" t="s">
        <v>460</v>
      </c>
      <c r="C42" s="22"/>
      <c r="D42" s="22"/>
      <c r="E42" s="22">
        <v>2110</v>
      </c>
      <c r="F42" s="75">
        <v>265044</v>
      </c>
      <c r="G42" s="75"/>
      <c r="H42" s="75"/>
      <c r="I42" s="75">
        <f t="shared" si="3"/>
        <v>265044</v>
      </c>
      <c r="J42" s="75">
        <f>I42</f>
        <v>265044</v>
      </c>
      <c r="K42" s="170"/>
    </row>
    <row r="43" spans="1:11" ht="16.5" customHeight="1">
      <c r="A43" s="140" t="s">
        <v>429</v>
      </c>
      <c r="B43" s="18" t="s">
        <v>470</v>
      </c>
      <c r="C43" s="21">
        <v>750</v>
      </c>
      <c r="D43" s="27"/>
      <c r="E43" s="21"/>
      <c r="F43" s="76">
        <f aca="true" t="shared" si="13" ref="F43:K43">F44+F46+F51+F53</f>
        <v>284570</v>
      </c>
      <c r="G43" s="76">
        <f t="shared" si="13"/>
        <v>0</v>
      </c>
      <c r="H43" s="76">
        <f t="shared" si="13"/>
        <v>0</v>
      </c>
      <c r="I43" s="76">
        <f t="shared" si="13"/>
        <v>284570</v>
      </c>
      <c r="J43" s="76">
        <f t="shared" si="13"/>
        <v>284570</v>
      </c>
      <c r="K43" s="169">
        <f t="shared" si="13"/>
        <v>0</v>
      </c>
    </row>
    <row r="44" spans="1:11" ht="16.5" customHeight="1">
      <c r="A44" s="204" t="s">
        <v>449</v>
      </c>
      <c r="B44" s="205" t="s">
        <v>450</v>
      </c>
      <c r="C44" s="206"/>
      <c r="D44" s="206">
        <v>75011</v>
      </c>
      <c r="E44" s="205"/>
      <c r="F44" s="74">
        <f aca="true" t="shared" si="14" ref="F44:K44">F45</f>
        <v>191453</v>
      </c>
      <c r="G44" s="74">
        <f t="shared" si="14"/>
        <v>0</v>
      </c>
      <c r="H44" s="74">
        <f t="shared" si="14"/>
        <v>0</v>
      </c>
      <c r="I44" s="74">
        <f t="shared" si="14"/>
        <v>191453</v>
      </c>
      <c r="J44" s="74">
        <f t="shared" si="14"/>
        <v>191453</v>
      </c>
      <c r="K44" s="171">
        <f t="shared" si="14"/>
        <v>0</v>
      </c>
    </row>
    <row r="45" spans="1:11" ht="25.5" customHeight="1">
      <c r="A45" s="132"/>
      <c r="B45" s="5" t="s">
        <v>460</v>
      </c>
      <c r="C45" s="22"/>
      <c r="D45" s="22"/>
      <c r="E45" s="22">
        <v>2110</v>
      </c>
      <c r="F45" s="75">
        <v>191453</v>
      </c>
      <c r="G45" s="75"/>
      <c r="H45" s="75"/>
      <c r="I45" s="75">
        <f t="shared" si="3"/>
        <v>191453</v>
      </c>
      <c r="J45" s="75">
        <f>I45</f>
        <v>191453</v>
      </c>
      <c r="K45" s="170"/>
    </row>
    <row r="46" spans="1:11" ht="17.25" customHeight="1">
      <c r="A46" s="204" t="s">
        <v>452</v>
      </c>
      <c r="B46" s="205" t="s">
        <v>471</v>
      </c>
      <c r="C46" s="206"/>
      <c r="D46" s="206">
        <v>75020</v>
      </c>
      <c r="E46" s="29"/>
      <c r="F46" s="74">
        <f aca="true" t="shared" si="15" ref="F46:K46">SUM(F47:F50)</f>
        <v>10700</v>
      </c>
      <c r="G46" s="74">
        <f t="shared" si="15"/>
        <v>0</v>
      </c>
      <c r="H46" s="74">
        <f t="shared" si="15"/>
        <v>0</v>
      </c>
      <c r="I46" s="74">
        <f t="shared" si="15"/>
        <v>10700</v>
      </c>
      <c r="J46" s="74">
        <f t="shared" si="15"/>
        <v>10700</v>
      </c>
      <c r="K46" s="171">
        <f t="shared" si="15"/>
        <v>0</v>
      </c>
    </row>
    <row r="47" spans="1:11" ht="16.5" customHeight="1">
      <c r="A47" s="132"/>
      <c r="B47" s="5" t="s">
        <v>454</v>
      </c>
      <c r="C47" s="23"/>
      <c r="D47" s="23"/>
      <c r="E47" s="23" t="s">
        <v>515</v>
      </c>
      <c r="F47" s="75">
        <v>5000</v>
      </c>
      <c r="G47" s="75"/>
      <c r="H47" s="75"/>
      <c r="I47" s="75">
        <f t="shared" si="3"/>
        <v>5000</v>
      </c>
      <c r="J47" s="75">
        <f>I47</f>
        <v>5000</v>
      </c>
      <c r="K47" s="170"/>
    </row>
    <row r="48" spans="1:11" ht="22.5" customHeight="1">
      <c r="A48" s="132"/>
      <c r="B48" s="5" t="s">
        <v>456</v>
      </c>
      <c r="C48" s="23"/>
      <c r="D48" s="23"/>
      <c r="E48" s="23" t="s">
        <v>516</v>
      </c>
      <c r="F48" s="75">
        <v>1200</v>
      </c>
      <c r="G48" s="75"/>
      <c r="H48" s="75"/>
      <c r="I48" s="75">
        <f t="shared" si="3"/>
        <v>1200</v>
      </c>
      <c r="J48" s="75">
        <f>I48</f>
        <v>1200</v>
      </c>
      <c r="K48" s="170"/>
    </row>
    <row r="49" spans="1:11" ht="14.25" customHeight="1">
      <c r="A49" s="132"/>
      <c r="B49" s="5" t="s">
        <v>457</v>
      </c>
      <c r="C49" s="23"/>
      <c r="D49" s="23"/>
      <c r="E49" s="23" t="s">
        <v>517</v>
      </c>
      <c r="F49" s="75">
        <v>500</v>
      </c>
      <c r="G49" s="75"/>
      <c r="H49" s="75"/>
      <c r="I49" s="75">
        <f t="shared" si="3"/>
        <v>500</v>
      </c>
      <c r="J49" s="75">
        <f>I49</f>
        <v>500</v>
      </c>
      <c r="K49" s="170"/>
    </row>
    <row r="50" spans="1:11" ht="15.75" customHeight="1">
      <c r="A50" s="132"/>
      <c r="B50" s="5" t="s">
        <v>474</v>
      </c>
      <c r="C50" s="23"/>
      <c r="D50" s="23"/>
      <c r="E50" s="23" t="s">
        <v>518</v>
      </c>
      <c r="F50" s="75">
        <v>4000</v>
      </c>
      <c r="G50" s="75"/>
      <c r="H50" s="75"/>
      <c r="I50" s="75">
        <f t="shared" si="3"/>
        <v>4000</v>
      </c>
      <c r="J50" s="75">
        <f>I50</f>
        <v>4000</v>
      </c>
      <c r="K50" s="170"/>
    </row>
    <row r="51" spans="1:11" ht="20.25" customHeight="1">
      <c r="A51" s="204" t="s">
        <v>481</v>
      </c>
      <c r="B51" s="205" t="s">
        <v>201</v>
      </c>
      <c r="C51" s="206"/>
      <c r="D51" s="206">
        <v>75045</v>
      </c>
      <c r="E51" s="205"/>
      <c r="F51" s="74">
        <f aca="true" t="shared" si="16" ref="F51:K51">F52</f>
        <v>10455</v>
      </c>
      <c r="G51" s="74">
        <f t="shared" si="16"/>
        <v>0</v>
      </c>
      <c r="H51" s="74">
        <f t="shared" si="16"/>
        <v>0</v>
      </c>
      <c r="I51" s="74">
        <f t="shared" si="16"/>
        <v>10455</v>
      </c>
      <c r="J51" s="74">
        <f t="shared" si="16"/>
        <v>10455</v>
      </c>
      <c r="K51" s="171">
        <f t="shared" si="16"/>
        <v>0</v>
      </c>
    </row>
    <row r="52" spans="1:12" ht="24.75" customHeight="1">
      <c r="A52" s="132"/>
      <c r="B52" s="5" t="s">
        <v>460</v>
      </c>
      <c r="C52" s="22"/>
      <c r="D52" s="22"/>
      <c r="E52" s="22">
        <v>2110</v>
      </c>
      <c r="F52" s="75">
        <v>10455</v>
      </c>
      <c r="G52" s="75"/>
      <c r="H52" s="75"/>
      <c r="I52" s="75">
        <f t="shared" si="3"/>
        <v>10455</v>
      </c>
      <c r="J52" s="75">
        <f>I52</f>
        <v>10455</v>
      </c>
      <c r="K52" s="170"/>
      <c r="L52" s="2"/>
    </row>
    <row r="53" spans="1:12" ht="28.5" customHeight="1">
      <c r="A53" s="204" t="s">
        <v>561</v>
      </c>
      <c r="B53" s="205" t="s">
        <v>351</v>
      </c>
      <c r="C53" s="206"/>
      <c r="D53" s="206">
        <v>75075</v>
      </c>
      <c r="E53" s="29"/>
      <c r="F53" s="74">
        <f aca="true" t="shared" si="17" ref="F53:K53">SUM(F54:F54)</f>
        <v>71962</v>
      </c>
      <c r="G53" s="74">
        <f t="shared" si="17"/>
        <v>0</v>
      </c>
      <c r="H53" s="74">
        <f t="shared" si="17"/>
        <v>0</v>
      </c>
      <c r="I53" s="74">
        <f t="shared" si="17"/>
        <v>71962</v>
      </c>
      <c r="J53" s="74">
        <f t="shared" si="17"/>
        <v>71962</v>
      </c>
      <c r="K53" s="171">
        <f t="shared" si="17"/>
        <v>0</v>
      </c>
      <c r="L53" s="2"/>
    </row>
    <row r="54" spans="1:12" ht="26.25" customHeight="1">
      <c r="A54" s="132"/>
      <c r="B54" s="17" t="s">
        <v>58</v>
      </c>
      <c r="C54" s="22"/>
      <c r="D54" s="22"/>
      <c r="E54" s="22">
        <v>2705</v>
      </c>
      <c r="F54" s="75">
        <v>71962</v>
      </c>
      <c r="G54" s="75"/>
      <c r="H54" s="75"/>
      <c r="I54" s="75">
        <f t="shared" si="3"/>
        <v>71962</v>
      </c>
      <c r="J54" s="75">
        <f>I54</f>
        <v>71962</v>
      </c>
      <c r="K54" s="170"/>
      <c r="L54" s="2"/>
    </row>
    <row r="55" spans="1:12" ht="42" customHeight="1">
      <c r="A55" s="191" t="s">
        <v>428</v>
      </c>
      <c r="B55" s="198" t="s">
        <v>0</v>
      </c>
      <c r="C55" s="192">
        <v>751</v>
      </c>
      <c r="D55" s="192"/>
      <c r="E55" s="192"/>
      <c r="F55" s="194">
        <f>F56</f>
        <v>13738</v>
      </c>
      <c r="G55" s="194">
        <f aca="true" t="shared" si="18" ref="G55:K56">G56</f>
        <v>0</v>
      </c>
      <c r="H55" s="194">
        <f t="shared" si="18"/>
        <v>0</v>
      </c>
      <c r="I55" s="194">
        <f t="shared" si="18"/>
        <v>13738</v>
      </c>
      <c r="J55" s="194">
        <f t="shared" si="18"/>
        <v>13738</v>
      </c>
      <c r="K55" s="202">
        <f t="shared" si="18"/>
        <v>0</v>
      </c>
      <c r="L55" s="2"/>
    </row>
    <row r="56" spans="1:12" ht="60.75" customHeight="1">
      <c r="A56" s="204"/>
      <c r="B56" s="172" t="s">
        <v>1</v>
      </c>
      <c r="C56" s="206"/>
      <c r="D56" s="206">
        <v>75109</v>
      </c>
      <c r="E56" s="206"/>
      <c r="F56" s="173">
        <f>F57</f>
        <v>13738</v>
      </c>
      <c r="G56" s="173">
        <f t="shared" si="18"/>
        <v>0</v>
      </c>
      <c r="H56" s="173">
        <f t="shared" si="18"/>
        <v>0</v>
      </c>
      <c r="I56" s="173">
        <f t="shared" si="18"/>
        <v>13738</v>
      </c>
      <c r="J56" s="173">
        <f t="shared" si="18"/>
        <v>13738</v>
      </c>
      <c r="K56" s="199">
        <f t="shared" si="18"/>
        <v>0</v>
      </c>
      <c r="L56" s="2"/>
    </row>
    <row r="57" spans="1:12" ht="26.25" customHeight="1">
      <c r="A57" s="132"/>
      <c r="B57" s="5" t="s">
        <v>460</v>
      </c>
      <c r="C57" s="22"/>
      <c r="D57" s="22"/>
      <c r="E57" s="22">
        <v>2110</v>
      </c>
      <c r="F57" s="75">
        <v>13738</v>
      </c>
      <c r="G57" s="75"/>
      <c r="H57" s="75"/>
      <c r="I57" s="75">
        <f>F57+G57-H57</f>
        <v>13738</v>
      </c>
      <c r="J57" s="75">
        <f>I57</f>
        <v>13738</v>
      </c>
      <c r="K57" s="170"/>
      <c r="L57" s="2"/>
    </row>
    <row r="58" spans="1:11" ht="26.25" customHeight="1">
      <c r="A58" s="140" t="s">
        <v>445</v>
      </c>
      <c r="B58" s="18" t="s">
        <v>475</v>
      </c>
      <c r="C58" s="21">
        <v>754</v>
      </c>
      <c r="D58" s="27"/>
      <c r="E58" s="27"/>
      <c r="F58" s="76">
        <f aca="true" t="shared" si="19" ref="F58:K58">F59+F63+F65</f>
        <v>2927435</v>
      </c>
      <c r="G58" s="76">
        <f t="shared" si="19"/>
        <v>0</v>
      </c>
      <c r="H58" s="76">
        <f t="shared" si="19"/>
        <v>0</v>
      </c>
      <c r="I58" s="76">
        <f t="shared" si="19"/>
        <v>2927435</v>
      </c>
      <c r="J58" s="76">
        <f t="shared" si="19"/>
        <v>2927435</v>
      </c>
      <c r="K58" s="169">
        <f t="shared" si="19"/>
        <v>0</v>
      </c>
    </row>
    <row r="59" spans="1:11" ht="28.5" customHeight="1">
      <c r="A59" s="204" t="s">
        <v>449</v>
      </c>
      <c r="B59" s="205" t="s">
        <v>391</v>
      </c>
      <c r="C59" s="206"/>
      <c r="D59" s="206">
        <v>75411</v>
      </c>
      <c r="E59" s="20"/>
      <c r="F59" s="74">
        <f aca="true" t="shared" si="20" ref="F59:K59">SUM(F60:F62)</f>
        <v>2868600</v>
      </c>
      <c r="G59" s="74">
        <f t="shared" si="20"/>
        <v>0</v>
      </c>
      <c r="H59" s="74">
        <f t="shared" si="20"/>
        <v>0</v>
      </c>
      <c r="I59" s="74">
        <f t="shared" si="20"/>
        <v>2868600</v>
      </c>
      <c r="J59" s="74">
        <f t="shared" si="20"/>
        <v>2868600</v>
      </c>
      <c r="K59" s="171">
        <f t="shared" si="20"/>
        <v>0</v>
      </c>
    </row>
    <row r="60" spans="1:11" ht="18.75" customHeight="1">
      <c r="A60" s="132"/>
      <c r="B60" s="5" t="s">
        <v>451</v>
      </c>
      <c r="C60" s="145"/>
      <c r="D60" s="145"/>
      <c r="E60" s="30" t="s">
        <v>514</v>
      </c>
      <c r="F60" s="75">
        <v>600</v>
      </c>
      <c r="G60" s="75"/>
      <c r="H60" s="75"/>
      <c r="I60" s="75">
        <f t="shared" si="3"/>
        <v>600</v>
      </c>
      <c r="J60" s="75">
        <f>I60</f>
        <v>600</v>
      </c>
      <c r="K60" s="170"/>
    </row>
    <row r="61" spans="1:11" ht="21.75" customHeight="1">
      <c r="A61" s="132"/>
      <c r="B61" s="5" t="s">
        <v>460</v>
      </c>
      <c r="C61" s="145"/>
      <c r="D61" s="145"/>
      <c r="E61" s="30" t="s">
        <v>269</v>
      </c>
      <c r="F61" s="75">
        <v>2840000</v>
      </c>
      <c r="G61" s="75"/>
      <c r="H61" s="75"/>
      <c r="I61" s="75">
        <f t="shared" si="3"/>
        <v>2840000</v>
      </c>
      <c r="J61" s="75">
        <f>I61</f>
        <v>2840000</v>
      </c>
      <c r="K61" s="170"/>
    </row>
    <row r="62" spans="1:11" ht="36" customHeight="1">
      <c r="A62" s="132"/>
      <c r="B62" s="5" t="s">
        <v>405</v>
      </c>
      <c r="C62" s="145"/>
      <c r="D62" s="145"/>
      <c r="E62" s="30" t="s">
        <v>10</v>
      </c>
      <c r="F62" s="75">
        <v>28000</v>
      </c>
      <c r="G62" s="75"/>
      <c r="H62" s="75"/>
      <c r="I62" s="75">
        <f t="shared" si="3"/>
        <v>28000</v>
      </c>
      <c r="J62" s="75">
        <f>I62</f>
        <v>28000</v>
      </c>
      <c r="K62" s="170"/>
    </row>
    <row r="63" spans="1:11" ht="23.25" customHeight="1">
      <c r="A63" s="204" t="s">
        <v>452</v>
      </c>
      <c r="B63" s="205" t="s">
        <v>533</v>
      </c>
      <c r="C63" s="206"/>
      <c r="D63" s="206">
        <v>75478</v>
      </c>
      <c r="E63" s="174"/>
      <c r="F63" s="173">
        <f aca="true" t="shared" si="21" ref="F63:K63">F64</f>
        <v>575</v>
      </c>
      <c r="G63" s="173">
        <f t="shared" si="21"/>
        <v>0</v>
      </c>
      <c r="H63" s="173">
        <f t="shared" si="21"/>
        <v>0</v>
      </c>
      <c r="I63" s="173">
        <f t="shared" si="21"/>
        <v>575</v>
      </c>
      <c r="J63" s="173">
        <f t="shared" si="21"/>
        <v>575</v>
      </c>
      <c r="K63" s="199">
        <f t="shared" si="21"/>
        <v>0</v>
      </c>
    </row>
    <row r="64" spans="1:11" ht="23.25" customHeight="1">
      <c r="A64" s="132"/>
      <c r="B64" s="5" t="s">
        <v>460</v>
      </c>
      <c r="C64" s="145"/>
      <c r="D64" s="145"/>
      <c r="E64" s="30" t="s">
        <v>269</v>
      </c>
      <c r="F64" s="75">
        <v>575</v>
      </c>
      <c r="G64" s="75"/>
      <c r="H64" s="75"/>
      <c r="I64" s="75">
        <f>F64+G64-H64</f>
        <v>575</v>
      </c>
      <c r="J64" s="75">
        <f>I64</f>
        <v>575</v>
      </c>
      <c r="K64" s="170"/>
    </row>
    <row r="65" spans="1:11" ht="23.25" customHeight="1">
      <c r="A65" s="204" t="s">
        <v>481</v>
      </c>
      <c r="B65" s="224" t="s">
        <v>204</v>
      </c>
      <c r="C65" s="223"/>
      <c r="D65" s="224">
        <v>75495</v>
      </c>
      <c r="E65" s="223"/>
      <c r="F65" s="225">
        <f aca="true" t="shared" si="22" ref="F65:K65">F66</f>
        <v>58260</v>
      </c>
      <c r="G65" s="225">
        <f t="shared" si="22"/>
        <v>0</v>
      </c>
      <c r="H65" s="225">
        <f t="shared" si="22"/>
        <v>0</v>
      </c>
      <c r="I65" s="225">
        <f t="shared" si="22"/>
        <v>58260</v>
      </c>
      <c r="J65" s="225">
        <f t="shared" si="22"/>
        <v>58260</v>
      </c>
      <c r="K65" s="229">
        <f t="shared" si="22"/>
        <v>0</v>
      </c>
    </row>
    <row r="66" spans="1:11" ht="47.25" customHeight="1">
      <c r="A66" s="132"/>
      <c r="B66" s="5" t="s">
        <v>310</v>
      </c>
      <c r="C66" s="145"/>
      <c r="D66" s="145"/>
      <c r="E66" s="30" t="s">
        <v>309</v>
      </c>
      <c r="F66" s="75">
        <v>58260</v>
      </c>
      <c r="G66" s="75"/>
      <c r="H66" s="75"/>
      <c r="I66" s="75">
        <f>F66+G66-H66</f>
        <v>58260</v>
      </c>
      <c r="J66" s="75">
        <f>I66</f>
        <v>58260</v>
      </c>
      <c r="K66" s="170"/>
    </row>
    <row r="67" spans="1:11" ht="43.5" customHeight="1">
      <c r="A67" s="140" t="s">
        <v>444</v>
      </c>
      <c r="B67" s="203" t="s">
        <v>96</v>
      </c>
      <c r="C67" s="24" t="s">
        <v>476</v>
      </c>
      <c r="D67" s="26"/>
      <c r="E67" s="26"/>
      <c r="F67" s="76">
        <f aca="true" t="shared" si="23" ref="F67:K67">F68+F71</f>
        <v>3442574</v>
      </c>
      <c r="G67" s="76">
        <f t="shared" si="23"/>
        <v>0</v>
      </c>
      <c r="H67" s="76">
        <f t="shared" si="23"/>
        <v>0</v>
      </c>
      <c r="I67" s="76">
        <f t="shared" si="23"/>
        <v>3442574</v>
      </c>
      <c r="J67" s="76">
        <f t="shared" si="23"/>
        <v>3442574</v>
      </c>
      <c r="K67" s="169">
        <f t="shared" si="23"/>
        <v>0</v>
      </c>
    </row>
    <row r="68" spans="1:11" ht="36.75" customHeight="1">
      <c r="A68" s="204" t="s">
        <v>449</v>
      </c>
      <c r="B68" s="206" t="s">
        <v>98</v>
      </c>
      <c r="C68" s="174"/>
      <c r="D68" s="174" t="s">
        <v>89</v>
      </c>
      <c r="E68" s="174"/>
      <c r="F68" s="74">
        <f aca="true" t="shared" si="24" ref="F68:K68">F69+F70</f>
        <v>708413</v>
      </c>
      <c r="G68" s="74">
        <f t="shared" si="24"/>
        <v>0</v>
      </c>
      <c r="H68" s="74">
        <f t="shared" si="24"/>
        <v>0</v>
      </c>
      <c r="I68" s="74">
        <f t="shared" si="24"/>
        <v>708413</v>
      </c>
      <c r="J68" s="74">
        <f t="shared" si="24"/>
        <v>708413</v>
      </c>
      <c r="K68" s="171">
        <f t="shared" si="24"/>
        <v>0</v>
      </c>
    </row>
    <row r="69" spans="1:11" ht="17.25" customHeight="1">
      <c r="A69" s="132"/>
      <c r="B69" s="5" t="s">
        <v>472</v>
      </c>
      <c r="C69" s="23"/>
      <c r="D69" s="23"/>
      <c r="E69" s="23" t="s">
        <v>519</v>
      </c>
      <c r="F69" s="75">
        <v>706195</v>
      </c>
      <c r="G69" s="75"/>
      <c r="H69" s="75"/>
      <c r="I69" s="75">
        <f t="shared" si="3"/>
        <v>706195</v>
      </c>
      <c r="J69" s="75">
        <f>I69</f>
        <v>706195</v>
      </c>
      <c r="K69" s="170"/>
    </row>
    <row r="70" spans="1:11" ht="18" customHeight="1">
      <c r="A70" s="132"/>
      <c r="B70" s="5" t="s">
        <v>129</v>
      </c>
      <c r="C70" s="23"/>
      <c r="D70" s="23"/>
      <c r="E70" s="23" t="s">
        <v>128</v>
      </c>
      <c r="F70" s="75">
        <v>2218</v>
      </c>
      <c r="G70" s="75"/>
      <c r="H70" s="75"/>
      <c r="I70" s="75">
        <f t="shared" si="3"/>
        <v>2218</v>
      </c>
      <c r="J70" s="75">
        <f>I70</f>
        <v>2218</v>
      </c>
      <c r="K70" s="170"/>
    </row>
    <row r="71" spans="1:11" ht="28.5" customHeight="1">
      <c r="A71" s="204" t="s">
        <v>452</v>
      </c>
      <c r="B71" s="206" t="s">
        <v>99</v>
      </c>
      <c r="C71" s="174"/>
      <c r="D71" s="174" t="s">
        <v>477</v>
      </c>
      <c r="E71" s="174"/>
      <c r="F71" s="74">
        <f aca="true" t="shared" si="25" ref="F71:K71">F72+F73</f>
        <v>2734161</v>
      </c>
      <c r="G71" s="74">
        <f t="shared" si="25"/>
        <v>0</v>
      </c>
      <c r="H71" s="74">
        <f t="shared" si="25"/>
        <v>0</v>
      </c>
      <c r="I71" s="74">
        <f t="shared" si="25"/>
        <v>2734161</v>
      </c>
      <c r="J71" s="74">
        <f t="shared" si="25"/>
        <v>2734161</v>
      </c>
      <c r="K71" s="171">
        <f t="shared" si="25"/>
        <v>0</v>
      </c>
    </row>
    <row r="72" spans="1:11" ht="15.75" customHeight="1">
      <c r="A72" s="132"/>
      <c r="B72" s="5" t="s">
        <v>527</v>
      </c>
      <c r="C72" s="23"/>
      <c r="D72" s="23"/>
      <c r="E72" s="23" t="s">
        <v>520</v>
      </c>
      <c r="F72" s="75">
        <v>2676794</v>
      </c>
      <c r="G72" s="75"/>
      <c r="H72" s="75"/>
      <c r="I72" s="75">
        <f t="shared" si="3"/>
        <v>2676794</v>
      </c>
      <c r="J72" s="75">
        <f>I72</f>
        <v>2676794</v>
      </c>
      <c r="K72" s="170"/>
    </row>
    <row r="73" spans="1:11" ht="15.75" customHeight="1">
      <c r="A73" s="132"/>
      <c r="B73" s="5" t="s">
        <v>171</v>
      </c>
      <c r="C73" s="23"/>
      <c r="D73" s="23"/>
      <c r="E73" s="23" t="s">
        <v>521</v>
      </c>
      <c r="F73" s="75">
        <v>57367</v>
      </c>
      <c r="G73" s="75"/>
      <c r="H73" s="75"/>
      <c r="I73" s="75">
        <f t="shared" si="3"/>
        <v>57367</v>
      </c>
      <c r="J73" s="75">
        <f>I73</f>
        <v>57367</v>
      </c>
      <c r="K73" s="170"/>
    </row>
    <row r="74" spans="1:11" ht="20.25" customHeight="1">
      <c r="A74" s="140" t="s">
        <v>539</v>
      </c>
      <c r="B74" s="18" t="s">
        <v>478</v>
      </c>
      <c r="C74" s="21">
        <v>758</v>
      </c>
      <c r="D74" s="27"/>
      <c r="E74" s="27"/>
      <c r="F74" s="76">
        <f aca="true" t="shared" si="26" ref="F74:K74">F75+F77+F79+F81</f>
        <v>25613505</v>
      </c>
      <c r="G74" s="76">
        <f t="shared" si="26"/>
        <v>0</v>
      </c>
      <c r="H74" s="76">
        <f t="shared" si="26"/>
        <v>0</v>
      </c>
      <c r="I74" s="76">
        <f t="shared" si="26"/>
        <v>25613505</v>
      </c>
      <c r="J74" s="76">
        <f t="shared" si="26"/>
        <v>25613505</v>
      </c>
      <c r="K74" s="169">
        <f t="shared" si="26"/>
        <v>0</v>
      </c>
    </row>
    <row r="75" spans="1:11" ht="21.75" customHeight="1">
      <c r="A75" s="204" t="s">
        <v>449</v>
      </c>
      <c r="B75" s="205" t="s">
        <v>101</v>
      </c>
      <c r="C75" s="206"/>
      <c r="D75" s="206">
        <v>75801</v>
      </c>
      <c r="E75" s="29"/>
      <c r="F75" s="74">
        <f aca="true" t="shared" si="27" ref="F75:K75">F76</f>
        <v>18878519</v>
      </c>
      <c r="G75" s="74">
        <f t="shared" si="27"/>
        <v>0</v>
      </c>
      <c r="H75" s="74">
        <f t="shared" si="27"/>
        <v>0</v>
      </c>
      <c r="I75" s="74">
        <f t="shared" si="27"/>
        <v>18878519</v>
      </c>
      <c r="J75" s="74">
        <f t="shared" si="27"/>
        <v>18878519</v>
      </c>
      <c r="K75" s="171">
        <f t="shared" si="27"/>
        <v>0</v>
      </c>
    </row>
    <row r="76" spans="1:11" ht="17.25" customHeight="1">
      <c r="A76" s="132"/>
      <c r="B76" s="5" t="s">
        <v>426</v>
      </c>
      <c r="C76" s="22"/>
      <c r="D76" s="22"/>
      <c r="E76" s="23" t="s">
        <v>523</v>
      </c>
      <c r="F76" s="75">
        <v>18878519</v>
      </c>
      <c r="G76" s="75"/>
      <c r="H76" s="75"/>
      <c r="I76" s="75">
        <f t="shared" si="3"/>
        <v>18878519</v>
      </c>
      <c r="J76" s="75">
        <f>I76</f>
        <v>18878519</v>
      </c>
      <c r="K76" s="170"/>
    </row>
    <row r="77" spans="1:11" ht="27" customHeight="1">
      <c r="A77" s="204" t="s">
        <v>452</v>
      </c>
      <c r="B77" s="205" t="s">
        <v>493</v>
      </c>
      <c r="C77" s="206"/>
      <c r="D77" s="206">
        <v>75803</v>
      </c>
      <c r="E77" s="33"/>
      <c r="F77" s="74">
        <f aca="true" t="shared" si="28" ref="F77:K77">F78</f>
        <v>4482399</v>
      </c>
      <c r="G77" s="74">
        <f t="shared" si="28"/>
        <v>0</v>
      </c>
      <c r="H77" s="74">
        <f t="shared" si="28"/>
        <v>0</v>
      </c>
      <c r="I77" s="74">
        <f t="shared" si="28"/>
        <v>4482399</v>
      </c>
      <c r="J77" s="74">
        <f t="shared" si="28"/>
        <v>4482399</v>
      </c>
      <c r="K77" s="171">
        <f t="shared" si="28"/>
        <v>0</v>
      </c>
    </row>
    <row r="78" spans="1:11" ht="18.75" customHeight="1">
      <c r="A78" s="146"/>
      <c r="B78" s="5" t="s">
        <v>426</v>
      </c>
      <c r="C78" s="22"/>
      <c r="D78" s="22"/>
      <c r="E78" s="23" t="s">
        <v>523</v>
      </c>
      <c r="F78" s="75">
        <v>4482399</v>
      </c>
      <c r="G78" s="75"/>
      <c r="H78" s="75"/>
      <c r="I78" s="75">
        <f t="shared" si="3"/>
        <v>4482399</v>
      </c>
      <c r="J78" s="75">
        <f>I78</f>
        <v>4482399</v>
      </c>
      <c r="K78" s="170"/>
    </row>
    <row r="79" spans="1:11" ht="17.25" customHeight="1">
      <c r="A79" s="204" t="s">
        <v>481</v>
      </c>
      <c r="B79" s="205" t="s">
        <v>479</v>
      </c>
      <c r="C79" s="206"/>
      <c r="D79" s="206">
        <v>75814</v>
      </c>
      <c r="E79" s="32"/>
      <c r="F79" s="74">
        <f aca="true" t="shared" si="29" ref="F79:K79">F80</f>
        <v>35000</v>
      </c>
      <c r="G79" s="74">
        <f t="shared" si="29"/>
        <v>0</v>
      </c>
      <c r="H79" s="74">
        <f t="shared" si="29"/>
        <v>0</v>
      </c>
      <c r="I79" s="74">
        <f t="shared" si="29"/>
        <v>35000</v>
      </c>
      <c r="J79" s="74">
        <f t="shared" si="29"/>
        <v>35000</v>
      </c>
      <c r="K79" s="171">
        <f t="shared" si="29"/>
        <v>0</v>
      </c>
    </row>
    <row r="80" spans="1:11" ht="16.5" customHeight="1">
      <c r="A80" s="132"/>
      <c r="B80" s="5" t="s">
        <v>451</v>
      </c>
      <c r="C80" s="22"/>
      <c r="D80" s="22"/>
      <c r="E80" s="23" t="s">
        <v>514</v>
      </c>
      <c r="F80" s="75">
        <v>35000</v>
      </c>
      <c r="G80" s="75"/>
      <c r="H80" s="75"/>
      <c r="I80" s="75">
        <f t="shared" si="3"/>
        <v>35000</v>
      </c>
      <c r="J80" s="75">
        <f>I80</f>
        <v>35000</v>
      </c>
      <c r="K80" s="170"/>
    </row>
    <row r="81" spans="1:11" ht="28.5" customHeight="1">
      <c r="A81" s="204" t="s">
        <v>483</v>
      </c>
      <c r="B81" s="205" t="s">
        <v>548</v>
      </c>
      <c r="C81" s="206"/>
      <c r="D81" s="206">
        <v>75832</v>
      </c>
      <c r="E81" s="32"/>
      <c r="F81" s="74">
        <f aca="true" t="shared" si="30" ref="F81:K81">F82</f>
        <v>2217587</v>
      </c>
      <c r="G81" s="74">
        <f t="shared" si="30"/>
        <v>0</v>
      </c>
      <c r="H81" s="74">
        <f t="shared" si="30"/>
        <v>0</v>
      </c>
      <c r="I81" s="74">
        <f t="shared" si="30"/>
        <v>2217587</v>
      </c>
      <c r="J81" s="74">
        <f t="shared" si="30"/>
        <v>2217587</v>
      </c>
      <c r="K81" s="171">
        <f t="shared" si="30"/>
        <v>0</v>
      </c>
    </row>
    <row r="82" spans="1:11" ht="20.25" customHeight="1">
      <c r="A82" s="144"/>
      <c r="B82" s="5" t="s">
        <v>427</v>
      </c>
      <c r="C82" s="133"/>
      <c r="D82" s="133"/>
      <c r="E82" s="23" t="s">
        <v>523</v>
      </c>
      <c r="F82" s="75">
        <v>2217587</v>
      </c>
      <c r="G82" s="75"/>
      <c r="H82" s="75"/>
      <c r="I82" s="75">
        <f t="shared" si="3"/>
        <v>2217587</v>
      </c>
      <c r="J82" s="75">
        <f>I82</f>
        <v>2217587</v>
      </c>
      <c r="K82" s="170"/>
    </row>
    <row r="83" spans="1:11" ht="16.5" customHeight="1">
      <c r="A83" s="140" t="s">
        <v>132</v>
      </c>
      <c r="B83" s="18" t="s">
        <v>480</v>
      </c>
      <c r="C83" s="24" t="s">
        <v>247</v>
      </c>
      <c r="D83" s="26"/>
      <c r="E83" s="26"/>
      <c r="F83" s="76">
        <f aca="true" t="shared" si="31" ref="F83:K83">F84+F88+F96+F99</f>
        <v>2825467</v>
      </c>
      <c r="G83" s="76">
        <f t="shared" si="31"/>
        <v>0</v>
      </c>
      <c r="H83" s="76">
        <f t="shared" si="31"/>
        <v>0</v>
      </c>
      <c r="I83" s="76">
        <f t="shared" si="31"/>
        <v>2825467</v>
      </c>
      <c r="J83" s="76">
        <f t="shared" si="31"/>
        <v>331031</v>
      </c>
      <c r="K83" s="169">
        <f t="shared" si="31"/>
        <v>2494436</v>
      </c>
    </row>
    <row r="84" spans="1:11" ht="17.25" customHeight="1">
      <c r="A84" s="204" t="s">
        <v>449</v>
      </c>
      <c r="B84" s="205" t="s">
        <v>259</v>
      </c>
      <c r="C84" s="174"/>
      <c r="D84" s="174" t="s">
        <v>258</v>
      </c>
      <c r="E84" s="32"/>
      <c r="F84" s="173">
        <f aca="true" t="shared" si="32" ref="F84:K84">F85+F86+F87</f>
        <v>18260</v>
      </c>
      <c r="G84" s="173">
        <f t="shared" si="32"/>
        <v>0</v>
      </c>
      <c r="H84" s="173">
        <f t="shared" si="32"/>
        <v>0</v>
      </c>
      <c r="I84" s="173">
        <f t="shared" si="32"/>
        <v>18260</v>
      </c>
      <c r="J84" s="173">
        <f t="shared" si="32"/>
        <v>18260</v>
      </c>
      <c r="K84" s="199">
        <f t="shared" si="32"/>
        <v>0</v>
      </c>
    </row>
    <row r="85" spans="1:11" ht="15" customHeight="1">
      <c r="A85" s="132"/>
      <c r="B85" s="5" t="s">
        <v>454</v>
      </c>
      <c r="C85" s="23"/>
      <c r="D85" s="23"/>
      <c r="E85" s="23" t="s">
        <v>515</v>
      </c>
      <c r="F85" s="75">
        <v>540</v>
      </c>
      <c r="G85" s="75"/>
      <c r="H85" s="75"/>
      <c r="I85" s="75">
        <f aca="true" t="shared" si="33" ref="I85:I155">F85+G85-H85</f>
        <v>540</v>
      </c>
      <c r="J85" s="75">
        <f>I85</f>
        <v>540</v>
      </c>
      <c r="K85" s="170"/>
    </row>
    <row r="86" spans="1:11" ht="23.25" customHeight="1">
      <c r="A86" s="132"/>
      <c r="B86" s="5" t="s">
        <v>538</v>
      </c>
      <c r="C86" s="23"/>
      <c r="D86" s="23"/>
      <c r="E86" s="23" t="s">
        <v>516</v>
      </c>
      <c r="F86" s="75">
        <v>17240</v>
      </c>
      <c r="G86" s="75"/>
      <c r="H86" s="75"/>
      <c r="I86" s="75">
        <f t="shared" si="33"/>
        <v>17240</v>
      </c>
      <c r="J86" s="75">
        <f aca="true" t="shared" si="34" ref="J86:J93">I86</f>
        <v>17240</v>
      </c>
      <c r="K86" s="170"/>
    </row>
    <row r="87" spans="1:11" ht="15.75" customHeight="1">
      <c r="A87" s="144"/>
      <c r="B87" s="5" t="s">
        <v>451</v>
      </c>
      <c r="C87" s="22"/>
      <c r="D87" s="133"/>
      <c r="E87" s="23" t="s">
        <v>514</v>
      </c>
      <c r="F87" s="75">
        <v>480</v>
      </c>
      <c r="G87" s="75"/>
      <c r="H87" s="75"/>
      <c r="I87" s="75">
        <f t="shared" si="33"/>
        <v>480</v>
      </c>
      <c r="J87" s="75">
        <f t="shared" si="34"/>
        <v>480</v>
      </c>
      <c r="K87" s="170"/>
    </row>
    <row r="88" spans="1:11" ht="18" customHeight="1">
      <c r="A88" s="204" t="s">
        <v>452</v>
      </c>
      <c r="B88" s="205" t="s">
        <v>267</v>
      </c>
      <c r="C88" s="206"/>
      <c r="D88" s="206">
        <v>80130</v>
      </c>
      <c r="E88" s="29"/>
      <c r="F88" s="173">
        <f aca="true" t="shared" si="35" ref="F88:K88">SUM(F89:F95)</f>
        <v>201113</v>
      </c>
      <c r="G88" s="173">
        <f t="shared" si="35"/>
        <v>0</v>
      </c>
      <c r="H88" s="173">
        <f t="shared" si="35"/>
        <v>0</v>
      </c>
      <c r="I88" s="173">
        <f t="shared" si="35"/>
        <v>201113</v>
      </c>
      <c r="J88" s="173">
        <f t="shared" si="35"/>
        <v>109881</v>
      </c>
      <c r="K88" s="199">
        <f t="shared" si="35"/>
        <v>91232</v>
      </c>
    </row>
    <row r="89" spans="1:11" ht="23.25" customHeight="1">
      <c r="A89" s="144"/>
      <c r="B89" s="5" t="s">
        <v>538</v>
      </c>
      <c r="C89" s="22"/>
      <c r="D89" s="133"/>
      <c r="E89" s="23" t="s">
        <v>516</v>
      </c>
      <c r="F89" s="75">
        <v>37044</v>
      </c>
      <c r="G89" s="75"/>
      <c r="H89" s="75"/>
      <c r="I89" s="75">
        <f t="shared" si="33"/>
        <v>37044</v>
      </c>
      <c r="J89" s="75">
        <f t="shared" si="34"/>
        <v>37044</v>
      </c>
      <c r="K89" s="170"/>
    </row>
    <row r="90" spans="1:11" ht="17.25" customHeight="1">
      <c r="A90" s="144"/>
      <c r="B90" s="5" t="s">
        <v>457</v>
      </c>
      <c r="C90" s="22"/>
      <c r="D90" s="133"/>
      <c r="E90" s="23" t="s">
        <v>517</v>
      </c>
      <c r="F90" s="75">
        <v>58128</v>
      </c>
      <c r="G90" s="75"/>
      <c r="H90" s="75"/>
      <c r="I90" s="75">
        <f t="shared" si="33"/>
        <v>58128</v>
      </c>
      <c r="J90" s="75">
        <f t="shared" si="34"/>
        <v>58128</v>
      </c>
      <c r="K90" s="170"/>
    </row>
    <row r="91" spans="1:11" ht="24" customHeight="1">
      <c r="A91" s="144"/>
      <c r="B91" s="5" t="s">
        <v>72</v>
      </c>
      <c r="C91" s="22"/>
      <c r="D91" s="133"/>
      <c r="E91" s="23" t="s">
        <v>349</v>
      </c>
      <c r="F91" s="75">
        <v>2948</v>
      </c>
      <c r="G91" s="75"/>
      <c r="H91" s="75"/>
      <c r="I91" s="75">
        <f t="shared" si="33"/>
        <v>2948</v>
      </c>
      <c r="J91" s="75"/>
      <c r="K91" s="170">
        <f>I91</f>
        <v>2948</v>
      </c>
    </row>
    <row r="92" spans="1:11" ht="18" customHeight="1">
      <c r="A92" s="144"/>
      <c r="B92" s="5" t="s">
        <v>451</v>
      </c>
      <c r="C92" s="22"/>
      <c r="D92" s="133"/>
      <c r="E92" s="23" t="s">
        <v>514</v>
      </c>
      <c r="F92" s="75">
        <v>548</v>
      </c>
      <c r="G92" s="75"/>
      <c r="H92" s="75"/>
      <c r="I92" s="75">
        <f t="shared" si="33"/>
        <v>548</v>
      </c>
      <c r="J92" s="75">
        <f t="shared" si="34"/>
        <v>548</v>
      </c>
      <c r="K92" s="170"/>
    </row>
    <row r="93" spans="1:11" ht="18" customHeight="1">
      <c r="A93" s="144"/>
      <c r="B93" s="5" t="s">
        <v>474</v>
      </c>
      <c r="C93" s="22"/>
      <c r="D93" s="133"/>
      <c r="E93" s="23" t="s">
        <v>518</v>
      </c>
      <c r="F93" s="75">
        <v>14161</v>
      </c>
      <c r="G93" s="75"/>
      <c r="H93" s="75"/>
      <c r="I93" s="75">
        <f t="shared" si="33"/>
        <v>14161</v>
      </c>
      <c r="J93" s="75">
        <f t="shared" si="34"/>
        <v>14161</v>
      </c>
      <c r="K93" s="170"/>
    </row>
    <row r="94" spans="1:11" ht="32.25" customHeight="1">
      <c r="A94" s="144"/>
      <c r="B94" s="5" t="s">
        <v>466</v>
      </c>
      <c r="C94" s="23"/>
      <c r="D94" s="23"/>
      <c r="E94" s="23" t="s">
        <v>565</v>
      </c>
      <c r="F94" s="75">
        <v>0</v>
      </c>
      <c r="G94" s="75"/>
      <c r="H94" s="75"/>
      <c r="I94" s="75">
        <f t="shared" si="33"/>
        <v>0</v>
      </c>
      <c r="J94" s="75"/>
      <c r="K94" s="170">
        <f>I94</f>
        <v>0</v>
      </c>
    </row>
    <row r="95" spans="1:11" ht="42.75" customHeight="1">
      <c r="A95" s="144"/>
      <c r="B95" s="5" t="s">
        <v>94</v>
      </c>
      <c r="C95" s="22"/>
      <c r="D95" s="22"/>
      <c r="E95" s="23" t="s">
        <v>136</v>
      </c>
      <c r="F95" s="75">
        <v>88284</v>
      </c>
      <c r="G95" s="75"/>
      <c r="H95" s="75"/>
      <c r="I95" s="75">
        <f t="shared" si="33"/>
        <v>88284</v>
      </c>
      <c r="J95" s="75"/>
      <c r="K95" s="170">
        <f>I95</f>
        <v>88284</v>
      </c>
    </row>
    <row r="96" spans="1:11" ht="18" customHeight="1">
      <c r="A96" s="204" t="s">
        <v>481</v>
      </c>
      <c r="B96" s="205" t="s">
        <v>131</v>
      </c>
      <c r="C96" s="206"/>
      <c r="D96" s="206">
        <v>80148</v>
      </c>
      <c r="E96" s="29"/>
      <c r="F96" s="173">
        <f aca="true" t="shared" si="36" ref="F96:K96">SUM(F97:F98)</f>
        <v>17226</v>
      </c>
      <c r="G96" s="173">
        <f t="shared" si="36"/>
        <v>0</v>
      </c>
      <c r="H96" s="173">
        <f t="shared" si="36"/>
        <v>0</v>
      </c>
      <c r="I96" s="173">
        <f t="shared" si="36"/>
        <v>17226</v>
      </c>
      <c r="J96" s="173">
        <f t="shared" si="36"/>
        <v>17226</v>
      </c>
      <c r="K96" s="199">
        <f t="shared" si="36"/>
        <v>0</v>
      </c>
    </row>
    <row r="97" spans="1:11" ht="21" customHeight="1">
      <c r="A97" s="231"/>
      <c r="B97" s="5" t="s">
        <v>538</v>
      </c>
      <c r="C97" s="22"/>
      <c r="D97" s="133"/>
      <c r="E97" s="23" t="s">
        <v>516</v>
      </c>
      <c r="F97" s="232">
        <v>7326</v>
      </c>
      <c r="G97" s="232"/>
      <c r="H97" s="232"/>
      <c r="I97" s="75">
        <f t="shared" si="33"/>
        <v>7326</v>
      </c>
      <c r="J97" s="75">
        <f>I97</f>
        <v>7326</v>
      </c>
      <c r="K97" s="233"/>
    </row>
    <row r="98" spans="1:11" ht="18" customHeight="1">
      <c r="A98" s="144"/>
      <c r="B98" s="5" t="s">
        <v>457</v>
      </c>
      <c r="C98" s="22"/>
      <c r="D98" s="133"/>
      <c r="E98" s="23" t="s">
        <v>517</v>
      </c>
      <c r="F98" s="75">
        <v>9900</v>
      </c>
      <c r="G98" s="75"/>
      <c r="H98" s="75"/>
      <c r="I98" s="75">
        <f t="shared" si="33"/>
        <v>9900</v>
      </c>
      <c r="J98" s="75">
        <f>I98</f>
        <v>9900</v>
      </c>
      <c r="K98" s="170"/>
    </row>
    <row r="99" spans="1:11" ht="18" customHeight="1">
      <c r="A99" s="204" t="s">
        <v>483</v>
      </c>
      <c r="B99" s="205" t="s">
        <v>204</v>
      </c>
      <c r="C99" s="206"/>
      <c r="D99" s="206">
        <v>80195</v>
      </c>
      <c r="E99" s="32"/>
      <c r="F99" s="173">
        <f aca="true" t="shared" si="37" ref="F99:K99">SUM(F100:F107)</f>
        <v>2588868</v>
      </c>
      <c r="G99" s="173">
        <f t="shared" si="37"/>
        <v>0</v>
      </c>
      <c r="H99" s="173">
        <f t="shared" si="37"/>
        <v>0</v>
      </c>
      <c r="I99" s="173">
        <f t="shared" si="37"/>
        <v>2588868</v>
      </c>
      <c r="J99" s="173">
        <f t="shared" si="37"/>
        <v>185664</v>
      </c>
      <c r="K99" s="199">
        <f t="shared" si="37"/>
        <v>2403204</v>
      </c>
    </row>
    <row r="100" spans="1:11" ht="22.5" customHeight="1">
      <c r="A100" s="132"/>
      <c r="B100" s="5" t="s">
        <v>456</v>
      </c>
      <c r="C100" s="22"/>
      <c r="D100" s="22"/>
      <c r="E100" s="23" t="s">
        <v>516</v>
      </c>
      <c r="F100" s="75">
        <v>45000</v>
      </c>
      <c r="G100" s="75"/>
      <c r="H100" s="75"/>
      <c r="I100" s="75">
        <f t="shared" si="33"/>
        <v>45000</v>
      </c>
      <c r="J100" s="75">
        <f aca="true" t="shared" si="38" ref="J100:J105">I100</f>
        <v>45000</v>
      </c>
      <c r="K100" s="170"/>
    </row>
    <row r="101" spans="1:11" ht="16.5" customHeight="1">
      <c r="A101" s="132"/>
      <c r="B101" s="5" t="s">
        <v>457</v>
      </c>
      <c r="C101" s="22"/>
      <c r="D101" s="22"/>
      <c r="E101" s="23" t="s">
        <v>517</v>
      </c>
      <c r="F101" s="75">
        <v>35726</v>
      </c>
      <c r="G101" s="75"/>
      <c r="H101" s="75"/>
      <c r="I101" s="75">
        <f t="shared" si="33"/>
        <v>35726</v>
      </c>
      <c r="J101" s="75">
        <f t="shared" si="38"/>
        <v>35726</v>
      </c>
      <c r="K101" s="170"/>
    </row>
    <row r="102" spans="1:11" ht="16.5" customHeight="1">
      <c r="A102" s="132"/>
      <c r="B102" s="5" t="s">
        <v>451</v>
      </c>
      <c r="C102" s="22"/>
      <c r="D102" s="22"/>
      <c r="E102" s="23" t="s">
        <v>514</v>
      </c>
      <c r="F102" s="75">
        <v>707</v>
      </c>
      <c r="G102" s="75"/>
      <c r="H102" s="75"/>
      <c r="I102" s="75">
        <f t="shared" si="33"/>
        <v>707</v>
      </c>
      <c r="J102" s="75">
        <f t="shared" si="38"/>
        <v>707</v>
      </c>
      <c r="K102" s="170"/>
    </row>
    <row r="103" spans="1:11" ht="16.5" customHeight="1">
      <c r="A103" s="132"/>
      <c r="B103" s="5" t="s">
        <v>474</v>
      </c>
      <c r="C103" s="22"/>
      <c r="D103" s="22"/>
      <c r="E103" s="23" t="s">
        <v>518</v>
      </c>
      <c r="F103" s="75">
        <v>5551</v>
      </c>
      <c r="G103" s="75"/>
      <c r="H103" s="75"/>
      <c r="I103" s="75">
        <f t="shared" si="33"/>
        <v>5551</v>
      </c>
      <c r="J103" s="75">
        <f t="shared" si="38"/>
        <v>5551</v>
      </c>
      <c r="K103" s="170"/>
    </row>
    <row r="104" spans="1:11" ht="56.25" customHeight="1">
      <c r="A104" s="132"/>
      <c r="B104" s="5" t="s">
        <v>102</v>
      </c>
      <c r="C104" s="22"/>
      <c r="D104" s="22"/>
      <c r="E104" s="23" t="s">
        <v>473</v>
      </c>
      <c r="F104" s="75">
        <v>83878</v>
      </c>
      <c r="G104" s="75"/>
      <c r="H104" s="75"/>
      <c r="I104" s="75">
        <f t="shared" si="33"/>
        <v>83878</v>
      </c>
      <c r="J104" s="75">
        <f t="shared" si="38"/>
        <v>83878</v>
      </c>
      <c r="K104" s="170"/>
    </row>
    <row r="105" spans="1:11" ht="56.25" customHeight="1">
      <c r="A105" s="132"/>
      <c r="B105" s="5" t="s">
        <v>102</v>
      </c>
      <c r="C105" s="22"/>
      <c r="D105" s="22"/>
      <c r="E105" s="23" t="s">
        <v>95</v>
      </c>
      <c r="F105" s="75">
        <v>14802</v>
      </c>
      <c r="G105" s="75"/>
      <c r="H105" s="75"/>
      <c r="I105" s="75">
        <f t="shared" si="33"/>
        <v>14802</v>
      </c>
      <c r="J105" s="75">
        <f t="shared" si="38"/>
        <v>14802</v>
      </c>
      <c r="K105" s="170"/>
    </row>
    <row r="106" spans="1:11" ht="34.5" customHeight="1">
      <c r="A106" s="132"/>
      <c r="B106" s="5" t="s">
        <v>466</v>
      </c>
      <c r="C106" s="23"/>
      <c r="D106" s="23"/>
      <c r="E106" s="23" t="s">
        <v>565</v>
      </c>
      <c r="F106" s="75">
        <v>1969204</v>
      </c>
      <c r="G106" s="75"/>
      <c r="H106" s="75"/>
      <c r="I106" s="75">
        <f t="shared" si="33"/>
        <v>1969204</v>
      </c>
      <c r="J106" s="75"/>
      <c r="K106" s="170">
        <f>I106</f>
        <v>1969204</v>
      </c>
    </row>
    <row r="107" spans="1:11" ht="45.75" customHeight="1">
      <c r="A107" s="132"/>
      <c r="B107" s="5" t="s">
        <v>94</v>
      </c>
      <c r="C107" s="22"/>
      <c r="D107" s="22"/>
      <c r="E107" s="23" t="s">
        <v>136</v>
      </c>
      <c r="F107" s="75">
        <v>434000</v>
      </c>
      <c r="G107" s="75"/>
      <c r="H107" s="75"/>
      <c r="I107" s="75">
        <f t="shared" si="33"/>
        <v>434000</v>
      </c>
      <c r="J107" s="75"/>
      <c r="K107" s="170">
        <f>I107</f>
        <v>434000</v>
      </c>
    </row>
    <row r="108" spans="1:11" s="1" customFormat="1" ht="17.25" customHeight="1">
      <c r="A108" s="140" t="s">
        <v>461</v>
      </c>
      <c r="B108" s="18" t="s">
        <v>482</v>
      </c>
      <c r="C108" s="21">
        <v>851</v>
      </c>
      <c r="D108" s="21"/>
      <c r="E108" s="24"/>
      <c r="F108" s="76">
        <f aca="true" t="shared" si="39" ref="F108:K108">F109+F112+F114</f>
        <v>3088643</v>
      </c>
      <c r="G108" s="76">
        <f t="shared" si="39"/>
        <v>0</v>
      </c>
      <c r="H108" s="76">
        <f t="shared" si="39"/>
        <v>53198</v>
      </c>
      <c r="I108" s="76">
        <f t="shared" si="39"/>
        <v>3035445</v>
      </c>
      <c r="J108" s="76">
        <f t="shared" si="39"/>
        <v>1795391</v>
      </c>
      <c r="K108" s="169">
        <f t="shared" si="39"/>
        <v>1240054</v>
      </c>
    </row>
    <row r="109" spans="1:11" ht="17.25" customHeight="1">
      <c r="A109" s="147" t="s">
        <v>449</v>
      </c>
      <c r="B109" s="148" t="s">
        <v>283</v>
      </c>
      <c r="C109" s="131"/>
      <c r="D109" s="131">
        <v>85111</v>
      </c>
      <c r="E109" s="33"/>
      <c r="F109" s="74">
        <f aca="true" t="shared" si="40" ref="F109:K109">SUM(F110:F111)</f>
        <v>342396</v>
      </c>
      <c r="G109" s="74">
        <f t="shared" si="40"/>
        <v>0</v>
      </c>
      <c r="H109" s="74">
        <f t="shared" si="40"/>
        <v>0</v>
      </c>
      <c r="I109" s="74">
        <f t="shared" si="40"/>
        <v>342396</v>
      </c>
      <c r="J109" s="74">
        <f t="shared" si="40"/>
        <v>55200</v>
      </c>
      <c r="K109" s="171">
        <f t="shared" si="40"/>
        <v>287196</v>
      </c>
    </row>
    <row r="110" spans="1:11" ht="27" customHeight="1">
      <c r="A110" s="144"/>
      <c r="B110" s="5" t="s">
        <v>538</v>
      </c>
      <c r="C110" s="22"/>
      <c r="D110" s="22"/>
      <c r="E110" s="23" t="s">
        <v>516</v>
      </c>
      <c r="F110" s="75">
        <v>55200</v>
      </c>
      <c r="G110" s="75"/>
      <c r="H110" s="75"/>
      <c r="I110" s="75">
        <f t="shared" si="33"/>
        <v>55200</v>
      </c>
      <c r="J110" s="75">
        <f>I110</f>
        <v>55200</v>
      </c>
      <c r="K110" s="170"/>
    </row>
    <row r="111" spans="1:11" ht="36" customHeight="1">
      <c r="A111" s="144"/>
      <c r="B111" s="5" t="s">
        <v>466</v>
      </c>
      <c r="C111" s="22"/>
      <c r="D111" s="22"/>
      <c r="E111" s="23" t="s">
        <v>565</v>
      </c>
      <c r="F111" s="75">
        <v>287196</v>
      </c>
      <c r="G111" s="75"/>
      <c r="H111" s="75"/>
      <c r="I111" s="75">
        <f>F111+G111-H111</f>
        <v>287196</v>
      </c>
      <c r="J111" s="75"/>
      <c r="K111" s="170">
        <f>I111</f>
        <v>287196</v>
      </c>
    </row>
    <row r="112" spans="1:11" ht="38.25" customHeight="1">
      <c r="A112" s="147" t="s">
        <v>452</v>
      </c>
      <c r="B112" s="148" t="s">
        <v>100</v>
      </c>
      <c r="C112" s="131"/>
      <c r="D112" s="131">
        <v>85156</v>
      </c>
      <c r="E112" s="148"/>
      <c r="F112" s="74">
        <f aca="true" t="shared" si="41" ref="F112:K112">F113</f>
        <v>1746462</v>
      </c>
      <c r="G112" s="74">
        <f t="shared" si="41"/>
        <v>0</v>
      </c>
      <c r="H112" s="74">
        <f t="shared" si="41"/>
        <v>53198</v>
      </c>
      <c r="I112" s="74">
        <f t="shared" si="41"/>
        <v>1693264</v>
      </c>
      <c r="J112" s="74">
        <f t="shared" si="41"/>
        <v>1693264</v>
      </c>
      <c r="K112" s="171">
        <f t="shared" si="41"/>
        <v>0</v>
      </c>
    </row>
    <row r="113" spans="1:11" ht="26.25" customHeight="1">
      <c r="A113" s="132"/>
      <c r="B113" s="5" t="s">
        <v>462</v>
      </c>
      <c r="C113" s="22"/>
      <c r="D113" s="22"/>
      <c r="E113" s="22">
        <v>2110</v>
      </c>
      <c r="F113" s="75">
        <v>1746462</v>
      </c>
      <c r="G113" s="75"/>
      <c r="H113" s="75">
        <v>53198</v>
      </c>
      <c r="I113" s="75">
        <f t="shared" si="33"/>
        <v>1693264</v>
      </c>
      <c r="J113" s="75">
        <f>I113</f>
        <v>1693264</v>
      </c>
      <c r="K113" s="170"/>
    </row>
    <row r="114" spans="1:11" ht="20.25" customHeight="1">
      <c r="A114" s="147" t="s">
        <v>481</v>
      </c>
      <c r="B114" s="148" t="s">
        <v>204</v>
      </c>
      <c r="C114" s="131"/>
      <c r="D114" s="131">
        <v>85195</v>
      </c>
      <c r="E114" s="131"/>
      <c r="F114" s="74">
        <f aca="true" t="shared" si="42" ref="F114:K114">SUM(F115:F117)</f>
        <v>999785</v>
      </c>
      <c r="G114" s="74">
        <f t="shared" si="42"/>
        <v>0</v>
      </c>
      <c r="H114" s="74">
        <f t="shared" si="42"/>
        <v>0</v>
      </c>
      <c r="I114" s="74">
        <f t="shared" si="42"/>
        <v>999785</v>
      </c>
      <c r="J114" s="74">
        <f t="shared" si="42"/>
        <v>46927</v>
      </c>
      <c r="K114" s="171">
        <f t="shared" si="42"/>
        <v>952858</v>
      </c>
    </row>
    <row r="115" spans="1:11" ht="36" customHeight="1">
      <c r="A115" s="132"/>
      <c r="B115" s="5" t="s">
        <v>130</v>
      </c>
      <c r="C115" s="22"/>
      <c r="D115" s="22"/>
      <c r="E115" s="23" t="s">
        <v>516</v>
      </c>
      <c r="F115" s="75">
        <v>46927</v>
      </c>
      <c r="G115" s="75"/>
      <c r="H115" s="75"/>
      <c r="I115" s="75">
        <f t="shared" si="33"/>
        <v>46927</v>
      </c>
      <c r="J115" s="75">
        <f>F115</f>
        <v>46927</v>
      </c>
      <c r="K115" s="170"/>
    </row>
    <row r="116" spans="1:11" ht="45.75" customHeight="1">
      <c r="A116" s="132"/>
      <c r="B116" s="5" t="s">
        <v>94</v>
      </c>
      <c r="C116" s="22"/>
      <c r="D116" s="22"/>
      <c r="E116" s="22">
        <v>6260</v>
      </c>
      <c r="F116" s="75">
        <v>756640</v>
      </c>
      <c r="G116" s="75"/>
      <c r="H116" s="75"/>
      <c r="I116" s="75">
        <f t="shared" si="33"/>
        <v>756640</v>
      </c>
      <c r="J116" s="75"/>
      <c r="K116" s="170">
        <f>I116</f>
        <v>756640</v>
      </c>
    </row>
    <row r="117" spans="1:11" ht="24.75" customHeight="1">
      <c r="A117" s="132"/>
      <c r="B117" s="5" t="s">
        <v>263</v>
      </c>
      <c r="C117" s="22"/>
      <c r="D117" s="22"/>
      <c r="E117" s="22">
        <v>6290</v>
      </c>
      <c r="F117" s="75">
        <v>196218</v>
      </c>
      <c r="G117" s="75"/>
      <c r="H117" s="75"/>
      <c r="I117" s="75">
        <f t="shared" si="33"/>
        <v>196218</v>
      </c>
      <c r="J117" s="75"/>
      <c r="K117" s="170">
        <f>I117</f>
        <v>196218</v>
      </c>
    </row>
    <row r="118" spans="1:11" ht="18" customHeight="1">
      <c r="A118" s="140" t="s">
        <v>463</v>
      </c>
      <c r="B118" s="18" t="s">
        <v>231</v>
      </c>
      <c r="C118" s="21">
        <v>852</v>
      </c>
      <c r="D118" s="21"/>
      <c r="E118" s="21"/>
      <c r="F118" s="76">
        <f aca="true" t="shared" si="43" ref="F118:K118">F119+F124+F128+F132+F134+F137+F139</f>
        <v>2028349</v>
      </c>
      <c r="G118" s="76">
        <f t="shared" si="43"/>
        <v>0</v>
      </c>
      <c r="H118" s="76">
        <f t="shared" si="43"/>
        <v>0</v>
      </c>
      <c r="I118" s="76">
        <f t="shared" si="43"/>
        <v>2028349</v>
      </c>
      <c r="J118" s="76">
        <f t="shared" si="43"/>
        <v>2028349</v>
      </c>
      <c r="K118" s="169">
        <f t="shared" si="43"/>
        <v>0</v>
      </c>
    </row>
    <row r="119" spans="1:11" ht="25.5" customHeight="1">
      <c r="A119" s="147" t="s">
        <v>449</v>
      </c>
      <c r="B119" s="148" t="s">
        <v>397</v>
      </c>
      <c r="C119" s="33"/>
      <c r="D119" s="33" t="s">
        <v>232</v>
      </c>
      <c r="E119" s="33"/>
      <c r="F119" s="74">
        <f aca="true" t="shared" si="44" ref="F119:K119">F120+F121+F122+F123</f>
        <v>422314</v>
      </c>
      <c r="G119" s="74">
        <f t="shared" si="44"/>
        <v>0</v>
      </c>
      <c r="H119" s="74">
        <f t="shared" si="44"/>
        <v>0</v>
      </c>
      <c r="I119" s="74">
        <f t="shared" si="44"/>
        <v>422314</v>
      </c>
      <c r="J119" s="74">
        <f t="shared" si="44"/>
        <v>422314</v>
      </c>
      <c r="K119" s="171">
        <f t="shared" si="44"/>
        <v>0</v>
      </c>
    </row>
    <row r="120" spans="1:11" ht="24.75" customHeight="1">
      <c r="A120" s="144"/>
      <c r="B120" s="5" t="s">
        <v>360</v>
      </c>
      <c r="C120" s="143"/>
      <c r="D120" s="143"/>
      <c r="E120" s="23" t="s">
        <v>361</v>
      </c>
      <c r="F120" s="75">
        <v>500</v>
      </c>
      <c r="G120" s="75"/>
      <c r="H120" s="75"/>
      <c r="I120" s="75">
        <f t="shared" si="33"/>
        <v>500</v>
      </c>
      <c r="J120" s="75">
        <f>I120</f>
        <v>500</v>
      </c>
      <c r="K120" s="170"/>
    </row>
    <row r="121" spans="1:11" ht="15.75" customHeight="1">
      <c r="A121" s="144"/>
      <c r="B121" s="5" t="s">
        <v>451</v>
      </c>
      <c r="C121" s="23"/>
      <c r="D121" s="23"/>
      <c r="E121" s="23" t="s">
        <v>514</v>
      </c>
      <c r="F121" s="75">
        <v>200</v>
      </c>
      <c r="G121" s="75"/>
      <c r="H121" s="75"/>
      <c r="I121" s="75">
        <f t="shared" si="33"/>
        <v>200</v>
      </c>
      <c r="J121" s="75">
        <f>I121</f>
        <v>200</v>
      </c>
      <c r="K121" s="170"/>
    </row>
    <row r="122" spans="1:11" ht="18.75" customHeight="1">
      <c r="A122" s="144"/>
      <c r="B122" s="5" t="s">
        <v>73</v>
      </c>
      <c r="C122" s="23"/>
      <c r="D122" s="23"/>
      <c r="E122" s="23" t="s">
        <v>464</v>
      </c>
      <c r="F122" s="75">
        <v>3000</v>
      </c>
      <c r="G122" s="75"/>
      <c r="H122" s="75"/>
      <c r="I122" s="75">
        <f t="shared" si="33"/>
        <v>3000</v>
      </c>
      <c r="J122" s="75">
        <f>I122</f>
        <v>3000</v>
      </c>
      <c r="K122" s="170"/>
    </row>
    <row r="123" spans="1:11" ht="25.5" customHeight="1">
      <c r="A123" s="144"/>
      <c r="B123" s="5" t="s">
        <v>467</v>
      </c>
      <c r="C123" s="133"/>
      <c r="D123" s="22"/>
      <c r="E123" s="22">
        <v>2320</v>
      </c>
      <c r="F123" s="75">
        <v>418614</v>
      </c>
      <c r="G123" s="75"/>
      <c r="H123" s="75"/>
      <c r="I123" s="75">
        <f t="shared" si="33"/>
        <v>418614</v>
      </c>
      <c r="J123" s="75">
        <f>I123</f>
        <v>418614</v>
      </c>
      <c r="K123" s="170"/>
    </row>
    <row r="124" spans="1:11" ht="19.5" customHeight="1">
      <c r="A124" s="204" t="s">
        <v>452</v>
      </c>
      <c r="B124" s="205" t="s">
        <v>293</v>
      </c>
      <c r="C124" s="174"/>
      <c r="D124" s="174" t="s">
        <v>233</v>
      </c>
      <c r="E124" s="32"/>
      <c r="F124" s="74">
        <f aca="true" t="shared" si="45" ref="F124:K124">F125+F126+F127</f>
        <v>1075854</v>
      </c>
      <c r="G124" s="74">
        <f t="shared" si="45"/>
        <v>0</v>
      </c>
      <c r="H124" s="74">
        <f t="shared" si="45"/>
        <v>0</v>
      </c>
      <c r="I124" s="74">
        <f t="shared" si="45"/>
        <v>1075854</v>
      </c>
      <c r="J124" s="74">
        <f t="shared" si="45"/>
        <v>1075854</v>
      </c>
      <c r="K124" s="171">
        <f t="shared" si="45"/>
        <v>0</v>
      </c>
    </row>
    <row r="125" spans="1:11" ht="15" customHeight="1">
      <c r="A125" s="132"/>
      <c r="B125" s="5" t="s">
        <v>457</v>
      </c>
      <c r="C125" s="23"/>
      <c r="D125" s="23"/>
      <c r="E125" s="23" t="s">
        <v>517</v>
      </c>
      <c r="F125" s="75">
        <v>724000</v>
      </c>
      <c r="G125" s="75"/>
      <c r="H125" s="75"/>
      <c r="I125" s="75">
        <f t="shared" si="33"/>
        <v>724000</v>
      </c>
      <c r="J125" s="75">
        <f>I125</f>
        <v>724000</v>
      </c>
      <c r="K125" s="170"/>
    </row>
    <row r="126" spans="1:11" ht="16.5" customHeight="1">
      <c r="A126" s="132"/>
      <c r="B126" s="5" t="s">
        <v>451</v>
      </c>
      <c r="C126" s="23"/>
      <c r="D126" s="23"/>
      <c r="E126" s="23" t="s">
        <v>514</v>
      </c>
      <c r="F126" s="75">
        <v>400</v>
      </c>
      <c r="G126" s="75"/>
      <c r="H126" s="75"/>
      <c r="I126" s="75">
        <f t="shared" si="33"/>
        <v>400</v>
      </c>
      <c r="J126" s="75">
        <f>I126</f>
        <v>400</v>
      </c>
      <c r="K126" s="170"/>
    </row>
    <row r="127" spans="1:11" ht="18.75" customHeight="1">
      <c r="A127" s="132"/>
      <c r="B127" s="5" t="s">
        <v>468</v>
      </c>
      <c r="C127" s="22"/>
      <c r="D127" s="133"/>
      <c r="E127" s="22">
        <v>2130</v>
      </c>
      <c r="F127" s="75">
        <v>351454</v>
      </c>
      <c r="G127" s="75"/>
      <c r="H127" s="75"/>
      <c r="I127" s="75">
        <f t="shared" si="33"/>
        <v>351454</v>
      </c>
      <c r="J127" s="75">
        <f>I127</f>
        <v>351454</v>
      </c>
      <c r="K127" s="170"/>
    </row>
    <row r="128" spans="1:11" ht="20.25" customHeight="1">
      <c r="A128" s="204" t="s">
        <v>483</v>
      </c>
      <c r="B128" s="205" t="s">
        <v>398</v>
      </c>
      <c r="C128" s="174"/>
      <c r="D128" s="174" t="s">
        <v>238</v>
      </c>
      <c r="E128" s="32"/>
      <c r="F128" s="74">
        <f aca="true" t="shared" si="46" ref="F128:K128">F129+F130+F131</f>
        <v>99281</v>
      </c>
      <c r="G128" s="74">
        <f t="shared" si="46"/>
        <v>0</v>
      </c>
      <c r="H128" s="74">
        <f t="shared" si="46"/>
        <v>0</v>
      </c>
      <c r="I128" s="74">
        <f t="shared" si="46"/>
        <v>99281</v>
      </c>
      <c r="J128" s="74">
        <f t="shared" si="46"/>
        <v>99281</v>
      </c>
      <c r="K128" s="171">
        <f t="shared" si="46"/>
        <v>0</v>
      </c>
    </row>
    <row r="129" spans="1:11" ht="26.25" customHeight="1">
      <c r="A129" s="132"/>
      <c r="B129" s="5" t="s">
        <v>74</v>
      </c>
      <c r="C129" s="23"/>
      <c r="D129" s="23"/>
      <c r="E129" s="23" t="s">
        <v>361</v>
      </c>
      <c r="F129" s="75">
        <v>500</v>
      </c>
      <c r="G129" s="75"/>
      <c r="H129" s="75"/>
      <c r="I129" s="75">
        <f t="shared" si="33"/>
        <v>500</v>
      </c>
      <c r="J129" s="75">
        <f>I129</f>
        <v>500</v>
      </c>
      <c r="K129" s="170"/>
    </row>
    <row r="130" spans="1:11" ht="24.75" customHeight="1">
      <c r="A130" s="132"/>
      <c r="B130" s="17" t="s">
        <v>558</v>
      </c>
      <c r="C130" s="23"/>
      <c r="D130" s="23"/>
      <c r="E130" s="23" t="s">
        <v>195</v>
      </c>
      <c r="F130" s="75">
        <v>57433</v>
      </c>
      <c r="G130" s="75"/>
      <c r="H130" s="75"/>
      <c r="I130" s="75">
        <f t="shared" si="33"/>
        <v>57433</v>
      </c>
      <c r="J130" s="75">
        <f>I130</f>
        <v>57433</v>
      </c>
      <c r="K130" s="170"/>
    </row>
    <row r="131" spans="1:11" ht="26.25" customHeight="1">
      <c r="A131" s="132"/>
      <c r="B131" s="5" t="s">
        <v>467</v>
      </c>
      <c r="C131" s="23"/>
      <c r="D131" s="23"/>
      <c r="E131" s="23" t="s">
        <v>276</v>
      </c>
      <c r="F131" s="75">
        <v>41348</v>
      </c>
      <c r="G131" s="75"/>
      <c r="H131" s="75"/>
      <c r="I131" s="75">
        <f t="shared" si="33"/>
        <v>41348</v>
      </c>
      <c r="J131" s="75">
        <f>I131</f>
        <v>41348</v>
      </c>
      <c r="K131" s="170"/>
    </row>
    <row r="132" spans="1:11" ht="25.5" customHeight="1">
      <c r="A132" s="204" t="s">
        <v>484</v>
      </c>
      <c r="B132" s="205" t="s">
        <v>59</v>
      </c>
      <c r="C132" s="174"/>
      <c r="D132" s="174" t="s">
        <v>61</v>
      </c>
      <c r="E132" s="32"/>
      <c r="F132" s="74">
        <f aca="true" t="shared" si="47" ref="F132:K132">F133</f>
        <v>375000</v>
      </c>
      <c r="G132" s="74">
        <f t="shared" si="47"/>
        <v>0</v>
      </c>
      <c r="H132" s="74">
        <f t="shared" si="47"/>
        <v>0</v>
      </c>
      <c r="I132" s="74">
        <f t="shared" si="47"/>
        <v>375000</v>
      </c>
      <c r="J132" s="74">
        <f t="shared" si="47"/>
        <v>375000</v>
      </c>
      <c r="K132" s="171">
        <f t="shared" si="47"/>
        <v>0</v>
      </c>
    </row>
    <row r="133" spans="1:11" ht="24.75" customHeight="1">
      <c r="A133" s="132"/>
      <c r="B133" s="38" t="s">
        <v>462</v>
      </c>
      <c r="C133" s="23"/>
      <c r="D133" s="23"/>
      <c r="E133" s="23" t="s">
        <v>269</v>
      </c>
      <c r="F133" s="75">
        <v>375000</v>
      </c>
      <c r="G133" s="75"/>
      <c r="H133" s="75"/>
      <c r="I133" s="75">
        <f t="shared" si="33"/>
        <v>375000</v>
      </c>
      <c r="J133" s="75">
        <f>I133</f>
        <v>375000</v>
      </c>
      <c r="K133" s="170"/>
    </row>
    <row r="134" spans="1:11" ht="24" customHeight="1">
      <c r="A134" s="204" t="s">
        <v>492</v>
      </c>
      <c r="B134" s="205" t="s">
        <v>60</v>
      </c>
      <c r="C134" s="174"/>
      <c r="D134" s="174" t="s">
        <v>234</v>
      </c>
      <c r="E134" s="32"/>
      <c r="F134" s="74">
        <f aca="true" t="shared" si="48" ref="F134:K134">F135+F136</f>
        <v>3300</v>
      </c>
      <c r="G134" s="74">
        <f t="shared" si="48"/>
        <v>0</v>
      </c>
      <c r="H134" s="74">
        <f t="shared" si="48"/>
        <v>0</v>
      </c>
      <c r="I134" s="74">
        <f t="shared" si="48"/>
        <v>3300</v>
      </c>
      <c r="J134" s="74">
        <f t="shared" si="48"/>
        <v>3300</v>
      </c>
      <c r="K134" s="171">
        <f t="shared" si="48"/>
        <v>0</v>
      </c>
    </row>
    <row r="135" spans="1:11" ht="16.5" customHeight="1">
      <c r="A135" s="132"/>
      <c r="B135" s="5" t="s">
        <v>451</v>
      </c>
      <c r="C135" s="23"/>
      <c r="D135" s="23"/>
      <c r="E135" s="23" t="s">
        <v>514</v>
      </c>
      <c r="F135" s="75">
        <v>300</v>
      </c>
      <c r="G135" s="75"/>
      <c r="H135" s="75"/>
      <c r="I135" s="75">
        <f t="shared" si="33"/>
        <v>300</v>
      </c>
      <c r="J135" s="75">
        <f>I135</f>
        <v>300</v>
      </c>
      <c r="K135" s="170"/>
    </row>
    <row r="136" spans="1:11" ht="21" customHeight="1">
      <c r="A136" s="132"/>
      <c r="B136" s="5" t="s">
        <v>469</v>
      </c>
      <c r="C136" s="23"/>
      <c r="D136" s="23"/>
      <c r="E136" s="23" t="s">
        <v>464</v>
      </c>
      <c r="F136" s="75">
        <v>3000</v>
      </c>
      <c r="G136" s="75"/>
      <c r="H136" s="75"/>
      <c r="I136" s="75">
        <f t="shared" si="33"/>
        <v>3000</v>
      </c>
      <c r="J136" s="75">
        <f>I136</f>
        <v>3000</v>
      </c>
      <c r="K136" s="170"/>
    </row>
    <row r="137" spans="1:11" ht="42" customHeight="1">
      <c r="A137" s="204" t="s">
        <v>400</v>
      </c>
      <c r="B137" s="205" t="s">
        <v>356</v>
      </c>
      <c r="C137" s="174"/>
      <c r="D137" s="174" t="s">
        <v>355</v>
      </c>
      <c r="E137" s="32"/>
      <c r="F137" s="74">
        <f aca="true" t="shared" si="49" ref="F137:K137">F138</f>
        <v>9000</v>
      </c>
      <c r="G137" s="74">
        <f t="shared" si="49"/>
        <v>0</v>
      </c>
      <c r="H137" s="74">
        <f t="shared" si="49"/>
        <v>0</v>
      </c>
      <c r="I137" s="74">
        <f t="shared" si="49"/>
        <v>9000</v>
      </c>
      <c r="J137" s="74">
        <f t="shared" si="49"/>
        <v>9000</v>
      </c>
      <c r="K137" s="171">
        <f t="shared" si="49"/>
        <v>0</v>
      </c>
    </row>
    <row r="138" spans="1:11" ht="16.5" customHeight="1">
      <c r="A138" s="73"/>
      <c r="B138" s="5" t="s">
        <v>474</v>
      </c>
      <c r="C138" s="30"/>
      <c r="D138" s="30"/>
      <c r="E138" s="30" t="s">
        <v>518</v>
      </c>
      <c r="F138" s="75">
        <v>9000</v>
      </c>
      <c r="G138" s="75"/>
      <c r="H138" s="75"/>
      <c r="I138" s="75">
        <f t="shared" si="33"/>
        <v>9000</v>
      </c>
      <c r="J138" s="75">
        <f>I138</f>
        <v>9000</v>
      </c>
      <c r="K138" s="170"/>
    </row>
    <row r="139" spans="1:11" ht="16.5" customHeight="1">
      <c r="A139" s="204" t="s">
        <v>28</v>
      </c>
      <c r="B139" s="205" t="s">
        <v>204</v>
      </c>
      <c r="C139" s="174"/>
      <c r="D139" s="174" t="s">
        <v>236</v>
      </c>
      <c r="E139" s="174"/>
      <c r="F139" s="173">
        <f aca="true" t="shared" si="50" ref="F139:K139">F140</f>
        <v>43600</v>
      </c>
      <c r="G139" s="173">
        <f t="shared" si="50"/>
        <v>0</v>
      </c>
      <c r="H139" s="173">
        <f t="shared" si="50"/>
        <v>0</v>
      </c>
      <c r="I139" s="173">
        <f t="shared" si="50"/>
        <v>43600</v>
      </c>
      <c r="J139" s="173">
        <f t="shared" si="50"/>
        <v>43600</v>
      </c>
      <c r="K139" s="199">
        <f t="shared" si="50"/>
        <v>0</v>
      </c>
    </row>
    <row r="140" spans="1:11" ht="45.75" customHeight="1">
      <c r="A140" s="73"/>
      <c r="B140" s="5" t="s">
        <v>310</v>
      </c>
      <c r="C140" s="30"/>
      <c r="D140" s="30"/>
      <c r="E140" s="30" t="s">
        <v>309</v>
      </c>
      <c r="F140" s="75">
        <v>43600</v>
      </c>
      <c r="G140" s="75"/>
      <c r="H140" s="75"/>
      <c r="I140" s="75">
        <f>F140+G140-H140</f>
        <v>43600</v>
      </c>
      <c r="J140" s="75">
        <f>I140</f>
        <v>43600</v>
      </c>
      <c r="K140" s="170"/>
    </row>
    <row r="141" spans="1:12" ht="28.5" customHeight="1">
      <c r="A141" s="140">
        <v>15</v>
      </c>
      <c r="B141" s="18" t="s">
        <v>235</v>
      </c>
      <c r="C141" s="24" t="s">
        <v>288</v>
      </c>
      <c r="D141" s="24"/>
      <c r="E141" s="24"/>
      <c r="F141" s="76">
        <f aca="true" t="shared" si="51" ref="F141:K141">F142+F144+F151+F153</f>
        <v>3312157</v>
      </c>
      <c r="G141" s="76">
        <f t="shared" si="51"/>
        <v>6396</v>
      </c>
      <c r="H141" s="76">
        <f t="shared" si="51"/>
        <v>0</v>
      </c>
      <c r="I141" s="76">
        <f t="shared" si="51"/>
        <v>3318553</v>
      </c>
      <c r="J141" s="76">
        <f t="shared" si="51"/>
        <v>3318553</v>
      </c>
      <c r="K141" s="76">
        <f t="shared" si="51"/>
        <v>0</v>
      </c>
      <c r="L141" s="14"/>
    </row>
    <row r="142" spans="1:11" s="12" customFormat="1" ht="18" customHeight="1">
      <c r="A142" s="204" t="s">
        <v>449</v>
      </c>
      <c r="B142" s="205" t="s">
        <v>485</v>
      </c>
      <c r="C142" s="174"/>
      <c r="D142" s="174" t="s">
        <v>298</v>
      </c>
      <c r="E142" s="174"/>
      <c r="F142" s="74">
        <f aca="true" t="shared" si="52" ref="F142:K142">F143</f>
        <v>23385</v>
      </c>
      <c r="G142" s="74">
        <f t="shared" si="52"/>
        <v>0</v>
      </c>
      <c r="H142" s="74">
        <f t="shared" si="52"/>
        <v>0</v>
      </c>
      <c r="I142" s="74">
        <f t="shared" si="52"/>
        <v>23385</v>
      </c>
      <c r="J142" s="74">
        <f t="shared" si="52"/>
        <v>23385</v>
      </c>
      <c r="K142" s="171">
        <f t="shared" si="52"/>
        <v>0</v>
      </c>
    </row>
    <row r="143" spans="1:11" s="12" customFormat="1" ht="15.75" customHeight="1">
      <c r="A143" s="132"/>
      <c r="B143" s="5" t="s">
        <v>474</v>
      </c>
      <c r="C143" s="23"/>
      <c r="D143" s="23"/>
      <c r="E143" s="23" t="s">
        <v>518</v>
      </c>
      <c r="F143" s="77">
        <v>23385</v>
      </c>
      <c r="G143" s="77"/>
      <c r="H143" s="77"/>
      <c r="I143" s="75">
        <f t="shared" si="33"/>
        <v>23385</v>
      </c>
      <c r="J143" s="77">
        <f>I143</f>
        <v>23385</v>
      </c>
      <c r="K143" s="200"/>
    </row>
    <row r="144" spans="1:11" s="1" customFormat="1" ht="21.75" customHeight="1">
      <c r="A144" s="204" t="s">
        <v>452</v>
      </c>
      <c r="B144" s="208" t="s">
        <v>325</v>
      </c>
      <c r="C144" s="174"/>
      <c r="D144" s="174" t="s">
        <v>324</v>
      </c>
      <c r="E144" s="32"/>
      <c r="F144" s="74">
        <f aca="true" t="shared" si="53" ref="F144:K144">SUM(F145:F150)</f>
        <v>1093479</v>
      </c>
      <c r="G144" s="74">
        <f t="shared" si="53"/>
        <v>0</v>
      </c>
      <c r="H144" s="74">
        <f t="shared" si="53"/>
        <v>0</v>
      </c>
      <c r="I144" s="74">
        <f t="shared" si="53"/>
        <v>1093479</v>
      </c>
      <c r="J144" s="74">
        <f t="shared" si="53"/>
        <v>1093479</v>
      </c>
      <c r="K144" s="171">
        <f t="shared" si="53"/>
        <v>0</v>
      </c>
    </row>
    <row r="145" spans="1:11" s="1" customFormat="1" ht="24" customHeight="1">
      <c r="A145" s="73"/>
      <c r="B145" s="5" t="s">
        <v>538</v>
      </c>
      <c r="C145" s="30"/>
      <c r="D145" s="30"/>
      <c r="E145" s="30" t="s">
        <v>516</v>
      </c>
      <c r="F145" s="78">
        <v>15070</v>
      </c>
      <c r="G145" s="78"/>
      <c r="H145" s="78"/>
      <c r="I145" s="75">
        <f t="shared" si="33"/>
        <v>15070</v>
      </c>
      <c r="J145" s="78">
        <f aca="true" t="shared" si="54" ref="J145:J150">I145</f>
        <v>15070</v>
      </c>
      <c r="K145" s="201"/>
    </row>
    <row r="146" spans="1:11" ht="16.5" customHeight="1">
      <c r="A146" s="132"/>
      <c r="B146" s="5" t="s">
        <v>451</v>
      </c>
      <c r="C146" s="23"/>
      <c r="D146" s="23"/>
      <c r="E146" s="23" t="s">
        <v>514</v>
      </c>
      <c r="F146" s="75">
        <v>100</v>
      </c>
      <c r="G146" s="75"/>
      <c r="H146" s="75"/>
      <c r="I146" s="75">
        <f t="shared" si="33"/>
        <v>100</v>
      </c>
      <c r="J146" s="78">
        <f t="shared" si="54"/>
        <v>100</v>
      </c>
      <c r="K146" s="170"/>
    </row>
    <row r="147" spans="1:11" ht="15.75" customHeight="1">
      <c r="A147" s="132"/>
      <c r="B147" s="5" t="s">
        <v>474</v>
      </c>
      <c r="C147" s="23"/>
      <c r="D147" s="23"/>
      <c r="E147" s="23" t="s">
        <v>518</v>
      </c>
      <c r="F147" s="75">
        <v>0</v>
      </c>
      <c r="G147" s="75"/>
      <c r="H147" s="75"/>
      <c r="I147" s="75">
        <f t="shared" si="33"/>
        <v>0</v>
      </c>
      <c r="J147" s="78">
        <f t="shared" si="54"/>
        <v>0</v>
      </c>
      <c r="K147" s="170"/>
    </row>
    <row r="148" spans="1:11" ht="33.75" customHeight="1">
      <c r="A148" s="132"/>
      <c r="B148" s="5" t="s">
        <v>466</v>
      </c>
      <c r="C148" s="22"/>
      <c r="D148" s="22"/>
      <c r="E148" s="22">
        <v>2007</v>
      </c>
      <c r="F148" s="75">
        <v>551851</v>
      </c>
      <c r="G148" s="75"/>
      <c r="H148" s="75"/>
      <c r="I148" s="75">
        <f t="shared" si="33"/>
        <v>551851</v>
      </c>
      <c r="J148" s="78">
        <f t="shared" si="54"/>
        <v>551851</v>
      </c>
      <c r="K148" s="170"/>
    </row>
    <row r="149" spans="1:11" ht="34.5" customHeight="1">
      <c r="A149" s="132"/>
      <c r="B149" s="5" t="s">
        <v>466</v>
      </c>
      <c r="C149" s="23"/>
      <c r="D149" s="23"/>
      <c r="E149" s="23" t="s">
        <v>495</v>
      </c>
      <c r="F149" s="75">
        <v>87058</v>
      </c>
      <c r="G149" s="75"/>
      <c r="H149" s="75"/>
      <c r="I149" s="75">
        <f t="shared" si="33"/>
        <v>87058</v>
      </c>
      <c r="J149" s="78">
        <f t="shared" si="54"/>
        <v>87058</v>
      </c>
      <c r="K149" s="170"/>
    </row>
    <row r="150" spans="1:11" s="1" customFormat="1" ht="23.25" customHeight="1">
      <c r="A150" s="144"/>
      <c r="B150" s="5" t="s">
        <v>75</v>
      </c>
      <c r="C150" s="22"/>
      <c r="D150" s="22"/>
      <c r="E150" s="22">
        <v>2690</v>
      </c>
      <c r="F150" s="75">
        <v>439400</v>
      </c>
      <c r="G150" s="75"/>
      <c r="H150" s="75"/>
      <c r="I150" s="75">
        <f t="shared" si="33"/>
        <v>439400</v>
      </c>
      <c r="J150" s="78">
        <f t="shared" si="54"/>
        <v>439400</v>
      </c>
      <c r="K150" s="170"/>
    </row>
    <row r="151" spans="1:11" s="1" customFormat="1" ht="23.25" customHeight="1">
      <c r="A151" s="204" t="s">
        <v>481</v>
      </c>
      <c r="B151" s="205" t="s">
        <v>384</v>
      </c>
      <c r="C151" s="206"/>
      <c r="D151" s="206"/>
      <c r="E151" s="206"/>
      <c r="F151" s="173">
        <f aca="true" t="shared" si="55" ref="F151:K151">F152</f>
        <v>0</v>
      </c>
      <c r="G151" s="173">
        <f t="shared" si="55"/>
        <v>6396</v>
      </c>
      <c r="H151" s="173">
        <f t="shared" si="55"/>
        <v>0</v>
      </c>
      <c r="I151" s="173">
        <f t="shared" si="55"/>
        <v>6396</v>
      </c>
      <c r="J151" s="173">
        <f t="shared" si="55"/>
        <v>6396</v>
      </c>
      <c r="K151" s="173">
        <f t="shared" si="55"/>
        <v>0</v>
      </c>
    </row>
    <row r="152" spans="1:11" s="1" customFormat="1" ht="23.25" customHeight="1">
      <c r="A152" s="144"/>
      <c r="B152" s="5" t="s">
        <v>462</v>
      </c>
      <c r="C152" s="22"/>
      <c r="D152" s="22"/>
      <c r="E152" s="22">
        <v>2110</v>
      </c>
      <c r="F152" s="75"/>
      <c r="G152" s="75">
        <v>6396</v>
      </c>
      <c r="H152" s="75"/>
      <c r="I152" s="75">
        <f>F152+G152-H152</f>
        <v>6396</v>
      </c>
      <c r="J152" s="78">
        <f>I152</f>
        <v>6396</v>
      </c>
      <c r="K152" s="170"/>
    </row>
    <row r="153" spans="1:11" s="1" customFormat="1" ht="16.5" customHeight="1">
      <c r="A153" s="204" t="s">
        <v>483</v>
      </c>
      <c r="B153" s="205" t="s">
        <v>204</v>
      </c>
      <c r="C153" s="206"/>
      <c r="D153" s="206">
        <v>85395</v>
      </c>
      <c r="E153" s="29"/>
      <c r="F153" s="173">
        <f aca="true" t="shared" si="56" ref="F153:K153">SUM(F154:F155)</f>
        <v>2195293</v>
      </c>
      <c r="G153" s="173">
        <f t="shared" si="56"/>
        <v>0</v>
      </c>
      <c r="H153" s="173">
        <f t="shared" si="56"/>
        <v>0</v>
      </c>
      <c r="I153" s="173">
        <f t="shared" si="56"/>
        <v>2195293</v>
      </c>
      <c r="J153" s="173">
        <f t="shared" si="56"/>
        <v>2195293</v>
      </c>
      <c r="K153" s="199">
        <f t="shared" si="56"/>
        <v>0</v>
      </c>
    </row>
    <row r="154" spans="1:11" s="1" customFormat="1" ht="33.75" customHeight="1">
      <c r="A154" s="231"/>
      <c r="B154" s="5" t="s">
        <v>466</v>
      </c>
      <c r="C154" s="22"/>
      <c r="D154" s="22"/>
      <c r="E154" s="22">
        <v>2007</v>
      </c>
      <c r="F154" s="232">
        <v>1902690</v>
      </c>
      <c r="G154" s="232"/>
      <c r="H154" s="232"/>
      <c r="I154" s="75">
        <f t="shared" si="33"/>
        <v>1902690</v>
      </c>
      <c r="J154" s="75">
        <f>I154</f>
        <v>1902690</v>
      </c>
      <c r="K154" s="233"/>
    </row>
    <row r="155" spans="1:11" s="1" customFormat="1" ht="33" customHeight="1">
      <c r="A155" s="132"/>
      <c r="B155" s="5" t="s">
        <v>466</v>
      </c>
      <c r="C155" s="22"/>
      <c r="D155" s="22"/>
      <c r="E155" s="22">
        <v>2009</v>
      </c>
      <c r="F155" s="75">
        <v>292603</v>
      </c>
      <c r="G155" s="75"/>
      <c r="H155" s="75"/>
      <c r="I155" s="75">
        <f t="shared" si="33"/>
        <v>292603</v>
      </c>
      <c r="J155" s="75">
        <f>I155</f>
        <v>292603</v>
      </c>
      <c r="K155" s="170"/>
    </row>
    <row r="156" spans="1:11" s="1" customFormat="1" ht="24" customHeight="1">
      <c r="A156" s="140">
        <v>16</v>
      </c>
      <c r="B156" s="18" t="s">
        <v>486</v>
      </c>
      <c r="C156" s="24" t="s">
        <v>327</v>
      </c>
      <c r="D156" s="26"/>
      <c r="E156" s="26"/>
      <c r="F156" s="76">
        <f aca="true" t="shared" si="57" ref="F156:K156">F157+F162+F165+F168</f>
        <v>214740</v>
      </c>
      <c r="G156" s="76">
        <f t="shared" si="57"/>
        <v>0</v>
      </c>
      <c r="H156" s="76">
        <f t="shared" si="57"/>
        <v>0</v>
      </c>
      <c r="I156" s="76">
        <f t="shared" si="57"/>
        <v>214740</v>
      </c>
      <c r="J156" s="76">
        <f t="shared" si="57"/>
        <v>152865</v>
      </c>
      <c r="K156" s="169">
        <f t="shared" si="57"/>
        <v>61875</v>
      </c>
    </row>
    <row r="157" spans="1:11" s="1" customFormat="1" ht="25.5" customHeight="1">
      <c r="A157" s="204" t="s">
        <v>449</v>
      </c>
      <c r="B157" s="205" t="s">
        <v>330</v>
      </c>
      <c r="C157" s="174"/>
      <c r="D157" s="174" t="s">
        <v>329</v>
      </c>
      <c r="E157" s="32"/>
      <c r="F157" s="173">
        <f aca="true" t="shared" si="58" ref="F157:K157">SUM(F158:F161)</f>
        <v>48057</v>
      </c>
      <c r="G157" s="173">
        <f t="shared" si="58"/>
        <v>0</v>
      </c>
      <c r="H157" s="173">
        <f t="shared" si="58"/>
        <v>0</v>
      </c>
      <c r="I157" s="173">
        <f t="shared" si="58"/>
        <v>48057</v>
      </c>
      <c r="J157" s="173">
        <f t="shared" si="58"/>
        <v>48057</v>
      </c>
      <c r="K157" s="199">
        <f t="shared" si="58"/>
        <v>0</v>
      </c>
    </row>
    <row r="158" spans="1:11" ht="27" customHeight="1">
      <c r="A158" s="132"/>
      <c r="B158" s="5" t="s">
        <v>74</v>
      </c>
      <c r="C158" s="23"/>
      <c r="D158" s="23"/>
      <c r="E158" s="23" t="s">
        <v>361</v>
      </c>
      <c r="F158" s="75">
        <v>30857</v>
      </c>
      <c r="G158" s="75"/>
      <c r="H158" s="75"/>
      <c r="I158" s="75">
        <f aca="true" t="shared" si="59" ref="I158:I170">F158+G158-H158</f>
        <v>30857</v>
      </c>
      <c r="J158" s="75">
        <f>I158</f>
        <v>30857</v>
      </c>
      <c r="K158" s="170"/>
    </row>
    <row r="159" spans="1:11" ht="22.5" customHeight="1">
      <c r="A159" s="132"/>
      <c r="B159" s="5" t="s">
        <v>538</v>
      </c>
      <c r="C159" s="23"/>
      <c r="D159" s="23"/>
      <c r="E159" s="30" t="s">
        <v>516</v>
      </c>
      <c r="F159" s="78">
        <v>15000</v>
      </c>
      <c r="G159" s="78"/>
      <c r="H159" s="78"/>
      <c r="I159" s="75">
        <f t="shared" si="59"/>
        <v>15000</v>
      </c>
      <c r="J159" s="75">
        <f>I159</f>
        <v>15000</v>
      </c>
      <c r="K159" s="201"/>
    </row>
    <row r="160" spans="1:11" ht="17.25" customHeight="1">
      <c r="A160" s="132"/>
      <c r="B160" s="5" t="s">
        <v>451</v>
      </c>
      <c r="C160" s="23"/>
      <c r="D160" s="23"/>
      <c r="E160" s="23" t="s">
        <v>514</v>
      </c>
      <c r="F160" s="78">
        <v>700</v>
      </c>
      <c r="G160" s="78"/>
      <c r="H160" s="78"/>
      <c r="I160" s="75">
        <f t="shared" si="59"/>
        <v>700</v>
      </c>
      <c r="J160" s="75">
        <f>I160</f>
        <v>700</v>
      </c>
      <c r="K160" s="201"/>
    </row>
    <row r="161" spans="1:11" ht="16.5" customHeight="1">
      <c r="A161" s="132"/>
      <c r="B161" s="5" t="s">
        <v>474</v>
      </c>
      <c r="C161" s="23"/>
      <c r="D161" s="23"/>
      <c r="E161" s="23" t="s">
        <v>518</v>
      </c>
      <c r="F161" s="78">
        <v>1500</v>
      </c>
      <c r="G161" s="78"/>
      <c r="H161" s="78"/>
      <c r="I161" s="75">
        <f t="shared" si="59"/>
        <v>1500</v>
      </c>
      <c r="J161" s="75">
        <f>I161</f>
        <v>1500</v>
      </c>
      <c r="K161" s="201"/>
    </row>
    <row r="162" spans="1:11" ht="19.5" customHeight="1">
      <c r="A162" s="204" t="s">
        <v>452</v>
      </c>
      <c r="B162" s="205" t="s">
        <v>528</v>
      </c>
      <c r="C162" s="174"/>
      <c r="D162" s="174" t="s">
        <v>334</v>
      </c>
      <c r="E162" s="174"/>
      <c r="F162" s="173">
        <f aca="true" t="shared" si="60" ref="F162:K162">F163+F164</f>
        <v>61925</v>
      </c>
      <c r="G162" s="173">
        <f t="shared" si="60"/>
        <v>0</v>
      </c>
      <c r="H162" s="173">
        <f t="shared" si="60"/>
        <v>0</v>
      </c>
      <c r="I162" s="173">
        <f t="shared" si="60"/>
        <v>61925</v>
      </c>
      <c r="J162" s="173">
        <f t="shared" si="60"/>
        <v>50</v>
      </c>
      <c r="K162" s="199">
        <f t="shared" si="60"/>
        <v>61875</v>
      </c>
    </row>
    <row r="163" spans="1:11" ht="15" customHeight="1">
      <c r="A163" s="132"/>
      <c r="B163" s="5" t="s">
        <v>451</v>
      </c>
      <c r="C163" s="23"/>
      <c r="D163" s="23"/>
      <c r="E163" s="23" t="s">
        <v>514</v>
      </c>
      <c r="F163" s="78">
        <v>50</v>
      </c>
      <c r="G163" s="78"/>
      <c r="H163" s="78"/>
      <c r="I163" s="75">
        <f t="shared" si="59"/>
        <v>50</v>
      </c>
      <c r="J163" s="78">
        <f>I163</f>
        <v>50</v>
      </c>
      <c r="K163" s="201"/>
    </row>
    <row r="164" spans="1:11" ht="44.25" customHeight="1">
      <c r="A164" s="132"/>
      <c r="B164" s="5" t="s">
        <v>94</v>
      </c>
      <c r="C164" s="23"/>
      <c r="D164" s="23"/>
      <c r="E164" s="23" t="s">
        <v>136</v>
      </c>
      <c r="F164" s="78">
        <v>61875</v>
      </c>
      <c r="G164" s="78"/>
      <c r="H164" s="78"/>
      <c r="I164" s="75">
        <f t="shared" si="59"/>
        <v>61875</v>
      </c>
      <c r="J164" s="78"/>
      <c r="K164" s="201">
        <f>I164</f>
        <v>61875</v>
      </c>
    </row>
    <row r="165" spans="1:11" ht="19.5" customHeight="1">
      <c r="A165" s="204" t="s">
        <v>481</v>
      </c>
      <c r="B165" s="205" t="s">
        <v>336</v>
      </c>
      <c r="C165" s="174"/>
      <c r="D165" s="174" t="s">
        <v>335</v>
      </c>
      <c r="E165" s="32"/>
      <c r="F165" s="173">
        <f aca="true" t="shared" si="61" ref="F165:K165">F166+F167</f>
        <v>104658</v>
      </c>
      <c r="G165" s="173">
        <f t="shared" si="61"/>
        <v>0</v>
      </c>
      <c r="H165" s="173">
        <f t="shared" si="61"/>
        <v>0</v>
      </c>
      <c r="I165" s="173">
        <f t="shared" si="61"/>
        <v>104658</v>
      </c>
      <c r="J165" s="173">
        <f t="shared" si="61"/>
        <v>104658</v>
      </c>
      <c r="K165" s="199">
        <f t="shared" si="61"/>
        <v>0</v>
      </c>
    </row>
    <row r="166" spans="1:11" ht="26.25" customHeight="1">
      <c r="A166" s="132"/>
      <c r="B166" s="5" t="s">
        <v>456</v>
      </c>
      <c r="C166" s="23"/>
      <c r="D166" s="23"/>
      <c r="E166" s="23" t="s">
        <v>516</v>
      </c>
      <c r="F166" s="78">
        <v>104601</v>
      </c>
      <c r="G166" s="78"/>
      <c r="H166" s="78"/>
      <c r="I166" s="75">
        <f t="shared" si="59"/>
        <v>104601</v>
      </c>
      <c r="J166" s="78">
        <f>I166</f>
        <v>104601</v>
      </c>
      <c r="K166" s="201"/>
    </row>
    <row r="167" spans="1:11" ht="17.25" customHeight="1">
      <c r="A167" s="132"/>
      <c r="B167" s="5" t="s">
        <v>474</v>
      </c>
      <c r="C167" s="23"/>
      <c r="D167" s="23"/>
      <c r="E167" s="23" t="s">
        <v>518</v>
      </c>
      <c r="F167" s="78">
        <v>57</v>
      </c>
      <c r="G167" s="78"/>
      <c r="H167" s="78"/>
      <c r="I167" s="75">
        <f t="shared" si="59"/>
        <v>57</v>
      </c>
      <c r="J167" s="78">
        <f>I167</f>
        <v>57</v>
      </c>
      <c r="K167" s="201"/>
    </row>
    <row r="168" spans="1:11" ht="15" customHeight="1">
      <c r="A168" s="204" t="s">
        <v>483</v>
      </c>
      <c r="B168" s="205" t="s">
        <v>204</v>
      </c>
      <c r="C168" s="206"/>
      <c r="D168" s="206">
        <v>85495</v>
      </c>
      <c r="E168" s="29"/>
      <c r="F168" s="173">
        <f aca="true" t="shared" si="62" ref="F168:K168">SUM(F169:F170)</f>
        <v>100</v>
      </c>
      <c r="G168" s="173">
        <f t="shared" si="62"/>
        <v>0</v>
      </c>
      <c r="H168" s="173">
        <f t="shared" si="62"/>
        <v>0</v>
      </c>
      <c r="I168" s="173">
        <f t="shared" si="62"/>
        <v>100</v>
      </c>
      <c r="J168" s="173">
        <f t="shared" si="62"/>
        <v>100</v>
      </c>
      <c r="K168" s="199">
        <f t="shared" si="62"/>
        <v>0</v>
      </c>
    </row>
    <row r="169" spans="1:11" ht="18" customHeight="1">
      <c r="A169" s="132"/>
      <c r="B169" s="5" t="s">
        <v>451</v>
      </c>
      <c r="C169" s="133"/>
      <c r="D169" s="133"/>
      <c r="E169" s="23" t="s">
        <v>514</v>
      </c>
      <c r="F169" s="75">
        <v>100</v>
      </c>
      <c r="G169" s="75"/>
      <c r="H169" s="75"/>
      <c r="I169" s="75">
        <f t="shared" si="59"/>
        <v>100</v>
      </c>
      <c r="J169" s="75">
        <f>I169</f>
        <v>100</v>
      </c>
      <c r="K169" s="170"/>
    </row>
    <row r="170" spans="1:11" ht="33.75" customHeight="1">
      <c r="A170" s="132"/>
      <c r="B170" s="5" t="s">
        <v>466</v>
      </c>
      <c r="C170" s="133"/>
      <c r="D170" s="133"/>
      <c r="E170" s="23" t="s">
        <v>377</v>
      </c>
      <c r="F170" s="75">
        <v>0</v>
      </c>
      <c r="G170" s="75"/>
      <c r="H170" s="75"/>
      <c r="I170" s="75">
        <f t="shared" si="59"/>
        <v>0</v>
      </c>
      <c r="J170" s="75">
        <f>I170</f>
        <v>0</v>
      </c>
      <c r="K170" s="170"/>
    </row>
    <row r="171" spans="1:11" ht="25.5" customHeight="1">
      <c r="A171" s="191">
        <v>17</v>
      </c>
      <c r="B171" s="198" t="s">
        <v>5</v>
      </c>
      <c r="C171" s="192">
        <v>900</v>
      </c>
      <c r="D171" s="192"/>
      <c r="E171" s="193"/>
      <c r="F171" s="194">
        <f aca="true" t="shared" si="63" ref="F171:K171">F172</f>
        <v>170120</v>
      </c>
      <c r="G171" s="194">
        <f t="shared" si="63"/>
        <v>0</v>
      </c>
      <c r="H171" s="194">
        <f t="shared" si="63"/>
        <v>0</v>
      </c>
      <c r="I171" s="194">
        <f t="shared" si="63"/>
        <v>170120</v>
      </c>
      <c r="J171" s="194">
        <f t="shared" si="63"/>
        <v>170120</v>
      </c>
      <c r="K171" s="202">
        <f t="shared" si="63"/>
        <v>0</v>
      </c>
    </row>
    <row r="172" spans="1:11" ht="36" customHeight="1">
      <c r="A172" s="204" t="s">
        <v>449</v>
      </c>
      <c r="B172" s="205" t="s">
        <v>6</v>
      </c>
      <c r="C172" s="206"/>
      <c r="D172" s="206">
        <v>90019</v>
      </c>
      <c r="E172" s="32"/>
      <c r="F172" s="173">
        <f aca="true" t="shared" si="64" ref="F172:K172">F173+F174</f>
        <v>170120</v>
      </c>
      <c r="G172" s="173">
        <f t="shared" si="64"/>
        <v>0</v>
      </c>
      <c r="H172" s="173">
        <f t="shared" si="64"/>
        <v>0</v>
      </c>
      <c r="I172" s="173">
        <f t="shared" si="64"/>
        <v>170120</v>
      </c>
      <c r="J172" s="173">
        <f t="shared" si="64"/>
        <v>170120</v>
      </c>
      <c r="K172" s="199">
        <f t="shared" si="64"/>
        <v>0</v>
      </c>
    </row>
    <row r="173" spans="1:11" ht="18.75" customHeight="1">
      <c r="A173" s="132"/>
      <c r="B173" s="5" t="s">
        <v>454</v>
      </c>
      <c r="C173" s="133"/>
      <c r="D173" s="133"/>
      <c r="E173" s="23" t="s">
        <v>515</v>
      </c>
      <c r="F173" s="75">
        <v>117886</v>
      </c>
      <c r="G173" s="75"/>
      <c r="H173" s="75"/>
      <c r="I173" s="75">
        <f>F173+G173-H173</f>
        <v>117886</v>
      </c>
      <c r="J173" s="75">
        <f>I173</f>
        <v>117886</v>
      </c>
      <c r="K173" s="170"/>
    </row>
    <row r="174" spans="1:11" ht="19.5" customHeight="1">
      <c r="A174" s="132"/>
      <c r="B174" s="5" t="s">
        <v>474</v>
      </c>
      <c r="C174" s="23"/>
      <c r="D174" s="23"/>
      <c r="E174" s="23" t="s">
        <v>518</v>
      </c>
      <c r="F174" s="75">
        <v>52234</v>
      </c>
      <c r="G174" s="75"/>
      <c r="H174" s="75"/>
      <c r="I174" s="75">
        <f>F174+G174-H174</f>
        <v>52234</v>
      </c>
      <c r="J174" s="75">
        <f>I174</f>
        <v>52234</v>
      </c>
      <c r="K174" s="170"/>
    </row>
    <row r="175" spans="1:12" ht="22.5" customHeight="1">
      <c r="A175" s="209"/>
      <c r="B175" s="210" t="s">
        <v>494</v>
      </c>
      <c r="C175" s="211"/>
      <c r="D175" s="211"/>
      <c r="E175" s="211"/>
      <c r="F175" s="212">
        <f aca="true" t="shared" si="65" ref="F175:K175">F8+F13+F16+F26+F35+F43+F55+F58+F67+F74+F83+F108+F118+F141+F156+F171</f>
        <v>56291467</v>
      </c>
      <c r="G175" s="212">
        <f t="shared" si="65"/>
        <v>6396</v>
      </c>
      <c r="H175" s="212">
        <f t="shared" si="65"/>
        <v>53198</v>
      </c>
      <c r="I175" s="212">
        <f t="shared" si="65"/>
        <v>56244665</v>
      </c>
      <c r="J175" s="212">
        <f t="shared" si="65"/>
        <v>40814155</v>
      </c>
      <c r="K175" s="247">
        <f t="shared" si="65"/>
        <v>15430510</v>
      </c>
      <c r="L175" s="14"/>
    </row>
    <row r="176" spans="1:11" ht="19.5" customHeight="1">
      <c r="A176" s="204"/>
      <c r="B176" s="256" t="s">
        <v>498</v>
      </c>
      <c r="C176" s="256"/>
      <c r="D176" s="256"/>
      <c r="E176" s="256"/>
      <c r="F176" s="214">
        <f aca="true" t="shared" si="66" ref="F176:K176">F177+F178+F179+F180+F181</f>
        <v>13452430</v>
      </c>
      <c r="G176" s="214">
        <f t="shared" si="66"/>
        <v>6396</v>
      </c>
      <c r="H176" s="214">
        <f t="shared" si="66"/>
        <v>53198</v>
      </c>
      <c r="I176" s="214">
        <f t="shared" si="66"/>
        <v>13405628</v>
      </c>
      <c r="J176" s="214">
        <f t="shared" si="66"/>
        <v>6695406</v>
      </c>
      <c r="K176" s="215">
        <f t="shared" si="66"/>
        <v>6710222</v>
      </c>
    </row>
    <row r="177" spans="1:11" ht="15" customHeight="1">
      <c r="A177" s="132"/>
      <c r="B177" s="257" t="s">
        <v>524</v>
      </c>
      <c r="C177" s="257"/>
      <c r="D177" s="257"/>
      <c r="E177" s="257"/>
      <c r="F177" s="75">
        <f aca="true" t="shared" si="67" ref="F177:K177">F24+F122+F127+F136</f>
        <v>2659454</v>
      </c>
      <c r="G177" s="75">
        <f t="shared" si="67"/>
        <v>0</v>
      </c>
      <c r="H177" s="75">
        <f t="shared" si="67"/>
        <v>0</v>
      </c>
      <c r="I177" s="75">
        <f t="shared" si="67"/>
        <v>2659454</v>
      </c>
      <c r="J177" s="75">
        <f t="shared" si="67"/>
        <v>357454</v>
      </c>
      <c r="K177" s="75">
        <f t="shared" si="67"/>
        <v>2302000</v>
      </c>
    </row>
    <row r="178" spans="1:11" ht="15.75" customHeight="1">
      <c r="A178" s="132"/>
      <c r="B178" s="257" t="s">
        <v>534</v>
      </c>
      <c r="C178" s="257"/>
      <c r="D178" s="257"/>
      <c r="E178" s="257"/>
      <c r="F178" s="75">
        <f aca="true" t="shared" si="68" ref="F178:K178">F10+F34+F37+F39+F42+F45+F52+F56+F61+F63+F113+F132+F152</f>
        <v>5628727</v>
      </c>
      <c r="G178" s="75">
        <f t="shared" si="68"/>
        <v>6396</v>
      </c>
      <c r="H178" s="75">
        <f t="shared" si="68"/>
        <v>53198</v>
      </c>
      <c r="I178" s="75">
        <f t="shared" si="68"/>
        <v>5581925</v>
      </c>
      <c r="J178" s="75">
        <f t="shared" si="68"/>
        <v>5581925</v>
      </c>
      <c r="K178" s="75">
        <f t="shared" si="68"/>
        <v>0</v>
      </c>
    </row>
    <row r="179" spans="1:11" ht="15.75" customHeight="1">
      <c r="A179" s="132"/>
      <c r="B179" s="262" t="s">
        <v>311</v>
      </c>
      <c r="C179" s="262"/>
      <c r="D179" s="262"/>
      <c r="E179" s="262"/>
      <c r="F179" s="75">
        <f aca="true" t="shared" si="69" ref="F179:K179">F66+F140</f>
        <v>101860</v>
      </c>
      <c r="G179" s="75">
        <f t="shared" si="69"/>
        <v>0</v>
      </c>
      <c r="H179" s="75">
        <f t="shared" si="69"/>
        <v>0</v>
      </c>
      <c r="I179" s="75">
        <f t="shared" si="69"/>
        <v>101860</v>
      </c>
      <c r="J179" s="75">
        <f t="shared" si="69"/>
        <v>101860</v>
      </c>
      <c r="K179" s="170">
        <f t="shared" si="69"/>
        <v>0</v>
      </c>
    </row>
    <row r="180" spans="1:11" ht="15" customHeight="1">
      <c r="A180" s="132"/>
      <c r="B180" s="262" t="s">
        <v>526</v>
      </c>
      <c r="C180" s="262"/>
      <c r="D180" s="262"/>
      <c r="E180" s="262"/>
      <c r="F180" s="75">
        <f aca="true" t="shared" si="70" ref="F180:K180">F20+F23+F62+F104+F105+F123+F130+F131</f>
        <v>3621590</v>
      </c>
      <c r="G180" s="75">
        <f t="shared" si="70"/>
        <v>0</v>
      </c>
      <c r="H180" s="75">
        <f t="shared" si="70"/>
        <v>0</v>
      </c>
      <c r="I180" s="75">
        <f t="shared" si="70"/>
        <v>3621590</v>
      </c>
      <c r="J180" s="75">
        <f t="shared" si="70"/>
        <v>654167</v>
      </c>
      <c r="K180" s="170">
        <f t="shared" si="70"/>
        <v>2967423</v>
      </c>
    </row>
    <row r="181" spans="1:11" ht="15.75" customHeight="1">
      <c r="A181" s="132"/>
      <c r="B181" s="262" t="s">
        <v>22</v>
      </c>
      <c r="C181" s="262"/>
      <c r="D181" s="262"/>
      <c r="E181" s="262"/>
      <c r="F181" s="75">
        <f aca="true" t="shared" si="71" ref="F181:K181">F22+F95+F107+F116+F164</f>
        <v>1440799</v>
      </c>
      <c r="G181" s="75">
        <f t="shared" si="71"/>
        <v>0</v>
      </c>
      <c r="H181" s="75">
        <f t="shared" si="71"/>
        <v>0</v>
      </c>
      <c r="I181" s="75">
        <f t="shared" si="71"/>
        <v>1440799</v>
      </c>
      <c r="J181" s="75">
        <f t="shared" si="71"/>
        <v>0</v>
      </c>
      <c r="K181" s="170">
        <f t="shared" si="71"/>
        <v>1440799</v>
      </c>
    </row>
    <row r="182" spans="1:11" ht="15.75" customHeight="1">
      <c r="A182" s="204"/>
      <c r="B182" s="263" t="s">
        <v>108</v>
      </c>
      <c r="C182" s="263"/>
      <c r="D182" s="263"/>
      <c r="E182" s="263"/>
      <c r="F182" s="214">
        <f aca="true" t="shared" si="72" ref="F182:K182">F21+F94+F106+F111+F148+F149+F154+F155+F170</f>
        <v>9090853</v>
      </c>
      <c r="G182" s="214">
        <f t="shared" si="72"/>
        <v>0</v>
      </c>
      <c r="H182" s="214">
        <f t="shared" si="72"/>
        <v>0</v>
      </c>
      <c r="I182" s="214">
        <f t="shared" si="72"/>
        <v>9090853</v>
      </c>
      <c r="J182" s="214">
        <f t="shared" si="72"/>
        <v>2834202</v>
      </c>
      <c r="K182" s="215">
        <f t="shared" si="72"/>
        <v>6256651</v>
      </c>
    </row>
    <row r="183" spans="1:11" ht="17.25" customHeight="1">
      <c r="A183" s="204"/>
      <c r="B183" s="263" t="s">
        <v>125</v>
      </c>
      <c r="C183" s="263"/>
      <c r="D183" s="263"/>
      <c r="E183" s="263"/>
      <c r="F183" s="214">
        <f aca="true" t="shared" si="73" ref="F183:K183">F75+F77+F81</f>
        <v>25578505</v>
      </c>
      <c r="G183" s="214">
        <f t="shared" si="73"/>
        <v>0</v>
      </c>
      <c r="H183" s="214">
        <f t="shared" si="73"/>
        <v>0</v>
      </c>
      <c r="I183" s="214">
        <f t="shared" si="73"/>
        <v>25578505</v>
      </c>
      <c r="J183" s="214">
        <f t="shared" si="73"/>
        <v>25578505</v>
      </c>
      <c r="K183" s="215">
        <f t="shared" si="73"/>
        <v>0</v>
      </c>
    </row>
    <row r="184" spans="1:11" ht="16.5" customHeight="1" thickBot="1">
      <c r="A184" s="213"/>
      <c r="B184" s="261" t="s">
        <v>126</v>
      </c>
      <c r="C184" s="261"/>
      <c r="D184" s="261"/>
      <c r="E184" s="261"/>
      <c r="F184" s="216">
        <f aca="true" t="shared" si="74" ref="F184:K184">F12+F15+F18+F19+F25+F28+F29+F30+F31+F32+F33+F41+F47+F48+F49+F50+F54+F60+F67+F80+F85+F86+F87+F89+F90+F91+F92+F93+F97+F98+F100+F101+F102+F103+F110+F115+F117+F120+F121+F125+F126+F129+F135+F138+F143+F145+F146+F147+F150+F158+F159+F160+F161+F163+F166+F167+F169+F173+F174</f>
        <v>8169679</v>
      </c>
      <c r="G184" s="216">
        <f t="shared" si="74"/>
        <v>0</v>
      </c>
      <c r="H184" s="216">
        <f t="shared" si="74"/>
        <v>0</v>
      </c>
      <c r="I184" s="216">
        <f t="shared" si="74"/>
        <v>8169679</v>
      </c>
      <c r="J184" s="216">
        <f t="shared" si="74"/>
        <v>5706042</v>
      </c>
      <c r="K184" s="216">
        <f t="shared" si="74"/>
        <v>2463637</v>
      </c>
    </row>
    <row r="185" spans="1:11" ht="18" customHeight="1">
      <c r="A185" s="149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</row>
    <row r="186" spans="1:11" ht="14.25" customHeight="1">
      <c r="A186" s="149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</row>
    <row r="187" spans="1:11" ht="14.25" customHeight="1">
      <c r="A187" s="149"/>
      <c r="B187" s="150" t="s">
        <v>562</v>
      </c>
      <c r="C187" s="150"/>
      <c r="D187" s="150"/>
      <c r="E187" s="150"/>
      <c r="F187" s="150"/>
      <c r="G187" s="150"/>
      <c r="H187" s="150"/>
      <c r="I187" s="150"/>
      <c r="J187" s="150"/>
      <c r="K187" s="150"/>
    </row>
    <row r="188" spans="1:12" ht="14.25" customHeight="1">
      <c r="A188" s="149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2"/>
    </row>
    <row r="189" spans="1:11" ht="12.7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</row>
  </sheetData>
  <mergeCells count="17">
    <mergeCell ref="C2:K2"/>
    <mergeCell ref="A5:A6"/>
    <mergeCell ref="C5:E5"/>
    <mergeCell ref="F5:F6"/>
    <mergeCell ref="B3:K3"/>
    <mergeCell ref="B184:E184"/>
    <mergeCell ref="B180:E180"/>
    <mergeCell ref="B181:E181"/>
    <mergeCell ref="B178:E178"/>
    <mergeCell ref="B182:E182"/>
    <mergeCell ref="B183:E183"/>
    <mergeCell ref="B179:E179"/>
    <mergeCell ref="B176:E176"/>
    <mergeCell ref="B177:E177"/>
    <mergeCell ref="J5:K5"/>
    <mergeCell ref="G5:H5"/>
    <mergeCell ref="I5:I6"/>
  </mergeCells>
  <printOptions/>
  <pageMargins left="0.31496062992125984" right="0.03937007874015748" top="0.6299212598425197" bottom="0.3937007874015748" header="0.4330708661417323" footer="0.5118110236220472"/>
  <pageSetup horizontalDpi="600" verticalDpi="600" orientation="portrait" paperSize="9" scale="85" r:id="rId1"/>
  <headerFooter alignWithMargins="0">
    <oddFooter>&amp;CStrona &amp;P</oddFooter>
  </headerFooter>
  <rowBreaks count="5" manualBreakCount="5">
    <brk id="42" max="8" man="1"/>
    <brk id="73" max="10" man="1"/>
    <brk id="107" max="10" man="1"/>
    <brk id="140" max="10" man="1"/>
    <brk id="1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64"/>
  <sheetViews>
    <sheetView tabSelected="1" zoomScaleSheetLayoutView="75" workbookViewId="0" topLeftCell="A81">
      <selection activeCell="F108" sqref="F108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8.37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269" t="s">
        <v>587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2:22" ht="21.75" customHeight="1" thickBot="1">
      <c r="B2" s="274" t="s">
        <v>66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3"/>
      <c r="S2" s="3"/>
      <c r="T2" s="3"/>
      <c r="U2" s="3"/>
      <c r="V2" s="3"/>
    </row>
    <row r="3" spans="1:91" ht="12.75" customHeight="1">
      <c r="A3" s="275" t="s">
        <v>545</v>
      </c>
      <c r="B3" s="277" t="s">
        <v>546</v>
      </c>
      <c r="C3" s="279" t="s">
        <v>363</v>
      </c>
      <c r="D3" s="270" t="s">
        <v>68</v>
      </c>
      <c r="E3" s="270" t="s">
        <v>133</v>
      </c>
      <c r="F3" s="270"/>
      <c r="G3" s="270" t="s">
        <v>76</v>
      </c>
      <c r="H3" s="270" t="s">
        <v>399</v>
      </c>
      <c r="I3" s="270"/>
      <c r="J3" s="270"/>
      <c r="K3" s="270"/>
      <c r="L3" s="270"/>
      <c r="M3" s="270"/>
      <c r="N3" s="270"/>
      <c r="O3" s="270"/>
      <c r="P3" s="270"/>
      <c r="Q3" s="270"/>
      <c r="R3" s="27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</row>
    <row r="4" spans="1:91" ht="12" customHeight="1">
      <c r="A4" s="276"/>
      <c r="B4" s="278"/>
      <c r="C4" s="280"/>
      <c r="D4" s="272"/>
      <c r="E4" s="272"/>
      <c r="F4" s="272"/>
      <c r="G4" s="272"/>
      <c r="H4" s="272" t="s">
        <v>504</v>
      </c>
      <c r="I4" s="283" t="s">
        <v>348</v>
      </c>
      <c r="J4" s="284"/>
      <c r="K4" s="284"/>
      <c r="L4" s="284"/>
      <c r="M4" s="284"/>
      <c r="N4" s="284"/>
      <c r="O4" s="285"/>
      <c r="P4" s="272" t="s">
        <v>530</v>
      </c>
      <c r="Q4" s="272" t="s">
        <v>348</v>
      </c>
      <c r="R4" s="27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</row>
    <row r="5" spans="1:91" ht="18" customHeight="1">
      <c r="A5" s="276"/>
      <c r="B5" s="278"/>
      <c r="C5" s="280"/>
      <c r="D5" s="272"/>
      <c r="E5" s="272"/>
      <c r="F5" s="272"/>
      <c r="G5" s="272"/>
      <c r="H5" s="272"/>
      <c r="I5" s="272" t="s">
        <v>69</v>
      </c>
      <c r="J5" s="272" t="s">
        <v>79</v>
      </c>
      <c r="K5" s="272" t="s">
        <v>80</v>
      </c>
      <c r="L5" s="272" t="s">
        <v>81</v>
      </c>
      <c r="M5" s="272" t="s">
        <v>46</v>
      </c>
      <c r="N5" s="272" t="s">
        <v>261</v>
      </c>
      <c r="O5" s="281" t="s">
        <v>4</v>
      </c>
      <c r="P5" s="272"/>
      <c r="Q5" s="272" t="s">
        <v>82</v>
      </c>
      <c r="R5" s="273" t="s">
        <v>83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</row>
    <row r="6" spans="1:91" ht="97.5" customHeight="1">
      <c r="A6" s="276"/>
      <c r="B6" s="278"/>
      <c r="C6" s="280"/>
      <c r="D6" s="272"/>
      <c r="E6" s="188" t="s">
        <v>77</v>
      </c>
      <c r="F6" s="188" t="s">
        <v>78</v>
      </c>
      <c r="G6" s="272"/>
      <c r="H6" s="272"/>
      <c r="I6" s="272"/>
      <c r="J6" s="272"/>
      <c r="K6" s="272"/>
      <c r="L6" s="272"/>
      <c r="M6" s="272"/>
      <c r="N6" s="272"/>
      <c r="O6" s="282"/>
      <c r="P6" s="272"/>
      <c r="Q6" s="272"/>
      <c r="R6" s="27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1:91" ht="12" customHeight="1">
      <c r="A7" s="61">
        <v>1</v>
      </c>
      <c r="B7" s="164">
        <v>2</v>
      </c>
      <c r="C7" s="45">
        <v>3</v>
      </c>
      <c r="D7" s="45">
        <v>5</v>
      </c>
      <c r="E7" s="45"/>
      <c r="F7" s="45"/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16</v>
      </c>
      <c r="Q7" s="155">
        <v>17</v>
      </c>
      <c r="R7" s="155">
        <v>18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ht="18" customHeight="1">
      <c r="A8" s="50" t="s">
        <v>547</v>
      </c>
      <c r="B8" s="51"/>
      <c r="C8" s="16" t="s">
        <v>553</v>
      </c>
      <c r="D8" s="83">
        <f>D9+D12</f>
        <v>63500</v>
      </c>
      <c r="E8" s="83">
        <f>E9+E12</f>
        <v>0</v>
      </c>
      <c r="F8" s="83">
        <f>F9+F12</f>
        <v>0</v>
      </c>
      <c r="G8" s="190">
        <f>G9+G12</f>
        <v>63500</v>
      </c>
      <c r="H8" s="83">
        <f>H9+H12</f>
        <v>63500</v>
      </c>
      <c r="I8" s="83">
        <f aca="true" t="shared" si="0" ref="I8:R8">I9+I12</f>
        <v>5000</v>
      </c>
      <c r="J8" s="83">
        <f t="shared" si="0"/>
        <v>56000</v>
      </c>
      <c r="K8" s="83">
        <f t="shared" si="0"/>
        <v>2500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/>
      <c r="P8" s="83">
        <f t="shared" si="0"/>
        <v>0</v>
      </c>
      <c r="Q8" s="83">
        <f t="shared" si="0"/>
        <v>0</v>
      </c>
      <c r="R8" s="84">
        <f t="shared" si="0"/>
        <v>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1:91" ht="25.5" customHeight="1">
      <c r="A9" s="47" t="s">
        <v>161</v>
      </c>
      <c r="B9" s="48"/>
      <c r="C9" s="37" t="s">
        <v>30</v>
      </c>
      <c r="D9" s="79">
        <f>D10+D11</f>
        <v>61000</v>
      </c>
      <c r="E9" s="79">
        <f>E10+E11</f>
        <v>0</v>
      </c>
      <c r="F9" s="79">
        <f>F10+F11</f>
        <v>0</v>
      </c>
      <c r="G9" s="129">
        <f>G10+G11</f>
        <v>61000</v>
      </c>
      <c r="H9" s="79">
        <f>H10+H11</f>
        <v>61000</v>
      </c>
      <c r="I9" s="79">
        <f aca="true" t="shared" si="1" ref="I9:R9">I10+I11</f>
        <v>5000</v>
      </c>
      <c r="J9" s="79">
        <f t="shared" si="1"/>
        <v>56000</v>
      </c>
      <c r="K9" s="79">
        <f t="shared" si="1"/>
        <v>0</v>
      </c>
      <c r="L9" s="79">
        <f t="shared" si="1"/>
        <v>0</v>
      </c>
      <c r="M9" s="79">
        <f t="shared" si="1"/>
        <v>0</v>
      </c>
      <c r="N9" s="79">
        <f t="shared" si="1"/>
        <v>0</v>
      </c>
      <c r="O9" s="79"/>
      <c r="P9" s="79">
        <f t="shared" si="1"/>
        <v>0</v>
      </c>
      <c r="Q9" s="79">
        <f t="shared" si="1"/>
        <v>0</v>
      </c>
      <c r="R9" s="80">
        <f t="shared" si="1"/>
        <v>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:91" ht="14.25" customHeight="1">
      <c r="A10" s="136"/>
      <c r="B10" s="91" t="s">
        <v>499</v>
      </c>
      <c r="C10" s="93" t="s">
        <v>500</v>
      </c>
      <c r="D10" s="90">
        <v>5000</v>
      </c>
      <c r="E10" s="90"/>
      <c r="F10" s="90"/>
      <c r="G10" s="85">
        <f>D10+E10-F10</f>
        <v>5000</v>
      </c>
      <c r="H10" s="90">
        <f>G10</f>
        <v>5000</v>
      </c>
      <c r="I10" s="90">
        <f>H10</f>
        <v>5000</v>
      </c>
      <c r="J10" s="90"/>
      <c r="K10" s="90"/>
      <c r="L10" s="90"/>
      <c r="M10" s="90"/>
      <c r="N10" s="90"/>
      <c r="O10" s="90"/>
      <c r="P10" s="90"/>
      <c r="Q10" s="90"/>
      <c r="R10" s="9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1:91" ht="15.75" customHeight="1">
      <c r="A11" s="49"/>
      <c r="B11" s="8" t="s">
        <v>153</v>
      </c>
      <c r="C11" s="5" t="s">
        <v>225</v>
      </c>
      <c r="D11" s="41">
        <v>56000</v>
      </c>
      <c r="E11" s="41"/>
      <c r="F11" s="41"/>
      <c r="G11" s="85">
        <f>D11+E11-F11</f>
        <v>56000</v>
      </c>
      <c r="H11" s="90">
        <f>G11</f>
        <v>56000</v>
      </c>
      <c r="I11" s="41"/>
      <c r="J11" s="81">
        <f>H11</f>
        <v>56000</v>
      </c>
      <c r="K11" s="82">
        <v>0</v>
      </c>
      <c r="L11" s="82"/>
      <c r="M11" s="82"/>
      <c r="N11" s="85"/>
      <c r="O11" s="85"/>
      <c r="P11" s="163"/>
      <c r="Q11" s="163"/>
      <c r="R11" s="130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1:91" ht="17.25" customHeight="1">
      <c r="A12" s="47" t="s">
        <v>453</v>
      </c>
      <c r="B12" s="48"/>
      <c r="C12" s="37" t="s">
        <v>204</v>
      </c>
      <c r="D12" s="79">
        <f>D13</f>
        <v>2500</v>
      </c>
      <c r="E12" s="79">
        <f>E13</f>
        <v>0</v>
      </c>
      <c r="F12" s="79">
        <f>F13</f>
        <v>0</v>
      </c>
      <c r="G12" s="129">
        <f>G13</f>
        <v>2500</v>
      </c>
      <c r="H12" s="79">
        <f aca="true" t="shared" si="2" ref="H12:R12">H13</f>
        <v>2500</v>
      </c>
      <c r="I12" s="79">
        <f t="shared" si="2"/>
        <v>0</v>
      </c>
      <c r="J12" s="79">
        <f t="shared" si="2"/>
        <v>0</v>
      </c>
      <c r="K12" s="79">
        <f t="shared" si="2"/>
        <v>2500</v>
      </c>
      <c r="L12" s="79">
        <f t="shared" si="2"/>
        <v>0</v>
      </c>
      <c r="M12" s="79">
        <f t="shared" si="2"/>
        <v>0</v>
      </c>
      <c r="N12" s="79">
        <f t="shared" si="2"/>
        <v>0</v>
      </c>
      <c r="O12" s="79"/>
      <c r="P12" s="79">
        <f t="shared" si="2"/>
        <v>0</v>
      </c>
      <c r="Q12" s="79">
        <f t="shared" si="2"/>
        <v>0</v>
      </c>
      <c r="R12" s="80">
        <f t="shared" si="2"/>
        <v>0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1:18" s="14" customFormat="1" ht="34.5" customHeight="1">
      <c r="A13" s="49"/>
      <c r="B13" s="8" t="s">
        <v>10</v>
      </c>
      <c r="C13" s="5" t="s">
        <v>209</v>
      </c>
      <c r="D13" s="41">
        <v>2500</v>
      </c>
      <c r="E13" s="41"/>
      <c r="F13" s="41"/>
      <c r="G13" s="85">
        <f>D13+E13-F13</f>
        <v>2500</v>
      </c>
      <c r="H13" s="41">
        <f>G13</f>
        <v>2500</v>
      </c>
      <c r="I13" s="41">
        <v>0</v>
      </c>
      <c r="J13" s="81">
        <v>0</v>
      </c>
      <c r="K13" s="81">
        <f>H13</f>
        <v>2500</v>
      </c>
      <c r="L13" s="81"/>
      <c r="M13" s="81"/>
      <c r="N13" s="85"/>
      <c r="O13" s="85"/>
      <c r="P13" s="163"/>
      <c r="Q13" s="163"/>
      <c r="R13" s="130"/>
    </row>
    <row r="14" spans="1:18" s="14" customFormat="1" ht="17.25" customHeight="1">
      <c r="A14" s="50" t="s">
        <v>162</v>
      </c>
      <c r="B14" s="51"/>
      <c r="C14" s="16" t="s">
        <v>163</v>
      </c>
      <c r="D14" s="83">
        <f>D15+D17</f>
        <v>176548</v>
      </c>
      <c r="E14" s="83">
        <f>E15+E17</f>
        <v>0</v>
      </c>
      <c r="F14" s="83">
        <f>F15+F17</f>
        <v>0</v>
      </c>
      <c r="G14" s="83">
        <f>G15+G17</f>
        <v>176548</v>
      </c>
      <c r="H14" s="83">
        <f aca="true" t="shared" si="3" ref="H14:R14">H15+H17</f>
        <v>176548</v>
      </c>
      <c r="I14" s="83">
        <f t="shared" si="3"/>
        <v>0</v>
      </c>
      <c r="J14" s="83">
        <f t="shared" si="3"/>
        <v>20320</v>
      </c>
      <c r="K14" s="83">
        <f t="shared" si="3"/>
        <v>0</v>
      </c>
      <c r="L14" s="83">
        <f t="shared" si="3"/>
        <v>156228</v>
      </c>
      <c r="M14" s="83">
        <f t="shared" si="3"/>
        <v>0</v>
      </c>
      <c r="N14" s="83">
        <f t="shared" si="3"/>
        <v>0</v>
      </c>
      <c r="O14" s="83"/>
      <c r="P14" s="83">
        <f t="shared" si="3"/>
        <v>0</v>
      </c>
      <c r="Q14" s="83">
        <f t="shared" si="3"/>
        <v>0</v>
      </c>
      <c r="R14" s="84">
        <f t="shared" si="3"/>
        <v>0</v>
      </c>
    </row>
    <row r="15" spans="1:18" s="14" customFormat="1" ht="18" customHeight="1">
      <c r="A15" s="52" t="s">
        <v>508</v>
      </c>
      <c r="B15" s="53"/>
      <c r="C15" s="168" t="s">
        <v>507</v>
      </c>
      <c r="D15" s="79">
        <f>D16</f>
        <v>156228</v>
      </c>
      <c r="E15" s="79">
        <f>E16</f>
        <v>0</v>
      </c>
      <c r="F15" s="79">
        <f>F16</f>
        <v>0</v>
      </c>
      <c r="G15" s="79">
        <f>G16</f>
        <v>156228</v>
      </c>
      <c r="H15" s="79">
        <f aca="true" t="shared" si="4" ref="H15:R15">H16</f>
        <v>156228</v>
      </c>
      <c r="I15" s="79">
        <f t="shared" si="4"/>
        <v>0</v>
      </c>
      <c r="J15" s="79">
        <f t="shared" si="4"/>
        <v>0</v>
      </c>
      <c r="K15" s="79">
        <f t="shared" si="4"/>
        <v>0</v>
      </c>
      <c r="L15" s="79">
        <f t="shared" si="4"/>
        <v>156228</v>
      </c>
      <c r="M15" s="79">
        <f t="shared" si="4"/>
        <v>0</v>
      </c>
      <c r="N15" s="79">
        <f t="shared" si="4"/>
        <v>0</v>
      </c>
      <c r="O15" s="79"/>
      <c r="P15" s="79">
        <f t="shared" si="4"/>
        <v>0</v>
      </c>
      <c r="Q15" s="79">
        <f t="shared" si="4"/>
        <v>0</v>
      </c>
      <c r="R15" s="80">
        <f t="shared" si="4"/>
        <v>0</v>
      </c>
    </row>
    <row r="16" spans="1:18" s="14" customFormat="1" ht="16.5" customHeight="1">
      <c r="A16" s="54"/>
      <c r="B16" s="7">
        <v>3030</v>
      </c>
      <c r="C16" s="6" t="s">
        <v>17</v>
      </c>
      <c r="D16" s="41">
        <v>156228</v>
      </c>
      <c r="E16" s="41"/>
      <c r="F16" s="41"/>
      <c r="G16" s="85">
        <f>D16+E16-F16</f>
        <v>156228</v>
      </c>
      <c r="H16" s="41">
        <f>G16</f>
        <v>156228</v>
      </c>
      <c r="I16" s="41">
        <v>0</v>
      </c>
      <c r="J16" s="81">
        <v>0</v>
      </c>
      <c r="K16" s="82">
        <v>0</v>
      </c>
      <c r="L16" s="82">
        <f>H16</f>
        <v>156228</v>
      </c>
      <c r="M16" s="82"/>
      <c r="N16" s="85"/>
      <c r="O16" s="85"/>
      <c r="P16" s="163"/>
      <c r="Q16" s="163"/>
      <c r="R16" s="130"/>
    </row>
    <row r="17" spans="1:18" s="14" customFormat="1" ht="16.5" customHeight="1">
      <c r="A17" s="52" t="s">
        <v>164</v>
      </c>
      <c r="B17" s="53"/>
      <c r="C17" s="168" t="s">
        <v>165</v>
      </c>
      <c r="D17" s="79">
        <f>D19+D18</f>
        <v>20320</v>
      </c>
      <c r="E17" s="79">
        <f>E19+E18</f>
        <v>0</v>
      </c>
      <c r="F17" s="79">
        <f>F19+F18</f>
        <v>0</v>
      </c>
      <c r="G17" s="79">
        <f>G19+G18</f>
        <v>20320</v>
      </c>
      <c r="H17" s="79">
        <f aca="true" t="shared" si="5" ref="H17:R17">H19+H18</f>
        <v>20320</v>
      </c>
      <c r="I17" s="79">
        <f t="shared" si="5"/>
        <v>0</v>
      </c>
      <c r="J17" s="79">
        <f t="shared" si="5"/>
        <v>20320</v>
      </c>
      <c r="K17" s="79">
        <f t="shared" si="5"/>
        <v>0</v>
      </c>
      <c r="L17" s="79">
        <f t="shared" si="5"/>
        <v>0</v>
      </c>
      <c r="M17" s="79">
        <f t="shared" si="5"/>
        <v>0</v>
      </c>
      <c r="N17" s="79">
        <f t="shared" si="5"/>
        <v>0</v>
      </c>
      <c r="O17" s="79"/>
      <c r="P17" s="79">
        <f t="shared" si="5"/>
        <v>0</v>
      </c>
      <c r="Q17" s="79">
        <f t="shared" si="5"/>
        <v>0</v>
      </c>
      <c r="R17" s="80">
        <f t="shared" si="5"/>
        <v>0</v>
      </c>
    </row>
    <row r="18" spans="1:18" s="14" customFormat="1" ht="16.5" customHeight="1">
      <c r="A18" s="55"/>
      <c r="B18" s="8" t="s">
        <v>148</v>
      </c>
      <c r="C18" s="6" t="s">
        <v>149</v>
      </c>
      <c r="D18" s="41">
        <v>500</v>
      </c>
      <c r="E18" s="41"/>
      <c r="F18" s="41"/>
      <c r="G18" s="85">
        <f>D18+E18-F18</f>
        <v>500</v>
      </c>
      <c r="H18" s="41">
        <f>G18</f>
        <v>500</v>
      </c>
      <c r="I18" s="41">
        <v>0</v>
      </c>
      <c r="J18" s="41">
        <f>H18</f>
        <v>500</v>
      </c>
      <c r="K18" s="85">
        <v>0</v>
      </c>
      <c r="L18" s="85"/>
      <c r="M18" s="85"/>
      <c r="N18" s="85"/>
      <c r="O18" s="85"/>
      <c r="P18" s="163"/>
      <c r="Q18" s="163"/>
      <c r="R18" s="130"/>
    </row>
    <row r="19" spans="1:18" s="14" customFormat="1" ht="16.5" customHeight="1">
      <c r="A19" s="54"/>
      <c r="B19" s="8" t="s">
        <v>153</v>
      </c>
      <c r="C19" s="6" t="s">
        <v>225</v>
      </c>
      <c r="D19" s="41">
        <v>19820</v>
      </c>
      <c r="E19" s="41"/>
      <c r="F19" s="41"/>
      <c r="G19" s="85">
        <f>D19+E19-F19</f>
        <v>19820</v>
      </c>
      <c r="H19" s="41">
        <f>G19</f>
        <v>19820</v>
      </c>
      <c r="I19" s="41">
        <v>0</v>
      </c>
      <c r="J19" s="41">
        <f>H19</f>
        <v>19820</v>
      </c>
      <c r="K19" s="82">
        <v>0</v>
      </c>
      <c r="L19" s="82"/>
      <c r="M19" s="82"/>
      <c r="N19" s="85"/>
      <c r="O19" s="85"/>
      <c r="P19" s="163"/>
      <c r="Q19" s="163"/>
      <c r="R19" s="130"/>
    </row>
    <row r="20" spans="1:18" s="14" customFormat="1" ht="17.25" customHeight="1">
      <c r="A20" s="50" t="s">
        <v>166</v>
      </c>
      <c r="B20" s="51"/>
      <c r="C20" s="16" t="s">
        <v>167</v>
      </c>
      <c r="D20" s="83">
        <f aca="true" t="shared" si="6" ref="D20:R20">D21</f>
        <v>16129289</v>
      </c>
      <c r="E20" s="83">
        <f t="shared" si="6"/>
        <v>0</v>
      </c>
      <c r="F20" s="83">
        <f t="shared" si="6"/>
        <v>0</v>
      </c>
      <c r="G20" s="83">
        <f t="shared" si="6"/>
        <v>16129289</v>
      </c>
      <c r="H20" s="83">
        <f t="shared" si="6"/>
        <v>1946363</v>
      </c>
      <c r="I20" s="83">
        <f t="shared" si="6"/>
        <v>712435</v>
      </c>
      <c r="J20" s="83">
        <f t="shared" si="6"/>
        <v>1228228</v>
      </c>
      <c r="K20" s="83">
        <f t="shared" si="6"/>
        <v>0</v>
      </c>
      <c r="L20" s="83">
        <f t="shared" si="6"/>
        <v>5700</v>
      </c>
      <c r="M20" s="83">
        <f t="shared" si="6"/>
        <v>0</v>
      </c>
      <c r="N20" s="83">
        <f t="shared" si="6"/>
        <v>0</v>
      </c>
      <c r="O20" s="83"/>
      <c r="P20" s="83">
        <f t="shared" si="6"/>
        <v>14182926</v>
      </c>
      <c r="Q20" s="83">
        <f t="shared" si="6"/>
        <v>6758177</v>
      </c>
      <c r="R20" s="84">
        <f t="shared" si="6"/>
        <v>7424749</v>
      </c>
    </row>
    <row r="21" spans="1:18" s="14" customFormat="1" ht="15.75" customHeight="1">
      <c r="A21" s="52" t="s">
        <v>168</v>
      </c>
      <c r="B21" s="53"/>
      <c r="C21" s="168" t="s">
        <v>169</v>
      </c>
      <c r="D21" s="79">
        <f>SUM(D22:D49)</f>
        <v>16129289</v>
      </c>
      <c r="E21" s="79">
        <f>SUM(E22:E49)</f>
        <v>0</v>
      </c>
      <c r="F21" s="79">
        <f>SUM(F22:F49)</f>
        <v>0</v>
      </c>
      <c r="G21" s="79">
        <f>SUM(G22:G49)</f>
        <v>16129289</v>
      </c>
      <c r="H21" s="79">
        <f>SUM(H22:H49)</f>
        <v>1946363</v>
      </c>
      <c r="I21" s="79">
        <f aca="true" t="shared" si="7" ref="I21:R21">SUM(I22:I49)</f>
        <v>712435</v>
      </c>
      <c r="J21" s="79">
        <f t="shared" si="7"/>
        <v>1228228</v>
      </c>
      <c r="K21" s="79">
        <f t="shared" si="7"/>
        <v>0</v>
      </c>
      <c r="L21" s="79">
        <f t="shared" si="7"/>
        <v>5700</v>
      </c>
      <c r="M21" s="79">
        <f t="shared" si="7"/>
        <v>0</v>
      </c>
      <c r="N21" s="79">
        <f t="shared" si="7"/>
        <v>0</v>
      </c>
      <c r="O21" s="79"/>
      <c r="P21" s="79">
        <f t="shared" si="7"/>
        <v>14182926</v>
      </c>
      <c r="Q21" s="79">
        <f t="shared" si="7"/>
        <v>6758177</v>
      </c>
      <c r="R21" s="80">
        <f t="shared" si="7"/>
        <v>7424749</v>
      </c>
    </row>
    <row r="22" spans="1:18" s="39" customFormat="1" ht="15.75" customHeight="1">
      <c r="A22" s="49"/>
      <c r="B22" s="8" t="s">
        <v>555</v>
      </c>
      <c r="C22" s="35" t="s">
        <v>16</v>
      </c>
      <c r="D22" s="86">
        <v>5700</v>
      </c>
      <c r="E22" s="86"/>
      <c r="F22" s="86"/>
      <c r="G22" s="85">
        <f>D22+E22-F22</f>
        <v>5700</v>
      </c>
      <c r="H22" s="85">
        <f>G22</f>
        <v>5700</v>
      </c>
      <c r="I22" s="86">
        <v>0</v>
      </c>
      <c r="J22" s="81"/>
      <c r="K22" s="82"/>
      <c r="L22" s="82">
        <f>H22</f>
        <v>5700</v>
      </c>
      <c r="M22" s="82"/>
      <c r="N22" s="85"/>
      <c r="O22" s="85"/>
      <c r="P22" s="163"/>
      <c r="Q22" s="163"/>
      <c r="R22" s="130"/>
    </row>
    <row r="23" spans="1:18" s="14" customFormat="1" ht="15.75" customHeight="1">
      <c r="A23" s="49"/>
      <c r="B23" s="8" t="s">
        <v>140</v>
      </c>
      <c r="C23" s="5" t="s">
        <v>141</v>
      </c>
      <c r="D23" s="41">
        <v>562736</v>
      </c>
      <c r="E23" s="41"/>
      <c r="F23" s="41"/>
      <c r="G23" s="85">
        <f aca="true" t="shared" si="8" ref="G23:G49">D23+E23-F23</f>
        <v>562736</v>
      </c>
      <c r="H23" s="85">
        <f aca="true" t="shared" si="9" ref="H23:H44">G23</f>
        <v>562736</v>
      </c>
      <c r="I23" s="41">
        <f>H23</f>
        <v>562736</v>
      </c>
      <c r="J23" s="81"/>
      <c r="K23" s="82"/>
      <c r="L23" s="82"/>
      <c r="M23" s="82"/>
      <c r="N23" s="85"/>
      <c r="O23" s="85"/>
      <c r="P23" s="163"/>
      <c r="Q23" s="163"/>
      <c r="R23" s="130"/>
    </row>
    <row r="24" spans="1:18" s="14" customFormat="1" ht="15.75" customHeight="1">
      <c r="A24" s="49"/>
      <c r="B24" s="8" t="s">
        <v>144</v>
      </c>
      <c r="C24" s="5" t="s">
        <v>388</v>
      </c>
      <c r="D24" s="41">
        <v>40099</v>
      </c>
      <c r="E24" s="41"/>
      <c r="F24" s="41"/>
      <c r="G24" s="85">
        <f t="shared" si="8"/>
        <v>40099</v>
      </c>
      <c r="H24" s="85">
        <f t="shared" si="9"/>
        <v>40099</v>
      </c>
      <c r="I24" s="41">
        <f>H24</f>
        <v>40099</v>
      </c>
      <c r="J24" s="81"/>
      <c r="K24" s="82"/>
      <c r="L24" s="82"/>
      <c r="M24" s="82"/>
      <c r="N24" s="85"/>
      <c r="O24" s="85"/>
      <c r="P24" s="163"/>
      <c r="Q24" s="163"/>
      <c r="R24" s="130"/>
    </row>
    <row r="25" spans="1:18" s="14" customFormat="1" ht="15" customHeight="1">
      <c r="A25" s="49"/>
      <c r="B25" s="58" t="s">
        <v>170</v>
      </c>
      <c r="C25" s="5" t="s">
        <v>574</v>
      </c>
      <c r="D25" s="41">
        <v>91775</v>
      </c>
      <c r="E25" s="41"/>
      <c r="F25" s="41"/>
      <c r="G25" s="85">
        <f t="shared" si="8"/>
        <v>91775</v>
      </c>
      <c r="H25" s="85">
        <f t="shared" si="9"/>
        <v>91775</v>
      </c>
      <c r="I25" s="41">
        <f>H25</f>
        <v>91775</v>
      </c>
      <c r="J25" s="81"/>
      <c r="K25" s="82"/>
      <c r="L25" s="82"/>
      <c r="M25" s="82"/>
      <c r="N25" s="85"/>
      <c r="O25" s="85"/>
      <c r="P25" s="163"/>
      <c r="Q25" s="163"/>
      <c r="R25" s="130"/>
    </row>
    <row r="26" spans="1:18" s="14" customFormat="1" ht="14.25" customHeight="1">
      <c r="A26" s="49"/>
      <c r="B26" s="58" t="s">
        <v>146</v>
      </c>
      <c r="C26" s="5" t="s">
        <v>107</v>
      </c>
      <c r="D26" s="41">
        <v>15145</v>
      </c>
      <c r="E26" s="41"/>
      <c r="F26" s="41"/>
      <c r="G26" s="85">
        <f t="shared" si="8"/>
        <v>15145</v>
      </c>
      <c r="H26" s="85">
        <f t="shared" si="9"/>
        <v>15145</v>
      </c>
      <c r="I26" s="41">
        <f>H26</f>
        <v>15145</v>
      </c>
      <c r="J26" s="81"/>
      <c r="K26" s="82"/>
      <c r="L26" s="82"/>
      <c r="M26" s="82"/>
      <c r="N26" s="85"/>
      <c r="O26" s="85"/>
      <c r="P26" s="163"/>
      <c r="Q26" s="163"/>
      <c r="R26" s="130"/>
    </row>
    <row r="27" spans="1:18" s="14" customFormat="1" ht="14.25" customHeight="1">
      <c r="A27" s="49"/>
      <c r="B27" s="58" t="s">
        <v>499</v>
      </c>
      <c r="C27" s="5" t="s">
        <v>500</v>
      </c>
      <c r="D27" s="41">
        <v>2680</v>
      </c>
      <c r="E27" s="41"/>
      <c r="F27" s="41"/>
      <c r="G27" s="85">
        <f t="shared" si="8"/>
        <v>2680</v>
      </c>
      <c r="H27" s="85">
        <f t="shared" si="9"/>
        <v>2680</v>
      </c>
      <c r="I27" s="41">
        <f>H27</f>
        <v>2680</v>
      </c>
      <c r="J27" s="81"/>
      <c r="K27" s="82"/>
      <c r="L27" s="82"/>
      <c r="M27" s="82"/>
      <c r="N27" s="85"/>
      <c r="O27" s="85"/>
      <c r="P27" s="163"/>
      <c r="Q27" s="163"/>
      <c r="R27" s="130"/>
    </row>
    <row r="28" spans="1:18" s="14" customFormat="1" ht="12.75" customHeight="1">
      <c r="A28" s="49"/>
      <c r="B28" s="8" t="s">
        <v>148</v>
      </c>
      <c r="C28" s="5" t="s">
        <v>149</v>
      </c>
      <c r="D28" s="41">
        <v>495209</v>
      </c>
      <c r="E28" s="41"/>
      <c r="F28" s="41"/>
      <c r="G28" s="85">
        <f t="shared" si="8"/>
        <v>495209</v>
      </c>
      <c r="H28" s="85">
        <f t="shared" si="9"/>
        <v>495209</v>
      </c>
      <c r="I28" s="41"/>
      <c r="J28" s="81">
        <f>H28</f>
        <v>495209</v>
      </c>
      <c r="K28" s="82"/>
      <c r="L28" s="82"/>
      <c r="M28" s="82"/>
      <c r="N28" s="85"/>
      <c r="O28" s="85"/>
      <c r="P28" s="163"/>
      <c r="Q28" s="163"/>
      <c r="R28" s="130"/>
    </row>
    <row r="29" spans="1:18" s="14" customFormat="1" ht="13.5" customHeight="1">
      <c r="A29" s="49"/>
      <c r="B29" s="8" t="s">
        <v>150</v>
      </c>
      <c r="C29" s="5" t="s">
        <v>223</v>
      </c>
      <c r="D29" s="41">
        <v>52000</v>
      </c>
      <c r="E29" s="41"/>
      <c r="F29" s="41"/>
      <c r="G29" s="85">
        <f t="shared" si="8"/>
        <v>52000</v>
      </c>
      <c r="H29" s="85">
        <f t="shared" si="9"/>
        <v>52000</v>
      </c>
      <c r="I29" s="41"/>
      <c r="J29" s="81">
        <f aca="true" t="shared" si="10" ref="J29:J44">H29</f>
        <v>52000</v>
      </c>
      <c r="K29" s="82"/>
      <c r="L29" s="82"/>
      <c r="M29" s="82"/>
      <c r="N29" s="85"/>
      <c r="O29" s="85"/>
      <c r="P29" s="163"/>
      <c r="Q29" s="163"/>
      <c r="R29" s="130"/>
    </row>
    <row r="30" spans="1:18" s="14" customFormat="1" ht="13.5" customHeight="1">
      <c r="A30" s="49"/>
      <c r="B30" s="8" t="s">
        <v>152</v>
      </c>
      <c r="C30" s="5" t="s">
        <v>224</v>
      </c>
      <c r="D30" s="41">
        <v>120000</v>
      </c>
      <c r="E30" s="41"/>
      <c r="F30" s="41"/>
      <c r="G30" s="85">
        <f t="shared" si="8"/>
        <v>120000</v>
      </c>
      <c r="H30" s="85">
        <f t="shared" si="9"/>
        <v>120000</v>
      </c>
      <c r="I30" s="41"/>
      <c r="J30" s="81">
        <f t="shared" si="10"/>
        <v>120000</v>
      </c>
      <c r="K30" s="82"/>
      <c r="L30" s="82"/>
      <c r="M30" s="82"/>
      <c r="N30" s="85"/>
      <c r="O30" s="85"/>
      <c r="P30" s="163"/>
      <c r="Q30" s="163"/>
      <c r="R30" s="130"/>
    </row>
    <row r="31" spans="1:18" s="14" customFormat="1" ht="13.5" customHeight="1">
      <c r="A31" s="49"/>
      <c r="B31" s="8" t="s">
        <v>208</v>
      </c>
      <c r="C31" s="5" t="s">
        <v>212</v>
      </c>
      <c r="D31" s="41">
        <v>1000</v>
      </c>
      <c r="E31" s="41"/>
      <c r="F31" s="41"/>
      <c r="G31" s="85">
        <f t="shared" si="8"/>
        <v>1000</v>
      </c>
      <c r="H31" s="85">
        <f t="shared" si="9"/>
        <v>1000</v>
      </c>
      <c r="I31" s="41"/>
      <c r="J31" s="81">
        <f t="shared" si="10"/>
        <v>1000</v>
      </c>
      <c r="K31" s="82"/>
      <c r="L31" s="82"/>
      <c r="M31" s="82"/>
      <c r="N31" s="85"/>
      <c r="O31" s="85"/>
      <c r="P31" s="163"/>
      <c r="Q31" s="163"/>
      <c r="R31" s="130"/>
    </row>
    <row r="32" spans="1:18" s="14" customFormat="1" ht="14.25" customHeight="1">
      <c r="A32" s="49"/>
      <c r="B32" s="8" t="s">
        <v>153</v>
      </c>
      <c r="C32" s="5" t="s">
        <v>225</v>
      </c>
      <c r="D32" s="41">
        <v>490109</v>
      </c>
      <c r="E32" s="41"/>
      <c r="F32" s="41"/>
      <c r="G32" s="85">
        <f t="shared" si="8"/>
        <v>490109</v>
      </c>
      <c r="H32" s="85">
        <f t="shared" si="9"/>
        <v>490109</v>
      </c>
      <c r="I32" s="41"/>
      <c r="J32" s="81">
        <f t="shared" si="10"/>
        <v>490109</v>
      </c>
      <c r="K32" s="82"/>
      <c r="L32" s="82"/>
      <c r="M32" s="82"/>
      <c r="N32" s="85"/>
      <c r="O32" s="85"/>
      <c r="P32" s="163"/>
      <c r="Q32" s="163"/>
      <c r="R32" s="130"/>
    </row>
    <row r="33" spans="1:18" s="14" customFormat="1" ht="14.25" customHeight="1">
      <c r="A33" s="49"/>
      <c r="B33" s="8" t="s">
        <v>501</v>
      </c>
      <c r="C33" s="5" t="s">
        <v>502</v>
      </c>
      <c r="D33" s="41">
        <v>2119</v>
      </c>
      <c r="E33" s="41"/>
      <c r="F33" s="41"/>
      <c r="G33" s="85">
        <f t="shared" si="8"/>
        <v>2119</v>
      </c>
      <c r="H33" s="85">
        <f t="shared" si="9"/>
        <v>2119</v>
      </c>
      <c r="I33" s="41"/>
      <c r="J33" s="81">
        <f t="shared" si="10"/>
        <v>2119</v>
      </c>
      <c r="K33" s="82"/>
      <c r="L33" s="82"/>
      <c r="M33" s="82"/>
      <c r="N33" s="85"/>
      <c r="O33" s="85"/>
      <c r="P33" s="163"/>
      <c r="Q33" s="163"/>
      <c r="R33" s="130"/>
    </row>
    <row r="34" spans="1:18" s="14" customFormat="1" ht="14.25" customHeight="1">
      <c r="A34" s="49"/>
      <c r="B34" s="8" t="s">
        <v>315</v>
      </c>
      <c r="C34" s="5" t="s">
        <v>317</v>
      </c>
      <c r="D34" s="41">
        <v>6000</v>
      </c>
      <c r="E34" s="41"/>
      <c r="F34" s="41"/>
      <c r="G34" s="85">
        <f t="shared" si="8"/>
        <v>6000</v>
      </c>
      <c r="H34" s="85">
        <f t="shared" si="9"/>
        <v>6000</v>
      </c>
      <c r="I34" s="41"/>
      <c r="J34" s="81">
        <f t="shared" si="10"/>
        <v>6000</v>
      </c>
      <c r="K34" s="82"/>
      <c r="L34" s="82"/>
      <c r="M34" s="82"/>
      <c r="N34" s="85"/>
      <c r="O34" s="85"/>
      <c r="P34" s="163"/>
      <c r="Q34" s="163"/>
      <c r="R34" s="130"/>
    </row>
    <row r="35" spans="1:18" s="14" customFormat="1" ht="14.25" customHeight="1">
      <c r="A35" s="49"/>
      <c r="B35" s="8" t="s">
        <v>303</v>
      </c>
      <c r="C35" s="5" t="s">
        <v>307</v>
      </c>
      <c r="D35" s="41">
        <v>4000</v>
      </c>
      <c r="E35" s="41"/>
      <c r="F35" s="41"/>
      <c r="G35" s="85">
        <f t="shared" si="8"/>
        <v>4000</v>
      </c>
      <c r="H35" s="85">
        <f t="shared" si="9"/>
        <v>4000</v>
      </c>
      <c r="I35" s="41"/>
      <c r="J35" s="81">
        <f t="shared" si="10"/>
        <v>4000</v>
      </c>
      <c r="K35" s="82"/>
      <c r="L35" s="82"/>
      <c r="M35" s="82"/>
      <c r="N35" s="85"/>
      <c r="O35" s="85"/>
      <c r="P35" s="163"/>
      <c r="Q35" s="163"/>
      <c r="R35" s="130"/>
    </row>
    <row r="36" spans="1:18" s="14" customFormat="1" ht="14.25" customHeight="1">
      <c r="A36" s="49"/>
      <c r="B36" s="8" t="s">
        <v>155</v>
      </c>
      <c r="C36" s="5" t="s">
        <v>156</v>
      </c>
      <c r="D36" s="41">
        <v>2000</v>
      </c>
      <c r="E36" s="41"/>
      <c r="F36" s="41"/>
      <c r="G36" s="85">
        <f t="shared" si="8"/>
        <v>2000</v>
      </c>
      <c r="H36" s="85">
        <f t="shared" si="9"/>
        <v>2000</v>
      </c>
      <c r="I36" s="41"/>
      <c r="J36" s="81">
        <f t="shared" si="10"/>
        <v>2000</v>
      </c>
      <c r="K36" s="82"/>
      <c r="L36" s="82"/>
      <c r="M36" s="82"/>
      <c r="N36" s="85"/>
      <c r="O36" s="85"/>
      <c r="P36" s="163"/>
      <c r="Q36" s="163"/>
      <c r="R36" s="130"/>
    </row>
    <row r="37" spans="1:18" s="14" customFormat="1" ht="14.25" customHeight="1">
      <c r="A37" s="49"/>
      <c r="B37" s="8" t="s">
        <v>542</v>
      </c>
      <c r="C37" s="5" t="s">
        <v>543</v>
      </c>
      <c r="D37" s="41">
        <v>162</v>
      </c>
      <c r="E37" s="41"/>
      <c r="F37" s="41"/>
      <c r="G37" s="85">
        <f t="shared" si="8"/>
        <v>162</v>
      </c>
      <c r="H37" s="85">
        <f t="shared" si="9"/>
        <v>162</v>
      </c>
      <c r="I37" s="41"/>
      <c r="J37" s="81">
        <f t="shared" si="10"/>
        <v>162</v>
      </c>
      <c r="K37" s="82"/>
      <c r="L37" s="82"/>
      <c r="M37" s="82"/>
      <c r="N37" s="85"/>
      <c r="O37" s="85"/>
      <c r="P37" s="163"/>
      <c r="Q37" s="163"/>
      <c r="R37" s="130"/>
    </row>
    <row r="38" spans="1:18" s="14" customFormat="1" ht="13.5" customHeight="1">
      <c r="A38" s="49"/>
      <c r="B38" s="8" t="s">
        <v>159</v>
      </c>
      <c r="C38" s="5" t="s">
        <v>160</v>
      </c>
      <c r="D38" s="41">
        <v>21344</v>
      </c>
      <c r="E38" s="41"/>
      <c r="F38" s="41"/>
      <c r="G38" s="85">
        <f t="shared" si="8"/>
        <v>21344</v>
      </c>
      <c r="H38" s="85">
        <f t="shared" si="9"/>
        <v>21344</v>
      </c>
      <c r="I38" s="41"/>
      <c r="J38" s="81">
        <f t="shared" si="10"/>
        <v>21344</v>
      </c>
      <c r="K38" s="82"/>
      <c r="L38" s="82"/>
      <c r="M38" s="82"/>
      <c r="N38" s="85"/>
      <c r="O38" s="85"/>
      <c r="P38" s="163"/>
      <c r="Q38" s="163"/>
      <c r="R38" s="130"/>
    </row>
    <row r="39" spans="1:18" s="14" customFormat="1" ht="13.5" customHeight="1">
      <c r="A39" s="49"/>
      <c r="B39" s="8" t="s">
        <v>173</v>
      </c>
      <c r="C39" s="5" t="s">
        <v>174</v>
      </c>
      <c r="D39" s="41">
        <v>16589</v>
      </c>
      <c r="E39" s="41"/>
      <c r="F39" s="41"/>
      <c r="G39" s="85">
        <f t="shared" si="8"/>
        <v>16589</v>
      </c>
      <c r="H39" s="85">
        <f t="shared" si="9"/>
        <v>16589</v>
      </c>
      <c r="I39" s="41"/>
      <c r="J39" s="81">
        <f t="shared" si="10"/>
        <v>16589</v>
      </c>
      <c r="K39" s="82"/>
      <c r="L39" s="82"/>
      <c r="M39" s="82"/>
      <c r="N39" s="85"/>
      <c r="O39" s="85"/>
      <c r="P39" s="163"/>
      <c r="Q39" s="163"/>
      <c r="R39" s="130"/>
    </row>
    <row r="40" spans="1:18" s="14" customFormat="1" ht="13.5" customHeight="1">
      <c r="A40" s="49"/>
      <c r="B40" s="8" t="s">
        <v>319</v>
      </c>
      <c r="C40" s="5" t="s">
        <v>320</v>
      </c>
      <c r="D40" s="41">
        <v>781</v>
      </c>
      <c r="E40" s="41"/>
      <c r="F40" s="41"/>
      <c r="G40" s="85">
        <f t="shared" si="8"/>
        <v>781</v>
      </c>
      <c r="H40" s="85">
        <f t="shared" si="9"/>
        <v>781</v>
      </c>
      <c r="I40" s="41"/>
      <c r="J40" s="81">
        <f t="shared" si="10"/>
        <v>781</v>
      </c>
      <c r="K40" s="82"/>
      <c r="L40" s="82"/>
      <c r="M40" s="82"/>
      <c r="N40" s="85"/>
      <c r="O40" s="85"/>
      <c r="P40" s="163"/>
      <c r="Q40" s="163"/>
      <c r="R40" s="130"/>
    </row>
    <row r="41" spans="1:18" s="14" customFormat="1" ht="13.5" customHeight="1">
      <c r="A41" s="49"/>
      <c r="B41" s="8" t="s">
        <v>536</v>
      </c>
      <c r="C41" s="5" t="s">
        <v>569</v>
      </c>
      <c r="D41" s="41">
        <v>15</v>
      </c>
      <c r="E41" s="41"/>
      <c r="F41" s="41"/>
      <c r="G41" s="85">
        <f t="shared" si="8"/>
        <v>15</v>
      </c>
      <c r="H41" s="85">
        <f t="shared" si="9"/>
        <v>15</v>
      </c>
      <c r="I41" s="41"/>
      <c r="J41" s="81">
        <f t="shared" si="10"/>
        <v>15</v>
      </c>
      <c r="K41" s="82"/>
      <c r="L41" s="82"/>
      <c r="M41" s="82"/>
      <c r="N41" s="85"/>
      <c r="O41" s="85"/>
      <c r="P41" s="163"/>
      <c r="Q41" s="163"/>
      <c r="R41" s="130"/>
    </row>
    <row r="42" spans="1:18" s="14" customFormat="1" ht="12.75">
      <c r="A42" s="49"/>
      <c r="B42" s="8" t="s">
        <v>304</v>
      </c>
      <c r="C42" s="5" t="s">
        <v>312</v>
      </c>
      <c r="D42" s="41">
        <v>6000</v>
      </c>
      <c r="E42" s="41"/>
      <c r="F42" s="41"/>
      <c r="G42" s="85">
        <f t="shared" si="8"/>
        <v>6000</v>
      </c>
      <c r="H42" s="85">
        <f t="shared" si="9"/>
        <v>6000</v>
      </c>
      <c r="I42" s="41"/>
      <c r="J42" s="81">
        <f t="shared" si="10"/>
        <v>6000</v>
      </c>
      <c r="K42" s="82"/>
      <c r="L42" s="82"/>
      <c r="M42" s="82"/>
      <c r="N42" s="85"/>
      <c r="O42" s="85"/>
      <c r="P42" s="163"/>
      <c r="Q42" s="163"/>
      <c r="R42" s="130"/>
    </row>
    <row r="43" spans="1:18" s="14" customFormat="1" ht="13.5" customHeight="1">
      <c r="A43" s="49"/>
      <c r="B43" s="8" t="s">
        <v>305</v>
      </c>
      <c r="C43" s="5" t="s">
        <v>313</v>
      </c>
      <c r="D43" s="41">
        <v>900</v>
      </c>
      <c r="E43" s="41"/>
      <c r="F43" s="41"/>
      <c r="G43" s="85">
        <f t="shared" si="8"/>
        <v>900</v>
      </c>
      <c r="H43" s="85">
        <f t="shared" si="9"/>
        <v>900</v>
      </c>
      <c r="I43" s="41"/>
      <c r="J43" s="81">
        <f t="shared" si="10"/>
        <v>900</v>
      </c>
      <c r="K43" s="82"/>
      <c r="L43" s="82"/>
      <c r="M43" s="82"/>
      <c r="N43" s="85"/>
      <c r="O43" s="85"/>
      <c r="P43" s="163"/>
      <c r="Q43" s="163"/>
      <c r="R43" s="130"/>
    </row>
    <row r="44" spans="1:18" s="14" customFormat="1" ht="13.5" customHeight="1">
      <c r="A44" s="49"/>
      <c r="B44" s="8" t="s">
        <v>306</v>
      </c>
      <c r="C44" s="5" t="s">
        <v>314</v>
      </c>
      <c r="D44" s="41">
        <v>10000</v>
      </c>
      <c r="E44" s="41"/>
      <c r="F44" s="41"/>
      <c r="G44" s="85">
        <f t="shared" si="8"/>
        <v>10000</v>
      </c>
      <c r="H44" s="85">
        <f t="shared" si="9"/>
        <v>10000</v>
      </c>
      <c r="I44" s="41"/>
      <c r="J44" s="81">
        <f t="shared" si="10"/>
        <v>10000</v>
      </c>
      <c r="K44" s="82"/>
      <c r="L44" s="82"/>
      <c r="M44" s="82"/>
      <c r="N44" s="85"/>
      <c r="O44" s="85"/>
      <c r="P44" s="163"/>
      <c r="Q44" s="163"/>
      <c r="R44" s="130"/>
    </row>
    <row r="45" spans="1:18" s="14" customFormat="1" ht="12.75" customHeight="1">
      <c r="A45" s="49"/>
      <c r="B45" s="8" t="s">
        <v>175</v>
      </c>
      <c r="C45" s="5" t="s">
        <v>31</v>
      </c>
      <c r="D45" s="41">
        <v>5846984</v>
      </c>
      <c r="E45" s="41"/>
      <c r="F45" s="41"/>
      <c r="G45" s="85">
        <f t="shared" si="8"/>
        <v>5846984</v>
      </c>
      <c r="H45" s="41"/>
      <c r="I45" s="41"/>
      <c r="J45" s="81"/>
      <c r="K45" s="82"/>
      <c r="L45" s="82"/>
      <c r="M45" s="82"/>
      <c r="N45" s="85"/>
      <c r="O45" s="85"/>
      <c r="P45" s="82">
        <f>G45</f>
        <v>5846984</v>
      </c>
      <c r="Q45" s="82">
        <f>P45</f>
        <v>5846984</v>
      </c>
      <c r="R45" s="159"/>
    </row>
    <row r="46" spans="1:18" s="14" customFormat="1" ht="12.75" customHeight="1">
      <c r="A46" s="49"/>
      <c r="B46" s="8" t="s">
        <v>401</v>
      </c>
      <c r="C46" s="5" t="s">
        <v>31</v>
      </c>
      <c r="D46" s="41">
        <v>4430806</v>
      </c>
      <c r="E46" s="41"/>
      <c r="F46" s="41"/>
      <c r="G46" s="85">
        <f t="shared" si="8"/>
        <v>4430806</v>
      </c>
      <c r="H46" s="41"/>
      <c r="I46" s="41"/>
      <c r="J46" s="81"/>
      <c r="K46" s="82"/>
      <c r="L46" s="82"/>
      <c r="M46" s="82"/>
      <c r="N46" s="85"/>
      <c r="O46" s="85"/>
      <c r="P46" s="82">
        <f>G46</f>
        <v>4430806</v>
      </c>
      <c r="Q46" s="82"/>
      <c r="R46" s="159">
        <f>P46</f>
        <v>4430806</v>
      </c>
    </row>
    <row r="47" spans="1:18" s="14" customFormat="1" ht="12.75" customHeight="1">
      <c r="A47" s="49"/>
      <c r="B47" s="8" t="s">
        <v>437</v>
      </c>
      <c r="C47" s="5" t="s">
        <v>31</v>
      </c>
      <c r="D47" s="41">
        <v>2993943</v>
      </c>
      <c r="E47" s="41"/>
      <c r="F47" s="41"/>
      <c r="G47" s="85">
        <f t="shared" si="8"/>
        <v>2993943</v>
      </c>
      <c r="H47" s="41"/>
      <c r="I47" s="41"/>
      <c r="J47" s="81"/>
      <c r="K47" s="82"/>
      <c r="L47" s="82"/>
      <c r="M47" s="82"/>
      <c r="N47" s="85"/>
      <c r="O47" s="85"/>
      <c r="P47" s="82">
        <f>G47</f>
        <v>2993943</v>
      </c>
      <c r="Q47" s="82"/>
      <c r="R47" s="159">
        <f>P47</f>
        <v>2993943</v>
      </c>
    </row>
    <row r="48" spans="1:18" s="14" customFormat="1" ht="14.25" customHeight="1">
      <c r="A48" s="49"/>
      <c r="B48" s="8" t="s">
        <v>176</v>
      </c>
      <c r="C48" s="5" t="s">
        <v>532</v>
      </c>
      <c r="D48" s="41">
        <v>292068</v>
      </c>
      <c r="E48" s="41"/>
      <c r="F48" s="41"/>
      <c r="G48" s="85">
        <f t="shared" si="8"/>
        <v>292068</v>
      </c>
      <c r="H48" s="41"/>
      <c r="I48" s="41">
        <v>0</v>
      </c>
      <c r="J48" s="81"/>
      <c r="K48" s="82">
        <v>0</v>
      </c>
      <c r="L48" s="82"/>
      <c r="M48" s="82"/>
      <c r="N48" s="85"/>
      <c r="O48" s="85"/>
      <c r="P48" s="82">
        <f>G48</f>
        <v>292068</v>
      </c>
      <c r="Q48" s="82">
        <f>P48</f>
        <v>292068</v>
      </c>
      <c r="R48" s="159"/>
    </row>
    <row r="49" spans="1:18" s="14" customFormat="1" ht="24" customHeight="1">
      <c r="A49" s="49"/>
      <c r="B49" s="8" t="s">
        <v>109</v>
      </c>
      <c r="C49" s="5" t="s">
        <v>62</v>
      </c>
      <c r="D49" s="41">
        <v>619125</v>
      </c>
      <c r="E49" s="41"/>
      <c r="F49" s="41"/>
      <c r="G49" s="85">
        <f t="shared" si="8"/>
        <v>619125</v>
      </c>
      <c r="H49" s="41"/>
      <c r="I49" s="41"/>
      <c r="J49" s="81"/>
      <c r="K49" s="82"/>
      <c r="L49" s="82"/>
      <c r="M49" s="82"/>
      <c r="N49" s="85"/>
      <c r="O49" s="85"/>
      <c r="P49" s="82">
        <f>G49</f>
        <v>619125</v>
      </c>
      <c r="Q49" s="82">
        <f>P49</f>
        <v>619125</v>
      </c>
      <c r="R49" s="159"/>
    </row>
    <row r="50" spans="1:18" s="14" customFormat="1" ht="27.75" customHeight="1">
      <c r="A50" s="50" t="s">
        <v>177</v>
      </c>
      <c r="B50" s="59"/>
      <c r="C50" s="18" t="s">
        <v>12</v>
      </c>
      <c r="D50" s="83">
        <f>D51</f>
        <v>158000</v>
      </c>
      <c r="E50" s="83">
        <f>E51</f>
        <v>812</v>
      </c>
      <c r="F50" s="83">
        <f>F51</f>
        <v>812</v>
      </c>
      <c r="G50" s="83">
        <f>G51</f>
        <v>158000</v>
      </c>
      <c r="H50" s="83">
        <f aca="true" t="shared" si="11" ref="H50:R50">H51</f>
        <v>158000</v>
      </c>
      <c r="I50" s="83">
        <f t="shared" si="11"/>
        <v>0</v>
      </c>
      <c r="J50" s="83">
        <f t="shared" si="11"/>
        <v>158000</v>
      </c>
      <c r="K50" s="83">
        <f t="shared" si="11"/>
        <v>0</v>
      </c>
      <c r="L50" s="83">
        <f t="shared" si="11"/>
        <v>0</v>
      </c>
      <c r="M50" s="83">
        <f t="shared" si="11"/>
        <v>0</v>
      </c>
      <c r="N50" s="83">
        <f t="shared" si="11"/>
        <v>0</v>
      </c>
      <c r="O50" s="83"/>
      <c r="P50" s="83">
        <f t="shared" si="11"/>
        <v>0</v>
      </c>
      <c r="Q50" s="83">
        <f t="shared" si="11"/>
        <v>0</v>
      </c>
      <c r="R50" s="84">
        <f t="shared" si="11"/>
        <v>0</v>
      </c>
    </row>
    <row r="51" spans="1:18" s="14" customFormat="1" ht="24" customHeight="1">
      <c r="A51" s="52" t="s">
        <v>180</v>
      </c>
      <c r="B51" s="53"/>
      <c r="C51" s="37" t="s">
        <v>181</v>
      </c>
      <c r="D51" s="79">
        <f aca="true" t="shared" si="12" ref="D51:R51">SUM(D52:D59)</f>
        <v>158000</v>
      </c>
      <c r="E51" s="79">
        <f t="shared" si="12"/>
        <v>812</v>
      </c>
      <c r="F51" s="79">
        <f t="shared" si="12"/>
        <v>812</v>
      </c>
      <c r="G51" s="79">
        <f t="shared" si="12"/>
        <v>158000</v>
      </c>
      <c r="H51" s="79">
        <f t="shared" si="12"/>
        <v>158000</v>
      </c>
      <c r="I51" s="79">
        <f t="shared" si="12"/>
        <v>0</v>
      </c>
      <c r="J51" s="79">
        <f t="shared" si="12"/>
        <v>158000</v>
      </c>
      <c r="K51" s="79">
        <f t="shared" si="12"/>
        <v>0</v>
      </c>
      <c r="L51" s="79">
        <f t="shared" si="12"/>
        <v>0</v>
      </c>
      <c r="M51" s="79">
        <f t="shared" si="12"/>
        <v>0</v>
      </c>
      <c r="N51" s="79">
        <f t="shared" si="12"/>
        <v>0</v>
      </c>
      <c r="O51" s="79"/>
      <c r="P51" s="79">
        <f t="shared" si="12"/>
        <v>0</v>
      </c>
      <c r="Q51" s="79">
        <f t="shared" si="12"/>
        <v>0</v>
      </c>
      <c r="R51" s="80">
        <f t="shared" si="12"/>
        <v>0</v>
      </c>
    </row>
    <row r="52" spans="1:18" s="14" customFormat="1" ht="14.25" customHeight="1">
      <c r="A52" s="56"/>
      <c r="B52" s="57" t="s">
        <v>148</v>
      </c>
      <c r="C52" s="5" t="s">
        <v>149</v>
      </c>
      <c r="D52" s="90">
        <v>5000</v>
      </c>
      <c r="E52" s="90"/>
      <c r="F52" s="90"/>
      <c r="G52" s="85">
        <f>D52+E52-F52</f>
        <v>5000</v>
      </c>
      <c r="H52" s="90">
        <f>G52</f>
        <v>5000</v>
      </c>
      <c r="I52" s="88"/>
      <c r="J52" s="90">
        <f>H52</f>
        <v>5000</v>
      </c>
      <c r="K52" s="88"/>
      <c r="L52" s="88"/>
      <c r="M52" s="88"/>
      <c r="N52" s="88"/>
      <c r="O52" s="88"/>
      <c r="P52" s="88"/>
      <c r="Q52" s="88"/>
      <c r="R52" s="160"/>
    </row>
    <row r="53" spans="1:18" s="14" customFormat="1" ht="14.25" customHeight="1">
      <c r="A53" s="55"/>
      <c r="B53" s="8" t="s">
        <v>150</v>
      </c>
      <c r="C53" s="5" t="s">
        <v>223</v>
      </c>
      <c r="D53" s="41">
        <v>3000</v>
      </c>
      <c r="E53" s="41">
        <v>221</v>
      </c>
      <c r="F53" s="41"/>
      <c r="G53" s="85">
        <f aca="true" t="shared" si="13" ref="G53:G59">D53+E53-F53</f>
        <v>3221</v>
      </c>
      <c r="H53" s="90">
        <f aca="true" t="shared" si="14" ref="H53:H59">G53</f>
        <v>3221</v>
      </c>
      <c r="I53" s="41"/>
      <c r="J53" s="90">
        <f aca="true" t="shared" si="15" ref="J53:J59">H53</f>
        <v>3221</v>
      </c>
      <c r="K53" s="82">
        <v>0</v>
      </c>
      <c r="L53" s="82"/>
      <c r="M53" s="82"/>
      <c r="N53" s="85"/>
      <c r="O53" s="85"/>
      <c r="P53" s="163"/>
      <c r="Q53" s="163"/>
      <c r="R53" s="130"/>
    </row>
    <row r="54" spans="1:18" s="14" customFormat="1" ht="14.25" customHeight="1">
      <c r="A54" s="55"/>
      <c r="B54" s="8" t="s">
        <v>152</v>
      </c>
      <c r="C54" s="5" t="s">
        <v>224</v>
      </c>
      <c r="D54" s="41">
        <v>18000</v>
      </c>
      <c r="E54" s="41"/>
      <c r="F54" s="41"/>
      <c r="G54" s="85">
        <f t="shared" si="13"/>
        <v>18000</v>
      </c>
      <c r="H54" s="90">
        <f t="shared" si="14"/>
        <v>18000</v>
      </c>
      <c r="I54" s="41"/>
      <c r="J54" s="90">
        <f t="shared" si="15"/>
        <v>18000</v>
      </c>
      <c r="K54" s="82"/>
      <c r="L54" s="82"/>
      <c r="M54" s="82"/>
      <c r="N54" s="85"/>
      <c r="O54" s="85"/>
      <c r="P54" s="163"/>
      <c r="Q54" s="163"/>
      <c r="R54" s="130"/>
    </row>
    <row r="55" spans="1:18" s="14" customFormat="1" ht="14.25" customHeight="1">
      <c r="A55" s="54"/>
      <c r="B55" s="8" t="s">
        <v>153</v>
      </c>
      <c r="C55" s="5" t="s">
        <v>225</v>
      </c>
      <c r="D55" s="41">
        <v>62517</v>
      </c>
      <c r="E55" s="41">
        <v>591</v>
      </c>
      <c r="F55" s="41"/>
      <c r="G55" s="85">
        <f t="shared" si="13"/>
        <v>63108</v>
      </c>
      <c r="H55" s="90">
        <f t="shared" si="14"/>
        <v>63108</v>
      </c>
      <c r="I55" s="41"/>
      <c r="J55" s="90">
        <f t="shared" si="15"/>
        <v>63108</v>
      </c>
      <c r="K55" s="82">
        <v>0</v>
      </c>
      <c r="L55" s="82"/>
      <c r="M55" s="82"/>
      <c r="N55" s="85"/>
      <c r="O55" s="85"/>
      <c r="P55" s="163"/>
      <c r="Q55" s="163"/>
      <c r="R55" s="130"/>
    </row>
    <row r="56" spans="1:18" s="14" customFormat="1" ht="13.5" customHeight="1">
      <c r="A56" s="54"/>
      <c r="B56" s="8" t="s">
        <v>157</v>
      </c>
      <c r="C56" s="5" t="s">
        <v>158</v>
      </c>
      <c r="D56" s="41">
        <v>20000</v>
      </c>
      <c r="E56" s="41"/>
      <c r="F56" s="41"/>
      <c r="G56" s="85">
        <f t="shared" si="13"/>
        <v>20000</v>
      </c>
      <c r="H56" s="90">
        <f t="shared" si="14"/>
        <v>20000</v>
      </c>
      <c r="I56" s="41"/>
      <c r="J56" s="90">
        <f t="shared" si="15"/>
        <v>20000</v>
      </c>
      <c r="K56" s="82">
        <v>0</v>
      </c>
      <c r="L56" s="82"/>
      <c r="M56" s="82"/>
      <c r="N56" s="85"/>
      <c r="O56" s="85"/>
      <c r="P56" s="163"/>
      <c r="Q56" s="163"/>
      <c r="R56" s="130"/>
    </row>
    <row r="57" spans="1:18" s="14" customFormat="1" ht="13.5" customHeight="1">
      <c r="A57" s="54"/>
      <c r="B57" s="8" t="s">
        <v>173</v>
      </c>
      <c r="C57" s="5" t="s">
        <v>174</v>
      </c>
      <c r="D57" s="41">
        <v>15869</v>
      </c>
      <c r="E57" s="41"/>
      <c r="F57" s="41"/>
      <c r="G57" s="85">
        <f t="shared" si="13"/>
        <v>15869</v>
      </c>
      <c r="H57" s="90">
        <f t="shared" si="14"/>
        <v>15869</v>
      </c>
      <c r="I57" s="41"/>
      <c r="J57" s="90">
        <f t="shared" si="15"/>
        <v>15869</v>
      </c>
      <c r="K57" s="82"/>
      <c r="L57" s="82"/>
      <c r="M57" s="82"/>
      <c r="N57" s="85"/>
      <c r="O57" s="85"/>
      <c r="P57" s="163"/>
      <c r="Q57" s="163"/>
      <c r="R57" s="130"/>
    </row>
    <row r="58" spans="1:18" s="14" customFormat="1" ht="14.25" customHeight="1">
      <c r="A58" s="54"/>
      <c r="B58" s="8" t="s">
        <v>207</v>
      </c>
      <c r="C58" s="5" t="s">
        <v>213</v>
      </c>
      <c r="D58" s="41">
        <v>3836</v>
      </c>
      <c r="E58" s="41"/>
      <c r="F58" s="41">
        <v>812</v>
      </c>
      <c r="G58" s="85">
        <f t="shared" si="13"/>
        <v>3024</v>
      </c>
      <c r="H58" s="90">
        <f t="shared" si="14"/>
        <v>3024</v>
      </c>
      <c r="I58" s="41"/>
      <c r="J58" s="90">
        <f t="shared" si="15"/>
        <v>3024</v>
      </c>
      <c r="K58" s="82">
        <v>0</v>
      </c>
      <c r="L58" s="82"/>
      <c r="M58" s="82"/>
      <c r="N58" s="85"/>
      <c r="O58" s="85"/>
      <c r="P58" s="163"/>
      <c r="Q58" s="163"/>
      <c r="R58" s="130"/>
    </row>
    <row r="59" spans="1:18" s="14" customFormat="1" ht="15" customHeight="1">
      <c r="A59" s="54"/>
      <c r="B59" s="8" t="s">
        <v>228</v>
      </c>
      <c r="C59" s="5" t="s">
        <v>434</v>
      </c>
      <c r="D59" s="41">
        <v>29778</v>
      </c>
      <c r="E59" s="41"/>
      <c r="F59" s="41"/>
      <c r="G59" s="85">
        <f t="shared" si="13"/>
        <v>29778</v>
      </c>
      <c r="H59" s="90">
        <f t="shared" si="14"/>
        <v>29778</v>
      </c>
      <c r="I59" s="41"/>
      <c r="J59" s="90">
        <f t="shared" si="15"/>
        <v>29778</v>
      </c>
      <c r="K59" s="82">
        <v>0</v>
      </c>
      <c r="L59" s="82"/>
      <c r="M59" s="82"/>
      <c r="N59" s="85"/>
      <c r="O59" s="85"/>
      <c r="P59" s="163"/>
      <c r="Q59" s="163"/>
      <c r="R59" s="130"/>
    </row>
    <row r="60" spans="1:18" s="14" customFormat="1" ht="15" customHeight="1">
      <c r="A60" s="50" t="s">
        <v>182</v>
      </c>
      <c r="B60" s="59"/>
      <c r="C60" s="18" t="s">
        <v>183</v>
      </c>
      <c r="D60" s="83">
        <f>D61+D63+D65</f>
        <v>320044</v>
      </c>
      <c r="E60" s="83">
        <f>E61+E63+E65</f>
        <v>0</v>
      </c>
      <c r="F60" s="83">
        <f>F61+F63+F65</f>
        <v>0</v>
      </c>
      <c r="G60" s="83">
        <f>G61+G63+G65</f>
        <v>320044</v>
      </c>
      <c r="H60" s="83">
        <f aca="true" t="shared" si="16" ref="H60:R60">H61+H63+H65</f>
        <v>320044</v>
      </c>
      <c r="I60" s="83">
        <f t="shared" si="16"/>
        <v>240183</v>
      </c>
      <c r="J60" s="83">
        <f t="shared" si="16"/>
        <v>79861</v>
      </c>
      <c r="K60" s="83">
        <f t="shared" si="16"/>
        <v>0</v>
      </c>
      <c r="L60" s="83">
        <f t="shared" si="16"/>
        <v>0</v>
      </c>
      <c r="M60" s="83">
        <f t="shared" si="16"/>
        <v>0</v>
      </c>
      <c r="N60" s="83">
        <f t="shared" si="16"/>
        <v>0</v>
      </c>
      <c r="O60" s="83"/>
      <c r="P60" s="83">
        <f t="shared" si="16"/>
        <v>0</v>
      </c>
      <c r="Q60" s="83">
        <f t="shared" si="16"/>
        <v>0</v>
      </c>
      <c r="R60" s="84">
        <f t="shared" si="16"/>
        <v>0</v>
      </c>
    </row>
    <row r="61" spans="1:18" s="14" customFormat="1" ht="24" customHeight="1">
      <c r="A61" s="52" t="s">
        <v>184</v>
      </c>
      <c r="B61" s="48"/>
      <c r="C61" s="37" t="s">
        <v>185</v>
      </c>
      <c r="D61" s="79">
        <f>D62</f>
        <v>44000</v>
      </c>
      <c r="E61" s="79">
        <f>E62</f>
        <v>0</v>
      </c>
      <c r="F61" s="79">
        <f>F62</f>
        <v>0</v>
      </c>
      <c r="G61" s="79">
        <f>G62</f>
        <v>44000</v>
      </c>
      <c r="H61" s="79">
        <f>H62</f>
        <v>44000</v>
      </c>
      <c r="I61" s="79">
        <f aca="true" t="shared" si="17" ref="I61:R61">I62</f>
        <v>0</v>
      </c>
      <c r="J61" s="79">
        <f t="shared" si="17"/>
        <v>44000</v>
      </c>
      <c r="K61" s="79">
        <f t="shared" si="17"/>
        <v>0</v>
      </c>
      <c r="L61" s="79">
        <f t="shared" si="17"/>
        <v>0</v>
      </c>
      <c r="M61" s="79">
        <f t="shared" si="17"/>
        <v>0</v>
      </c>
      <c r="N61" s="79">
        <f t="shared" si="17"/>
        <v>0</v>
      </c>
      <c r="O61" s="79"/>
      <c r="P61" s="79">
        <f t="shared" si="17"/>
        <v>0</v>
      </c>
      <c r="Q61" s="79">
        <f t="shared" si="17"/>
        <v>0</v>
      </c>
      <c r="R61" s="80">
        <f t="shared" si="17"/>
        <v>0</v>
      </c>
    </row>
    <row r="62" spans="1:18" s="14" customFormat="1" ht="16.5" customHeight="1">
      <c r="A62" s="54"/>
      <c r="B62" s="8" t="s">
        <v>153</v>
      </c>
      <c r="C62" s="5" t="s">
        <v>225</v>
      </c>
      <c r="D62" s="41">
        <v>44000</v>
      </c>
      <c r="E62" s="41"/>
      <c r="F62" s="41"/>
      <c r="G62" s="85">
        <f>D62+E62-F62</f>
        <v>44000</v>
      </c>
      <c r="H62" s="90">
        <f>G62</f>
        <v>44000</v>
      </c>
      <c r="I62" s="41"/>
      <c r="J62" s="81">
        <f>H62</f>
        <v>44000</v>
      </c>
      <c r="K62" s="81">
        <v>0</v>
      </c>
      <c r="L62" s="81"/>
      <c r="M62" s="81"/>
      <c r="N62" s="85"/>
      <c r="O62" s="85"/>
      <c r="P62" s="163"/>
      <c r="Q62" s="163"/>
      <c r="R62" s="130"/>
    </row>
    <row r="63" spans="1:18" s="14" customFormat="1" ht="21.75" customHeight="1">
      <c r="A63" s="52" t="s">
        <v>186</v>
      </c>
      <c r="B63" s="48"/>
      <c r="C63" s="37" t="s">
        <v>13</v>
      </c>
      <c r="D63" s="79">
        <f>D64</f>
        <v>11000</v>
      </c>
      <c r="E63" s="79">
        <f>E64</f>
        <v>0</v>
      </c>
      <c r="F63" s="79">
        <f>F64</f>
        <v>0</v>
      </c>
      <c r="G63" s="79">
        <f>G64</f>
        <v>11000</v>
      </c>
      <c r="H63" s="79">
        <f aca="true" t="shared" si="18" ref="H63:R63">H64</f>
        <v>11000</v>
      </c>
      <c r="I63" s="79">
        <f t="shared" si="18"/>
        <v>0</v>
      </c>
      <c r="J63" s="79">
        <f t="shared" si="18"/>
        <v>11000</v>
      </c>
      <c r="K63" s="79">
        <f t="shared" si="18"/>
        <v>0</v>
      </c>
      <c r="L63" s="79">
        <f t="shared" si="18"/>
        <v>0</v>
      </c>
      <c r="M63" s="79">
        <f t="shared" si="18"/>
        <v>0</v>
      </c>
      <c r="N63" s="79">
        <f t="shared" si="18"/>
        <v>0</v>
      </c>
      <c r="O63" s="79"/>
      <c r="P63" s="79">
        <f t="shared" si="18"/>
        <v>0</v>
      </c>
      <c r="Q63" s="79">
        <f t="shared" si="18"/>
        <v>0</v>
      </c>
      <c r="R63" s="80">
        <f t="shared" si="18"/>
        <v>0</v>
      </c>
    </row>
    <row r="64" spans="1:18" s="14" customFormat="1" ht="16.5" customHeight="1">
      <c r="A64" s="54"/>
      <c r="B64" s="8" t="s">
        <v>153</v>
      </c>
      <c r="C64" s="5" t="s">
        <v>225</v>
      </c>
      <c r="D64" s="41">
        <v>11000</v>
      </c>
      <c r="E64" s="41"/>
      <c r="F64" s="41"/>
      <c r="G64" s="85">
        <f>D64+E64-F64</f>
        <v>11000</v>
      </c>
      <c r="H64" s="41">
        <f>G64</f>
        <v>11000</v>
      </c>
      <c r="I64" s="41"/>
      <c r="J64" s="81">
        <f>H64</f>
        <v>11000</v>
      </c>
      <c r="K64" s="82">
        <v>0</v>
      </c>
      <c r="L64" s="82"/>
      <c r="M64" s="82"/>
      <c r="N64" s="85"/>
      <c r="O64" s="85"/>
      <c r="P64" s="163"/>
      <c r="Q64" s="163"/>
      <c r="R64" s="130"/>
    </row>
    <row r="65" spans="1:18" s="14" customFormat="1" ht="15.75" customHeight="1">
      <c r="A65" s="52" t="s">
        <v>188</v>
      </c>
      <c r="B65" s="48"/>
      <c r="C65" s="37" t="s">
        <v>189</v>
      </c>
      <c r="D65" s="79">
        <f>SUM(D66:D85)</f>
        <v>265044</v>
      </c>
      <c r="E65" s="79">
        <f>SUM(E66:E85)</f>
        <v>0</v>
      </c>
      <c r="F65" s="79">
        <f>SUM(F66:F85)</f>
        <v>0</v>
      </c>
      <c r="G65" s="79">
        <f>SUM(G66:G85)</f>
        <v>265044</v>
      </c>
      <c r="H65" s="79">
        <f aca="true" t="shared" si="19" ref="H65:R65">SUM(H66:H85)</f>
        <v>265044</v>
      </c>
      <c r="I65" s="79">
        <f t="shared" si="19"/>
        <v>240183</v>
      </c>
      <c r="J65" s="79">
        <f t="shared" si="19"/>
        <v>24861</v>
      </c>
      <c r="K65" s="79">
        <f t="shared" si="19"/>
        <v>0</v>
      </c>
      <c r="L65" s="79">
        <f t="shared" si="19"/>
        <v>0</v>
      </c>
      <c r="M65" s="79">
        <f t="shared" si="19"/>
        <v>0</v>
      </c>
      <c r="N65" s="79">
        <f t="shared" si="19"/>
        <v>0</v>
      </c>
      <c r="O65" s="79"/>
      <c r="P65" s="79">
        <f t="shared" si="19"/>
        <v>0</v>
      </c>
      <c r="Q65" s="79">
        <f t="shared" si="19"/>
        <v>0</v>
      </c>
      <c r="R65" s="80">
        <f t="shared" si="19"/>
        <v>0</v>
      </c>
    </row>
    <row r="66" spans="1:18" s="14" customFormat="1" ht="15" customHeight="1">
      <c r="A66" s="54"/>
      <c r="B66" s="8" t="s">
        <v>140</v>
      </c>
      <c r="C66" s="5" t="s">
        <v>18</v>
      </c>
      <c r="D66" s="41">
        <v>72640</v>
      </c>
      <c r="E66" s="41"/>
      <c r="F66" s="41"/>
      <c r="G66" s="85">
        <f>D66+E66-F66</f>
        <v>72640</v>
      </c>
      <c r="H66" s="41">
        <f>G66</f>
        <v>72640</v>
      </c>
      <c r="I66" s="41">
        <f>H66</f>
        <v>72640</v>
      </c>
      <c r="J66" s="81">
        <v>0</v>
      </c>
      <c r="K66" s="82">
        <v>0</v>
      </c>
      <c r="L66" s="82"/>
      <c r="M66" s="82"/>
      <c r="N66" s="85"/>
      <c r="O66" s="85"/>
      <c r="P66" s="163"/>
      <c r="Q66" s="163"/>
      <c r="R66" s="130"/>
    </row>
    <row r="67" spans="1:18" s="14" customFormat="1" ht="22.5" customHeight="1">
      <c r="A67" s="54"/>
      <c r="B67" s="8" t="s">
        <v>142</v>
      </c>
      <c r="C67" s="5" t="s">
        <v>19</v>
      </c>
      <c r="D67" s="41">
        <v>117558</v>
      </c>
      <c r="E67" s="41"/>
      <c r="F67" s="41"/>
      <c r="G67" s="85">
        <f aca="true" t="shared" si="20" ref="G67:G85">D67+E67-F67</f>
        <v>117558</v>
      </c>
      <c r="H67" s="41">
        <f aca="true" t="shared" si="21" ref="H67:H85">G67</f>
        <v>117558</v>
      </c>
      <c r="I67" s="41">
        <f>H67</f>
        <v>117558</v>
      </c>
      <c r="J67" s="81">
        <v>0</v>
      </c>
      <c r="K67" s="82">
        <v>0</v>
      </c>
      <c r="L67" s="82"/>
      <c r="M67" s="82"/>
      <c r="N67" s="85"/>
      <c r="O67" s="85"/>
      <c r="P67" s="163"/>
      <c r="Q67" s="163"/>
      <c r="R67" s="130"/>
    </row>
    <row r="68" spans="1:18" s="14" customFormat="1" ht="14.25" customHeight="1">
      <c r="A68" s="54"/>
      <c r="B68" s="8" t="s">
        <v>144</v>
      </c>
      <c r="C68" s="5" t="s">
        <v>388</v>
      </c>
      <c r="D68" s="41">
        <v>14712</v>
      </c>
      <c r="E68" s="41"/>
      <c r="F68" s="41"/>
      <c r="G68" s="85">
        <f t="shared" si="20"/>
        <v>14712</v>
      </c>
      <c r="H68" s="41">
        <f t="shared" si="21"/>
        <v>14712</v>
      </c>
      <c r="I68" s="41">
        <f>H68</f>
        <v>14712</v>
      </c>
      <c r="J68" s="81">
        <v>0</v>
      </c>
      <c r="K68" s="82">
        <v>0</v>
      </c>
      <c r="L68" s="82"/>
      <c r="M68" s="82"/>
      <c r="N68" s="85"/>
      <c r="O68" s="85"/>
      <c r="P68" s="163"/>
      <c r="Q68" s="163"/>
      <c r="R68" s="130"/>
    </row>
    <row r="69" spans="1:18" s="14" customFormat="1" ht="15" customHeight="1">
      <c r="A69" s="54"/>
      <c r="B69" s="58" t="s">
        <v>190</v>
      </c>
      <c r="C69" s="5" t="s">
        <v>575</v>
      </c>
      <c r="D69" s="41">
        <v>31538</v>
      </c>
      <c r="E69" s="41"/>
      <c r="F69" s="41"/>
      <c r="G69" s="85">
        <f t="shared" si="20"/>
        <v>31538</v>
      </c>
      <c r="H69" s="41">
        <f t="shared" si="21"/>
        <v>31538</v>
      </c>
      <c r="I69" s="41">
        <f>H69</f>
        <v>31538</v>
      </c>
      <c r="J69" s="81"/>
      <c r="K69" s="82">
        <v>0</v>
      </c>
      <c r="L69" s="82"/>
      <c r="M69" s="82"/>
      <c r="N69" s="85"/>
      <c r="O69" s="85"/>
      <c r="P69" s="163"/>
      <c r="Q69" s="163"/>
      <c r="R69" s="130"/>
    </row>
    <row r="70" spans="1:18" s="14" customFormat="1" ht="14.25" customHeight="1">
      <c r="A70" s="54"/>
      <c r="B70" s="58" t="s">
        <v>146</v>
      </c>
      <c r="C70" s="5" t="s">
        <v>107</v>
      </c>
      <c r="D70" s="41">
        <v>3735</v>
      </c>
      <c r="E70" s="41"/>
      <c r="F70" s="41"/>
      <c r="G70" s="85">
        <f t="shared" si="20"/>
        <v>3735</v>
      </c>
      <c r="H70" s="41">
        <f t="shared" si="21"/>
        <v>3735</v>
      </c>
      <c r="I70" s="41">
        <f>H70</f>
        <v>3735</v>
      </c>
      <c r="J70" s="81"/>
      <c r="K70" s="82">
        <v>0</v>
      </c>
      <c r="L70" s="82"/>
      <c r="M70" s="82"/>
      <c r="N70" s="85"/>
      <c r="O70" s="85"/>
      <c r="P70" s="163"/>
      <c r="Q70" s="163"/>
      <c r="R70" s="130"/>
    </row>
    <row r="71" spans="1:18" s="14" customFormat="1" ht="13.5" customHeight="1">
      <c r="A71" s="54"/>
      <c r="B71" s="8" t="s">
        <v>148</v>
      </c>
      <c r="C71" s="5" t="s">
        <v>149</v>
      </c>
      <c r="D71" s="41">
        <v>4911</v>
      </c>
      <c r="E71" s="41"/>
      <c r="F71" s="41"/>
      <c r="G71" s="85">
        <f t="shared" si="20"/>
        <v>4911</v>
      </c>
      <c r="H71" s="41">
        <f t="shared" si="21"/>
        <v>4911</v>
      </c>
      <c r="I71" s="41"/>
      <c r="J71" s="81">
        <f>H71</f>
        <v>4911</v>
      </c>
      <c r="K71" s="82">
        <v>0</v>
      </c>
      <c r="L71" s="82"/>
      <c r="M71" s="82"/>
      <c r="N71" s="85"/>
      <c r="O71" s="85"/>
      <c r="P71" s="163"/>
      <c r="Q71" s="163"/>
      <c r="R71" s="130"/>
    </row>
    <row r="72" spans="1:18" s="14" customFormat="1" ht="13.5" customHeight="1">
      <c r="A72" s="54"/>
      <c r="B72" s="8" t="s">
        <v>150</v>
      </c>
      <c r="C72" s="5" t="s">
        <v>223</v>
      </c>
      <c r="D72" s="41">
        <v>2512</v>
      </c>
      <c r="E72" s="41"/>
      <c r="F72" s="41"/>
      <c r="G72" s="85">
        <f t="shared" si="20"/>
        <v>2512</v>
      </c>
      <c r="H72" s="41">
        <f t="shared" si="21"/>
        <v>2512</v>
      </c>
      <c r="I72" s="41"/>
      <c r="J72" s="81">
        <f aca="true" t="shared" si="22" ref="J72:J85">H72</f>
        <v>2512</v>
      </c>
      <c r="K72" s="82"/>
      <c r="L72" s="82"/>
      <c r="M72" s="82"/>
      <c r="N72" s="85"/>
      <c r="O72" s="85"/>
      <c r="P72" s="163"/>
      <c r="Q72" s="163"/>
      <c r="R72" s="130"/>
    </row>
    <row r="73" spans="1:18" s="14" customFormat="1" ht="13.5" customHeight="1">
      <c r="A73" s="54"/>
      <c r="B73" s="8" t="s">
        <v>208</v>
      </c>
      <c r="C73" s="5" t="s">
        <v>212</v>
      </c>
      <c r="D73" s="41">
        <v>200</v>
      </c>
      <c r="E73" s="41"/>
      <c r="F73" s="41"/>
      <c r="G73" s="85">
        <f t="shared" si="20"/>
        <v>200</v>
      </c>
      <c r="H73" s="41">
        <f t="shared" si="21"/>
        <v>200</v>
      </c>
      <c r="I73" s="41"/>
      <c r="J73" s="81">
        <f t="shared" si="22"/>
        <v>200</v>
      </c>
      <c r="K73" s="82"/>
      <c r="L73" s="82"/>
      <c r="M73" s="82"/>
      <c r="N73" s="85"/>
      <c r="O73" s="85"/>
      <c r="P73" s="163"/>
      <c r="Q73" s="163"/>
      <c r="R73" s="130"/>
    </row>
    <row r="74" spans="1:18" s="14" customFormat="1" ht="12.75" customHeight="1">
      <c r="A74" s="54"/>
      <c r="B74" s="8" t="s">
        <v>153</v>
      </c>
      <c r="C74" s="5" t="s">
        <v>225</v>
      </c>
      <c r="D74" s="41">
        <v>4900</v>
      </c>
      <c r="E74" s="41"/>
      <c r="F74" s="41"/>
      <c r="G74" s="85">
        <f t="shared" si="20"/>
        <v>4900</v>
      </c>
      <c r="H74" s="41">
        <f t="shared" si="21"/>
        <v>4900</v>
      </c>
      <c r="I74" s="41"/>
      <c r="J74" s="81">
        <f t="shared" si="22"/>
        <v>4900</v>
      </c>
      <c r="K74" s="82">
        <v>0</v>
      </c>
      <c r="L74" s="82"/>
      <c r="M74" s="82"/>
      <c r="N74" s="85"/>
      <c r="O74" s="85"/>
      <c r="P74" s="163"/>
      <c r="Q74" s="163"/>
      <c r="R74" s="130"/>
    </row>
    <row r="75" spans="1:18" s="14" customFormat="1" ht="12.75" customHeight="1">
      <c r="A75" s="54"/>
      <c r="B75" s="8" t="s">
        <v>315</v>
      </c>
      <c r="C75" s="5" t="s">
        <v>317</v>
      </c>
      <c r="D75" s="41">
        <v>678</v>
      </c>
      <c r="E75" s="41"/>
      <c r="F75" s="41"/>
      <c r="G75" s="85">
        <f t="shared" si="20"/>
        <v>678</v>
      </c>
      <c r="H75" s="41">
        <f t="shared" si="21"/>
        <v>678</v>
      </c>
      <c r="I75" s="41"/>
      <c r="J75" s="81">
        <f t="shared" si="22"/>
        <v>678</v>
      </c>
      <c r="K75" s="82"/>
      <c r="L75" s="82"/>
      <c r="M75" s="82"/>
      <c r="N75" s="85"/>
      <c r="O75" s="85"/>
      <c r="P75" s="163"/>
      <c r="Q75" s="163"/>
      <c r="R75" s="130"/>
    </row>
    <row r="76" spans="1:18" s="14" customFormat="1" ht="12.75" customHeight="1">
      <c r="A76" s="54"/>
      <c r="B76" s="8" t="s">
        <v>303</v>
      </c>
      <c r="C76" s="5" t="s">
        <v>307</v>
      </c>
      <c r="D76" s="41">
        <v>2020</v>
      </c>
      <c r="E76" s="41"/>
      <c r="F76" s="41"/>
      <c r="G76" s="85">
        <f t="shared" si="20"/>
        <v>2020</v>
      </c>
      <c r="H76" s="41">
        <f t="shared" si="21"/>
        <v>2020</v>
      </c>
      <c r="I76" s="41"/>
      <c r="J76" s="81">
        <f t="shared" si="22"/>
        <v>2020</v>
      </c>
      <c r="K76" s="82"/>
      <c r="L76" s="82"/>
      <c r="M76" s="82"/>
      <c r="N76" s="85"/>
      <c r="O76" s="85"/>
      <c r="P76" s="163"/>
      <c r="Q76" s="163"/>
      <c r="R76" s="130"/>
    </row>
    <row r="77" spans="1:18" s="14" customFormat="1" ht="12.75" customHeight="1">
      <c r="A77" s="54"/>
      <c r="B77" s="8" t="s">
        <v>32</v>
      </c>
      <c r="C77" s="5" t="s">
        <v>33</v>
      </c>
      <c r="D77" s="41">
        <v>50</v>
      </c>
      <c r="E77" s="41"/>
      <c r="F77" s="41"/>
      <c r="G77" s="85">
        <f t="shared" si="20"/>
        <v>50</v>
      </c>
      <c r="H77" s="41">
        <f t="shared" si="21"/>
        <v>50</v>
      </c>
      <c r="I77" s="41"/>
      <c r="J77" s="81">
        <f t="shared" si="22"/>
        <v>50</v>
      </c>
      <c r="K77" s="82"/>
      <c r="L77" s="82"/>
      <c r="M77" s="82"/>
      <c r="N77" s="85"/>
      <c r="O77" s="85"/>
      <c r="P77" s="163"/>
      <c r="Q77" s="163"/>
      <c r="R77" s="130"/>
    </row>
    <row r="78" spans="1:18" s="14" customFormat="1" ht="12.75" customHeight="1">
      <c r="A78" s="54"/>
      <c r="B78" s="8" t="s">
        <v>321</v>
      </c>
      <c r="C78" s="5" t="s">
        <v>322</v>
      </c>
      <c r="D78" s="41">
        <v>2970</v>
      </c>
      <c r="E78" s="41"/>
      <c r="F78" s="41"/>
      <c r="G78" s="85">
        <f t="shared" si="20"/>
        <v>2970</v>
      </c>
      <c r="H78" s="41">
        <f t="shared" si="21"/>
        <v>2970</v>
      </c>
      <c r="I78" s="41"/>
      <c r="J78" s="81">
        <f t="shared" si="22"/>
        <v>2970</v>
      </c>
      <c r="K78" s="82"/>
      <c r="L78" s="82"/>
      <c r="M78" s="82"/>
      <c r="N78" s="85"/>
      <c r="O78" s="85"/>
      <c r="P78" s="163"/>
      <c r="Q78" s="163"/>
      <c r="R78" s="130"/>
    </row>
    <row r="79" spans="1:18" s="14" customFormat="1" ht="13.5" customHeight="1">
      <c r="A79" s="54"/>
      <c r="B79" s="8" t="s">
        <v>155</v>
      </c>
      <c r="C79" s="5" t="s">
        <v>156</v>
      </c>
      <c r="D79" s="41">
        <v>250</v>
      </c>
      <c r="E79" s="41"/>
      <c r="F79" s="41"/>
      <c r="G79" s="85">
        <f t="shared" si="20"/>
        <v>250</v>
      </c>
      <c r="H79" s="41">
        <f t="shared" si="21"/>
        <v>250</v>
      </c>
      <c r="I79" s="41"/>
      <c r="J79" s="81">
        <f t="shared" si="22"/>
        <v>250</v>
      </c>
      <c r="K79" s="82">
        <v>0</v>
      </c>
      <c r="L79" s="82"/>
      <c r="M79" s="82"/>
      <c r="N79" s="85"/>
      <c r="O79" s="85"/>
      <c r="P79" s="163"/>
      <c r="Q79" s="163"/>
      <c r="R79" s="130"/>
    </row>
    <row r="80" spans="1:18" s="14" customFormat="1" ht="13.5" customHeight="1">
      <c r="A80" s="54"/>
      <c r="B80" s="8" t="s">
        <v>157</v>
      </c>
      <c r="C80" s="5" t="s">
        <v>158</v>
      </c>
      <c r="D80" s="41">
        <v>1053</v>
      </c>
      <c r="E80" s="41"/>
      <c r="F80" s="41"/>
      <c r="G80" s="85">
        <f t="shared" si="20"/>
        <v>1053</v>
      </c>
      <c r="H80" s="41">
        <f t="shared" si="21"/>
        <v>1053</v>
      </c>
      <c r="I80" s="41"/>
      <c r="J80" s="81">
        <f t="shared" si="22"/>
        <v>1053</v>
      </c>
      <c r="K80" s="82">
        <v>0</v>
      </c>
      <c r="L80" s="82"/>
      <c r="M80" s="82"/>
      <c r="N80" s="85"/>
      <c r="O80" s="85"/>
      <c r="P80" s="163"/>
      <c r="Q80" s="163"/>
      <c r="R80" s="130"/>
    </row>
    <row r="81" spans="1:18" s="14" customFormat="1" ht="15" customHeight="1">
      <c r="A81" s="54"/>
      <c r="B81" s="8" t="s">
        <v>159</v>
      </c>
      <c r="C81" s="5" t="s">
        <v>160</v>
      </c>
      <c r="D81" s="41">
        <v>3667</v>
      </c>
      <c r="E81" s="41"/>
      <c r="F81" s="41"/>
      <c r="G81" s="85">
        <f t="shared" si="20"/>
        <v>3667</v>
      </c>
      <c r="H81" s="41">
        <f t="shared" si="21"/>
        <v>3667</v>
      </c>
      <c r="I81" s="41"/>
      <c r="J81" s="81">
        <f t="shared" si="22"/>
        <v>3667</v>
      </c>
      <c r="K81" s="82">
        <v>0</v>
      </c>
      <c r="L81" s="82"/>
      <c r="M81" s="82"/>
      <c r="N81" s="85"/>
      <c r="O81" s="85"/>
      <c r="P81" s="163"/>
      <c r="Q81" s="163"/>
      <c r="R81" s="130"/>
    </row>
    <row r="82" spans="1:18" s="14" customFormat="1" ht="15" customHeight="1">
      <c r="A82" s="54"/>
      <c r="B82" s="8" t="s">
        <v>564</v>
      </c>
      <c r="C82" s="5" t="s">
        <v>563</v>
      </c>
      <c r="D82" s="41">
        <v>450</v>
      </c>
      <c r="E82" s="41"/>
      <c r="F82" s="41"/>
      <c r="G82" s="85">
        <f t="shared" si="20"/>
        <v>450</v>
      </c>
      <c r="H82" s="41">
        <f t="shared" si="21"/>
        <v>450</v>
      </c>
      <c r="I82" s="41"/>
      <c r="J82" s="81">
        <f t="shared" si="22"/>
        <v>450</v>
      </c>
      <c r="K82" s="82"/>
      <c r="L82" s="82"/>
      <c r="M82" s="82"/>
      <c r="N82" s="85"/>
      <c r="O82" s="85"/>
      <c r="P82" s="163"/>
      <c r="Q82" s="163"/>
      <c r="R82" s="130"/>
    </row>
    <row r="83" spans="1:18" s="14" customFormat="1" ht="15" customHeight="1">
      <c r="A83" s="54"/>
      <c r="B83" s="8" t="s">
        <v>304</v>
      </c>
      <c r="C83" s="5" t="s">
        <v>312</v>
      </c>
      <c r="D83" s="41">
        <v>450</v>
      </c>
      <c r="E83" s="41"/>
      <c r="F83" s="41"/>
      <c r="G83" s="85">
        <f t="shared" si="20"/>
        <v>450</v>
      </c>
      <c r="H83" s="41">
        <f t="shared" si="21"/>
        <v>450</v>
      </c>
      <c r="I83" s="41"/>
      <c r="J83" s="81">
        <f t="shared" si="22"/>
        <v>450</v>
      </c>
      <c r="K83" s="82"/>
      <c r="L83" s="82"/>
      <c r="M83" s="82"/>
      <c r="N83" s="85"/>
      <c r="O83" s="85"/>
      <c r="P83" s="163"/>
      <c r="Q83" s="163"/>
      <c r="R83" s="130"/>
    </row>
    <row r="84" spans="1:18" s="14" customFormat="1" ht="15" customHeight="1">
      <c r="A84" s="54"/>
      <c r="B84" s="8" t="s">
        <v>305</v>
      </c>
      <c r="C84" s="5" t="s">
        <v>313</v>
      </c>
      <c r="D84" s="41">
        <v>350</v>
      </c>
      <c r="E84" s="41"/>
      <c r="F84" s="41"/>
      <c r="G84" s="85">
        <f t="shared" si="20"/>
        <v>350</v>
      </c>
      <c r="H84" s="41">
        <f t="shared" si="21"/>
        <v>350</v>
      </c>
      <c r="I84" s="41"/>
      <c r="J84" s="81">
        <f t="shared" si="22"/>
        <v>350</v>
      </c>
      <c r="K84" s="82"/>
      <c r="L84" s="82"/>
      <c r="M84" s="82"/>
      <c r="N84" s="85"/>
      <c r="O84" s="85"/>
      <c r="P84" s="163"/>
      <c r="Q84" s="163"/>
      <c r="R84" s="130"/>
    </row>
    <row r="85" spans="1:18" s="14" customFormat="1" ht="15" customHeight="1">
      <c r="A85" s="54"/>
      <c r="B85" s="8" t="s">
        <v>306</v>
      </c>
      <c r="C85" s="5" t="s">
        <v>314</v>
      </c>
      <c r="D85" s="41">
        <v>400</v>
      </c>
      <c r="E85" s="41"/>
      <c r="F85" s="41"/>
      <c r="G85" s="85">
        <f t="shared" si="20"/>
        <v>400</v>
      </c>
      <c r="H85" s="41">
        <f t="shared" si="21"/>
        <v>400</v>
      </c>
      <c r="I85" s="41"/>
      <c r="J85" s="81">
        <f t="shared" si="22"/>
        <v>400</v>
      </c>
      <c r="K85" s="82"/>
      <c r="L85" s="82"/>
      <c r="M85" s="82"/>
      <c r="N85" s="85"/>
      <c r="O85" s="85"/>
      <c r="P85" s="163"/>
      <c r="Q85" s="163"/>
      <c r="R85" s="130"/>
    </row>
    <row r="86" spans="1:18" s="14" customFormat="1" ht="18" customHeight="1">
      <c r="A86" s="50" t="s">
        <v>191</v>
      </c>
      <c r="B86" s="59"/>
      <c r="C86" s="18" t="s">
        <v>192</v>
      </c>
      <c r="D86" s="83">
        <f aca="true" t="shared" si="23" ref="D86:N86">D87+D98+D100+D110+D137+D141+D154</f>
        <v>3593786</v>
      </c>
      <c r="E86" s="83">
        <f t="shared" si="23"/>
        <v>3000</v>
      </c>
      <c r="F86" s="83">
        <f t="shared" si="23"/>
        <v>3000</v>
      </c>
      <c r="G86" s="83">
        <f t="shared" si="23"/>
        <v>3593786</v>
      </c>
      <c r="H86" s="83">
        <f t="shared" si="23"/>
        <v>3578786</v>
      </c>
      <c r="I86" s="83">
        <f t="shared" si="23"/>
        <v>2331659</v>
      </c>
      <c r="J86" s="83">
        <f t="shared" si="23"/>
        <v>934046</v>
      </c>
      <c r="K86" s="83">
        <f t="shared" si="23"/>
        <v>8323</v>
      </c>
      <c r="L86" s="83">
        <f t="shared" si="23"/>
        <v>97640</v>
      </c>
      <c r="M86" s="83">
        <f t="shared" si="23"/>
        <v>207118</v>
      </c>
      <c r="N86" s="83">
        <f t="shared" si="23"/>
        <v>0</v>
      </c>
      <c r="O86" s="83"/>
      <c r="P86" s="83">
        <f>P87+P98+P100+P110+P137+P141+P154</f>
        <v>15000</v>
      </c>
      <c r="Q86" s="83">
        <f>Q87+Q98+Q100+Q110+Q137+Q141+Q154</f>
        <v>15000</v>
      </c>
      <c r="R86" s="84">
        <f>R87+R98+R100+R110+R137+R141+R154</f>
        <v>0</v>
      </c>
    </row>
    <row r="87" spans="1:18" s="14" customFormat="1" ht="17.25" customHeight="1">
      <c r="A87" s="52" t="s">
        <v>193</v>
      </c>
      <c r="B87" s="48"/>
      <c r="C87" s="37" t="s">
        <v>194</v>
      </c>
      <c r="D87" s="79">
        <f>SUM(D88:D97)</f>
        <v>191453</v>
      </c>
      <c r="E87" s="79">
        <f>SUM(E88:E97)</f>
        <v>0</v>
      </c>
      <c r="F87" s="79">
        <f>SUM(F88:F97)</f>
        <v>0</v>
      </c>
      <c r="G87" s="79">
        <f>SUM(G88:G97)</f>
        <v>191453</v>
      </c>
      <c r="H87" s="79">
        <f aca="true" t="shared" si="24" ref="H87:R87">SUM(H88:H97)</f>
        <v>191453</v>
      </c>
      <c r="I87" s="79">
        <f t="shared" si="24"/>
        <v>180081</v>
      </c>
      <c r="J87" s="79">
        <f t="shared" si="24"/>
        <v>11372</v>
      </c>
      <c r="K87" s="79">
        <f t="shared" si="24"/>
        <v>0</v>
      </c>
      <c r="L87" s="79">
        <f t="shared" si="24"/>
        <v>0</v>
      </c>
      <c r="M87" s="79">
        <f t="shared" si="24"/>
        <v>0</v>
      </c>
      <c r="N87" s="79">
        <f t="shared" si="24"/>
        <v>0</v>
      </c>
      <c r="O87" s="79"/>
      <c r="P87" s="79">
        <f t="shared" si="24"/>
        <v>0</v>
      </c>
      <c r="Q87" s="79">
        <f t="shared" si="24"/>
        <v>0</v>
      </c>
      <c r="R87" s="80">
        <f t="shared" si="24"/>
        <v>0</v>
      </c>
    </row>
    <row r="88" spans="1:18" s="14" customFormat="1" ht="14.25" customHeight="1">
      <c r="A88" s="54"/>
      <c r="B88" s="8" t="s">
        <v>140</v>
      </c>
      <c r="C88" s="5" t="s">
        <v>141</v>
      </c>
      <c r="D88" s="41">
        <v>86420</v>
      </c>
      <c r="E88" s="41"/>
      <c r="F88" s="41"/>
      <c r="G88" s="85">
        <f>D88+E88-F88</f>
        <v>86420</v>
      </c>
      <c r="H88" s="41">
        <f>G88</f>
        <v>86420</v>
      </c>
      <c r="I88" s="41">
        <f>H88</f>
        <v>86420</v>
      </c>
      <c r="J88" s="81"/>
      <c r="K88" s="82">
        <v>0</v>
      </c>
      <c r="L88" s="82"/>
      <c r="M88" s="82"/>
      <c r="N88" s="85"/>
      <c r="O88" s="85"/>
      <c r="P88" s="163"/>
      <c r="Q88" s="163"/>
      <c r="R88" s="130"/>
    </row>
    <row r="89" spans="1:18" s="14" customFormat="1" ht="15.75" customHeight="1">
      <c r="A89" s="54"/>
      <c r="B89" s="8" t="s">
        <v>144</v>
      </c>
      <c r="C89" s="5" t="s">
        <v>145</v>
      </c>
      <c r="D89" s="41">
        <v>8760</v>
      </c>
      <c r="E89" s="41"/>
      <c r="F89" s="41"/>
      <c r="G89" s="85">
        <f aca="true" t="shared" si="25" ref="G89:G97">D89+E89-F89</f>
        <v>8760</v>
      </c>
      <c r="H89" s="41">
        <f aca="true" t="shared" si="26" ref="H89:I97">G89</f>
        <v>8760</v>
      </c>
      <c r="I89" s="41">
        <f t="shared" si="26"/>
        <v>8760</v>
      </c>
      <c r="J89" s="81"/>
      <c r="K89" s="82">
        <v>0</v>
      </c>
      <c r="L89" s="82"/>
      <c r="M89" s="82"/>
      <c r="N89" s="85"/>
      <c r="O89" s="85"/>
      <c r="P89" s="163"/>
      <c r="Q89" s="163"/>
      <c r="R89" s="130"/>
    </row>
    <row r="90" spans="1:18" s="14" customFormat="1" ht="16.5" customHeight="1">
      <c r="A90" s="54"/>
      <c r="B90" s="58" t="s">
        <v>190</v>
      </c>
      <c r="C90" s="5" t="s">
        <v>575</v>
      </c>
      <c r="D90" s="41">
        <v>20003</v>
      </c>
      <c r="E90" s="41"/>
      <c r="F90" s="41"/>
      <c r="G90" s="85">
        <f t="shared" si="25"/>
        <v>20003</v>
      </c>
      <c r="H90" s="41">
        <f t="shared" si="26"/>
        <v>20003</v>
      </c>
      <c r="I90" s="41">
        <f t="shared" si="26"/>
        <v>20003</v>
      </c>
      <c r="J90" s="81"/>
      <c r="K90" s="82"/>
      <c r="L90" s="82"/>
      <c r="M90" s="82"/>
      <c r="N90" s="85"/>
      <c r="O90" s="85"/>
      <c r="P90" s="163"/>
      <c r="Q90" s="163"/>
      <c r="R90" s="130"/>
    </row>
    <row r="91" spans="1:18" s="14" customFormat="1" ht="15" customHeight="1">
      <c r="A91" s="54"/>
      <c r="B91" s="58" t="s">
        <v>146</v>
      </c>
      <c r="C91" s="5" t="s">
        <v>107</v>
      </c>
      <c r="D91" s="41">
        <v>3248</v>
      </c>
      <c r="E91" s="41"/>
      <c r="F91" s="41"/>
      <c r="G91" s="85">
        <f t="shared" si="25"/>
        <v>3248</v>
      </c>
      <c r="H91" s="41">
        <f t="shared" si="26"/>
        <v>3248</v>
      </c>
      <c r="I91" s="41">
        <f t="shared" si="26"/>
        <v>3248</v>
      </c>
      <c r="J91" s="81"/>
      <c r="K91" s="82"/>
      <c r="L91" s="82"/>
      <c r="M91" s="82"/>
      <c r="N91" s="85"/>
      <c r="O91" s="85"/>
      <c r="P91" s="163"/>
      <c r="Q91" s="163"/>
      <c r="R91" s="130"/>
    </row>
    <row r="92" spans="1:18" s="14" customFormat="1" ht="15" customHeight="1">
      <c r="A92" s="54"/>
      <c r="B92" s="58" t="s">
        <v>499</v>
      </c>
      <c r="C92" s="5" t="s">
        <v>500</v>
      </c>
      <c r="D92" s="41">
        <v>61650</v>
      </c>
      <c r="E92" s="41"/>
      <c r="F92" s="41"/>
      <c r="G92" s="85">
        <f t="shared" si="25"/>
        <v>61650</v>
      </c>
      <c r="H92" s="41">
        <f t="shared" si="26"/>
        <v>61650</v>
      </c>
      <c r="I92" s="41">
        <f t="shared" si="26"/>
        <v>61650</v>
      </c>
      <c r="J92" s="81"/>
      <c r="K92" s="82"/>
      <c r="L92" s="82"/>
      <c r="M92" s="82"/>
      <c r="N92" s="85"/>
      <c r="O92" s="85"/>
      <c r="P92" s="163"/>
      <c r="Q92" s="163"/>
      <c r="R92" s="130"/>
    </row>
    <row r="93" spans="1:18" s="14" customFormat="1" ht="15" customHeight="1">
      <c r="A93" s="54"/>
      <c r="B93" s="8" t="s">
        <v>148</v>
      </c>
      <c r="C93" s="5" t="s">
        <v>149</v>
      </c>
      <c r="D93" s="41">
        <v>659</v>
      </c>
      <c r="E93" s="41"/>
      <c r="F93" s="41"/>
      <c r="G93" s="85">
        <f t="shared" si="25"/>
        <v>659</v>
      </c>
      <c r="H93" s="41">
        <f t="shared" si="26"/>
        <v>659</v>
      </c>
      <c r="I93" s="41"/>
      <c r="J93" s="81">
        <f>H93</f>
        <v>659</v>
      </c>
      <c r="K93" s="82">
        <v>0</v>
      </c>
      <c r="L93" s="82"/>
      <c r="M93" s="82"/>
      <c r="N93" s="85"/>
      <c r="O93" s="85"/>
      <c r="P93" s="163"/>
      <c r="Q93" s="163"/>
      <c r="R93" s="130"/>
    </row>
    <row r="94" spans="1:18" s="14" customFormat="1" ht="14.25" customHeight="1">
      <c r="A94" s="54"/>
      <c r="B94" s="8" t="s">
        <v>153</v>
      </c>
      <c r="C94" s="5" t="s">
        <v>225</v>
      </c>
      <c r="D94" s="41">
        <v>4808</v>
      </c>
      <c r="E94" s="41"/>
      <c r="F94" s="41"/>
      <c r="G94" s="85">
        <f t="shared" si="25"/>
        <v>4808</v>
      </c>
      <c r="H94" s="41">
        <f t="shared" si="26"/>
        <v>4808</v>
      </c>
      <c r="I94" s="41"/>
      <c r="J94" s="81">
        <f>H94</f>
        <v>4808</v>
      </c>
      <c r="K94" s="82">
        <v>0</v>
      </c>
      <c r="L94" s="82"/>
      <c r="M94" s="82"/>
      <c r="N94" s="85"/>
      <c r="O94" s="85"/>
      <c r="P94" s="163"/>
      <c r="Q94" s="163"/>
      <c r="R94" s="130"/>
    </row>
    <row r="95" spans="1:18" s="14" customFormat="1" ht="15" customHeight="1">
      <c r="A95" s="54"/>
      <c r="B95" s="8" t="s">
        <v>159</v>
      </c>
      <c r="C95" s="5" t="s">
        <v>160</v>
      </c>
      <c r="D95" s="41">
        <v>3850</v>
      </c>
      <c r="E95" s="41"/>
      <c r="F95" s="41"/>
      <c r="G95" s="85">
        <f t="shared" si="25"/>
        <v>3850</v>
      </c>
      <c r="H95" s="41">
        <f t="shared" si="26"/>
        <v>3850</v>
      </c>
      <c r="I95" s="41"/>
      <c r="J95" s="81">
        <f>H95</f>
        <v>3850</v>
      </c>
      <c r="K95" s="82">
        <v>0</v>
      </c>
      <c r="L95" s="82"/>
      <c r="M95" s="82"/>
      <c r="N95" s="85"/>
      <c r="O95" s="85"/>
      <c r="P95" s="163"/>
      <c r="Q95" s="163"/>
      <c r="R95" s="130"/>
    </row>
    <row r="96" spans="1:18" s="14" customFormat="1" ht="15" customHeight="1">
      <c r="A96" s="54"/>
      <c r="B96" s="8" t="s">
        <v>305</v>
      </c>
      <c r="C96" s="5" t="s">
        <v>313</v>
      </c>
      <c r="D96" s="41">
        <v>696</v>
      </c>
      <c r="E96" s="41"/>
      <c r="F96" s="41"/>
      <c r="G96" s="85">
        <f t="shared" si="25"/>
        <v>696</v>
      </c>
      <c r="H96" s="41">
        <f t="shared" si="26"/>
        <v>696</v>
      </c>
      <c r="I96" s="41"/>
      <c r="J96" s="81">
        <f>H96</f>
        <v>696</v>
      </c>
      <c r="K96" s="82"/>
      <c r="L96" s="82"/>
      <c r="M96" s="82"/>
      <c r="N96" s="85"/>
      <c r="O96" s="85"/>
      <c r="P96" s="163"/>
      <c r="Q96" s="163"/>
      <c r="R96" s="130"/>
    </row>
    <row r="97" spans="1:18" s="14" customFormat="1" ht="15" customHeight="1">
      <c r="A97" s="54"/>
      <c r="B97" s="8" t="s">
        <v>306</v>
      </c>
      <c r="C97" s="157" t="s">
        <v>314</v>
      </c>
      <c r="D97" s="41">
        <v>1359</v>
      </c>
      <c r="E97" s="41"/>
      <c r="F97" s="41"/>
      <c r="G97" s="85">
        <f t="shared" si="25"/>
        <v>1359</v>
      </c>
      <c r="H97" s="41">
        <f t="shared" si="26"/>
        <v>1359</v>
      </c>
      <c r="I97" s="41"/>
      <c r="J97" s="81">
        <f>H97</f>
        <v>1359</v>
      </c>
      <c r="K97" s="82">
        <v>0</v>
      </c>
      <c r="L97" s="82"/>
      <c r="M97" s="82"/>
      <c r="N97" s="85"/>
      <c r="O97" s="85"/>
      <c r="P97" s="163"/>
      <c r="Q97" s="163"/>
      <c r="R97" s="130"/>
    </row>
    <row r="98" spans="1:18" s="13" customFormat="1" ht="17.25" customHeight="1">
      <c r="A98" s="52" t="s">
        <v>435</v>
      </c>
      <c r="B98" s="48"/>
      <c r="C98" s="37" t="s">
        <v>531</v>
      </c>
      <c r="D98" s="79">
        <f>D99</f>
        <v>3150</v>
      </c>
      <c r="E98" s="79">
        <f>E99</f>
        <v>0</v>
      </c>
      <c r="F98" s="79">
        <f>F99</f>
        <v>0</v>
      </c>
      <c r="G98" s="79">
        <f>G99</f>
        <v>3150</v>
      </c>
      <c r="H98" s="79">
        <f aca="true" t="shared" si="27" ref="H98:R98">H99</f>
        <v>3150</v>
      </c>
      <c r="I98" s="79">
        <f t="shared" si="27"/>
        <v>0</v>
      </c>
      <c r="J98" s="79">
        <f t="shared" si="27"/>
        <v>0</v>
      </c>
      <c r="K98" s="79">
        <f t="shared" si="27"/>
        <v>3150</v>
      </c>
      <c r="L98" s="79">
        <f t="shared" si="27"/>
        <v>0</v>
      </c>
      <c r="M98" s="79">
        <f t="shared" si="27"/>
        <v>0</v>
      </c>
      <c r="N98" s="79">
        <f t="shared" si="27"/>
        <v>0</v>
      </c>
      <c r="O98" s="79"/>
      <c r="P98" s="79">
        <f t="shared" si="27"/>
        <v>0</v>
      </c>
      <c r="Q98" s="79">
        <f t="shared" si="27"/>
        <v>0</v>
      </c>
      <c r="R98" s="80">
        <f t="shared" si="27"/>
        <v>0</v>
      </c>
    </row>
    <row r="99" spans="1:18" s="14" customFormat="1" ht="33.75" customHeight="1">
      <c r="A99" s="54"/>
      <c r="B99" s="8" t="s">
        <v>436</v>
      </c>
      <c r="C99" s="93" t="s">
        <v>273</v>
      </c>
      <c r="D99" s="41">
        <v>3150</v>
      </c>
      <c r="E99" s="41"/>
      <c r="F99" s="41"/>
      <c r="G99" s="85">
        <f>D99+E99-F99</f>
        <v>3150</v>
      </c>
      <c r="H99" s="41">
        <f>G99</f>
        <v>3150</v>
      </c>
      <c r="I99" s="41">
        <v>0</v>
      </c>
      <c r="J99" s="81">
        <v>0</v>
      </c>
      <c r="K99" s="82">
        <f>H99</f>
        <v>3150</v>
      </c>
      <c r="L99" s="82"/>
      <c r="M99" s="82"/>
      <c r="N99" s="85"/>
      <c r="O99" s="85"/>
      <c r="P99" s="163"/>
      <c r="Q99" s="163"/>
      <c r="R99" s="130"/>
    </row>
    <row r="100" spans="1:18" s="13" customFormat="1" ht="16.5" customHeight="1">
      <c r="A100" s="52" t="s">
        <v>196</v>
      </c>
      <c r="B100" s="48"/>
      <c r="C100" s="37" t="s">
        <v>197</v>
      </c>
      <c r="D100" s="79">
        <f>SUM(D101:D109)</f>
        <v>154470</v>
      </c>
      <c r="E100" s="79">
        <f aca="true" t="shared" si="28" ref="E100:R100">SUM(E101:E109)</f>
        <v>3000</v>
      </c>
      <c r="F100" s="79">
        <f t="shared" si="28"/>
        <v>3000</v>
      </c>
      <c r="G100" s="79">
        <f t="shared" si="28"/>
        <v>154470</v>
      </c>
      <c r="H100" s="79">
        <f t="shared" si="28"/>
        <v>139470</v>
      </c>
      <c r="I100" s="79">
        <f t="shared" si="28"/>
        <v>0</v>
      </c>
      <c r="J100" s="79">
        <f t="shared" si="28"/>
        <v>51470</v>
      </c>
      <c r="K100" s="79">
        <f t="shared" si="28"/>
        <v>0</v>
      </c>
      <c r="L100" s="79">
        <f t="shared" si="28"/>
        <v>88000</v>
      </c>
      <c r="M100" s="79">
        <f t="shared" si="28"/>
        <v>0</v>
      </c>
      <c r="N100" s="79">
        <f t="shared" si="28"/>
        <v>0</v>
      </c>
      <c r="O100" s="79">
        <f t="shared" si="28"/>
        <v>0</v>
      </c>
      <c r="P100" s="79">
        <f t="shared" si="28"/>
        <v>15000</v>
      </c>
      <c r="Q100" s="79">
        <f t="shared" si="28"/>
        <v>15000</v>
      </c>
      <c r="R100" s="79">
        <f t="shared" si="28"/>
        <v>0</v>
      </c>
    </row>
    <row r="101" spans="1:18" s="14" customFormat="1" ht="12.75" customHeight="1">
      <c r="A101" s="54"/>
      <c r="B101" s="8" t="s">
        <v>139</v>
      </c>
      <c r="C101" s="5" t="s">
        <v>14</v>
      </c>
      <c r="D101" s="41">
        <v>90000</v>
      </c>
      <c r="E101" s="41"/>
      <c r="F101" s="41">
        <v>2000</v>
      </c>
      <c r="G101" s="85">
        <f>D101+E101-F101</f>
        <v>88000</v>
      </c>
      <c r="H101" s="41">
        <f>G101</f>
        <v>88000</v>
      </c>
      <c r="I101" s="41">
        <v>0</v>
      </c>
      <c r="J101" s="81"/>
      <c r="K101" s="82">
        <v>0</v>
      </c>
      <c r="L101" s="82">
        <f>H101</f>
        <v>88000</v>
      </c>
      <c r="M101" s="82"/>
      <c r="N101" s="85"/>
      <c r="O101" s="85"/>
      <c r="P101" s="163"/>
      <c r="Q101" s="163"/>
      <c r="R101" s="130"/>
    </row>
    <row r="102" spans="1:18" s="14" customFormat="1" ht="12.75" customHeight="1">
      <c r="A102" s="54"/>
      <c r="B102" s="8" t="s">
        <v>148</v>
      </c>
      <c r="C102" s="5" t="s">
        <v>149</v>
      </c>
      <c r="D102" s="41">
        <v>9100</v>
      </c>
      <c r="E102" s="41">
        <v>2000</v>
      </c>
      <c r="F102" s="41"/>
      <c r="G102" s="85">
        <f aca="true" t="shared" si="29" ref="G102:G109">D102+E102-F102</f>
        <v>11100</v>
      </c>
      <c r="H102" s="41">
        <f aca="true" t="shared" si="30" ref="H102:H108">G102</f>
        <v>11100</v>
      </c>
      <c r="I102" s="41">
        <v>0</v>
      </c>
      <c r="J102" s="81">
        <f>H102</f>
        <v>11100</v>
      </c>
      <c r="K102" s="82">
        <v>0</v>
      </c>
      <c r="L102" s="82"/>
      <c r="M102" s="82"/>
      <c r="N102" s="85"/>
      <c r="O102" s="85"/>
      <c r="P102" s="163"/>
      <c r="Q102" s="163"/>
      <c r="R102" s="130"/>
    </row>
    <row r="103" spans="1:18" s="14" customFormat="1" ht="12.75" customHeight="1">
      <c r="A103" s="54"/>
      <c r="B103" s="8" t="s">
        <v>150</v>
      </c>
      <c r="C103" s="5" t="s">
        <v>223</v>
      </c>
      <c r="D103" s="41">
        <v>12500</v>
      </c>
      <c r="E103" s="41"/>
      <c r="F103" s="41"/>
      <c r="G103" s="85">
        <f t="shared" si="29"/>
        <v>12500</v>
      </c>
      <c r="H103" s="41">
        <f t="shared" si="30"/>
        <v>12500</v>
      </c>
      <c r="I103" s="41">
        <v>0</v>
      </c>
      <c r="J103" s="81">
        <f aca="true" t="shared" si="31" ref="J103:J108">H103</f>
        <v>12500</v>
      </c>
      <c r="K103" s="82">
        <v>0</v>
      </c>
      <c r="L103" s="82"/>
      <c r="M103" s="82"/>
      <c r="N103" s="85"/>
      <c r="O103" s="85"/>
      <c r="P103" s="163"/>
      <c r="Q103" s="163"/>
      <c r="R103" s="130"/>
    </row>
    <row r="104" spans="1:18" s="14" customFormat="1" ht="12.75" customHeight="1">
      <c r="A104" s="54"/>
      <c r="B104" s="8" t="s">
        <v>153</v>
      </c>
      <c r="C104" s="5" t="s">
        <v>225</v>
      </c>
      <c r="D104" s="41">
        <v>17900</v>
      </c>
      <c r="E104" s="41"/>
      <c r="F104" s="41"/>
      <c r="G104" s="85">
        <f t="shared" si="29"/>
        <v>17900</v>
      </c>
      <c r="H104" s="41">
        <f t="shared" si="30"/>
        <v>17900</v>
      </c>
      <c r="I104" s="41">
        <v>0</v>
      </c>
      <c r="J104" s="81">
        <f t="shared" si="31"/>
        <v>17900</v>
      </c>
      <c r="K104" s="82">
        <v>0</v>
      </c>
      <c r="L104" s="82"/>
      <c r="M104" s="82"/>
      <c r="N104" s="85"/>
      <c r="O104" s="85"/>
      <c r="P104" s="163"/>
      <c r="Q104" s="163"/>
      <c r="R104" s="130"/>
    </row>
    <row r="105" spans="1:18" s="14" customFormat="1" ht="12.75" customHeight="1">
      <c r="A105" s="54"/>
      <c r="B105" s="8" t="s">
        <v>303</v>
      </c>
      <c r="C105" s="5" t="s">
        <v>307</v>
      </c>
      <c r="D105" s="41">
        <v>400</v>
      </c>
      <c r="E105" s="41"/>
      <c r="F105" s="41">
        <v>150</v>
      </c>
      <c r="G105" s="85">
        <f t="shared" si="29"/>
        <v>250</v>
      </c>
      <c r="H105" s="41">
        <f t="shared" si="30"/>
        <v>250</v>
      </c>
      <c r="I105" s="41"/>
      <c r="J105" s="81">
        <f t="shared" si="31"/>
        <v>250</v>
      </c>
      <c r="K105" s="82"/>
      <c r="L105" s="82"/>
      <c r="M105" s="82"/>
      <c r="N105" s="85"/>
      <c r="O105" s="85"/>
      <c r="P105" s="163"/>
      <c r="Q105" s="163"/>
      <c r="R105" s="130"/>
    </row>
    <row r="106" spans="1:18" s="14" customFormat="1" ht="12.75" customHeight="1">
      <c r="A106" s="54"/>
      <c r="B106" s="8" t="s">
        <v>304</v>
      </c>
      <c r="C106" s="5" t="s">
        <v>312</v>
      </c>
      <c r="D106" s="41">
        <v>800</v>
      </c>
      <c r="E106" s="41"/>
      <c r="F106" s="41">
        <v>800</v>
      </c>
      <c r="G106" s="85">
        <f t="shared" si="29"/>
        <v>0</v>
      </c>
      <c r="H106" s="41">
        <f t="shared" si="30"/>
        <v>0</v>
      </c>
      <c r="I106" s="41"/>
      <c r="J106" s="81">
        <f t="shared" si="31"/>
        <v>0</v>
      </c>
      <c r="K106" s="82"/>
      <c r="L106" s="82"/>
      <c r="M106" s="82"/>
      <c r="N106" s="85"/>
      <c r="O106" s="85"/>
      <c r="P106" s="163"/>
      <c r="Q106" s="163"/>
      <c r="R106" s="130"/>
    </row>
    <row r="107" spans="1:18" s="14" customFormat="1" ht="12.75" customHeight="1">
      <c r="A107" s="54"/>
      <c r="B107" s="8" t="s">
        <v>305</v>
      </c>
      <c r="C107" s="5" t="s">
        <v>313</v>
      </c>
      <c r="D107" s="41">
        <v>1770</v>
      </c>
      <c r="E107" s="41"/>
      <c r="F107" s="41">
        <v>50</v>
      </c>
      <c r="G107" s="85">
        <f t="shared" si="29"/>
        <v>1720</v>
      </c>
      <c r="H107" s="41">
        <f t="shared" si="30"/>
        <v>1720</v>
      </c>
      <c r="I107" s="41"/>
      <c r="J107" s="81">
        <f t="shared" si="31"/>
        <v>1720</v>
      </c>
      <c r="K107" s="82"/>
      <c r="L107" s="82"/>
      <c r="M107" s="82"/>
      <c r="N107" s="85"/>
      <c r="O107" s="85"/>
      <c r="P107" s="163"/>
      <c r="Q107" s="163"/>
      <c r="R107" s="130"/>
    </row>
    <row r="108" spans="1:18" s="14" customFormat="1" ht="12.75" customHeight="1">
      <c r="A108" s="54"/>
      <c r="B108" s="8" t="s">
        <v>306</v>
      </c>
      <c r="C108" s="5" t="s">
        <v>314</v>
      </c>
      <c r="D108" s="41">
        <v>7000</v>
      </c>
      <c r="E108" s="41">
        <v>1000</v>
      </c>
      <c r="F108" s="41"/>
      <c r="G108" s="85">
        <f t="shared" si="29"/>
        <v>8000</v>
      </c>
      <c r="H108" s="41">
        <f t="shared" si="30"/>
        <v>8000</v>
      </c>
      <c r="I108" s="41"/>
      <c r="J108" s="81">
        <f t="shared" si="31"/>
        <v>8000</v>
      </c>
      <c r="K108" s="82"/>
      <c r="L108" s="82"/>
      <c r="M108" s="82"/>
      <c r="N108" s="85"/>
      <c r="O108" s="85"/>
      <c r="P108" s="163"/>
      <c r="Q108" s="163"/>
      <c r="R108" s="130"/>
    </row>
    <row r="109" spans="1:18" s="14" customFormat="1" ht="12.75" customHeight="1">
      <c r="A109" s="54"/>
      <c r="B109" s="8" t="s">
        <v>176</v>
      </c>
      <c r="C109" s="5" t="s">
        <v>532</v>
      </c>
      <c r="D109" s="41">
        <v>15000</v>
      </c>
      <c r="E109" s="41"/>
      <c r="F109" s="41"/>
      <c r="G109" s="85">
        <f t="shared" si="29"/>
        <v>15000</v>
      </c>
      <c r="H109" s="41"/>
      <c r="I109" s="41"/>
      <c r="J109" s="81"/>
      <c r="K109" s="82"/>
      <c r="L109" s="82"/>
      <c r="M109" s="82"/>
      <c r="N109" s="85"/>
      <c r="O109" s="85"/>
      <c r="P109" s="82">
        <f>G109</f>
        <v>15000</v>
      </c>
      <c r="Q109" s="82">
        <f>P109</f>
        <v>15000</v>
      </c>
      <c r="R109" s="159"/>
    </row>
    <row r="110" spans="1:18" s="13" customFormat="1" ht="15.75" customHeight="1">
      <c r="A110" s="52" t="s">
        <v>198</v>
      </c>
      <c r="B110" s="48"/>
      <c r="C110" s="37" t="s">
        <v>199</v>
      </c>
      <c r="D110" s="79">
        <f aca="true" t="shared" si="32" ref="D110:N110">SUM(D111:D136)</f>
        <v>2972812</v>
      </c>
      <c r="E110" s="79">
        <f t="shared" si="32"/>
        <v>0</v>
      </c>
      <c r="F110" s="79">
        <f t="shared" si="32"/>
        <v>0</v>
      </c>
      <c r="G110" s="79">
        <f t="shared" si="32"/>
        <v>2972812</v>
      </c>
      <c r="H110" s="79">
        <f t="shared" si="32"/>
        <v>2972812</v>
      </c>
      <c r="I110" s="79">
        <f t="shared" si="32"/>
        <v>2144263</v>
      </c>
      <c r="J110" s="79">
        <f t="shared" si="32"/>
        <v>824743</v>
      </c>
      <c r="K110" s="79">
        <f t="shared" si="32"/>
        <v>0</v>
      </c>
      <c r="L110" s="79">
        <f t="shared" si="32"/>
        <v>2500</v>
      </c>
      <c r="M110" s="79">
        <f t="shared" si="32"/>
        <v>1306</v>
      </c>
      <c r="N110" s="79">
        <f t="shared" si="32"/>
        <v>0</v>
      </c>
      <c r="O110" s="79"/>
      <c r="P110" s="79">
        <f>SUM(P111:P136)</f>
        <v>0</v>
      </c>
      <c r="Q110" s="79">
        <f>SUM(Q111:Q136)</f>
        <v>0</v>
      </c>
      <c r="R110" s="80">
        <f>SUM(R111:R136)</f>
        <v>0</v>
      </c>
    </row>
    <row r="111" spans="1:18" s="13" customFormat="1" ht="34.5" customHeight="1">
      <c r="A111" s="94"/>
      <c r="B111" s="91" t="s">
        <v>265</v>
      </c>
      <c r="C111" s="93" t="s">
        <v>273</v>
      </c>
      <c r="D111" s="90">
        <v>1306</v>
      </c>
      <c r="E111" s="90"/>
      <c r="F111" s="90"/>
      <c r="G111" s="90">
        <f aca="true" t="shared" si="33" ref="G111:G136">D111+E111-F111</f>
        <v>1306</v>
      </c>
      <c r="H111" s="90">
        <f aca="true" t="shared" si="34" ref="H111:H136">G111</f>
        <v>1306</v>
      </c>
      <c r="I111" s="90"/>
      <c r="J111" s="90"/>
      <c r="K111" s="90"/>
      <c r="L111" s="90"/>
      <c r="M111" s="90">
        <f>H111</f>
        <v>1306</v>
      </c>
      <c r="N111" s="90"/>
      <c r="O111" s="90"/>
      <c r="P111" s="90"/>
      <c r="Q111" s="90"/>
      <c r="R111" s="98"/>
    </row>
    <row r="112" spans="1:18" s="14" customFormat="1" ht="14.25" customHeight="1">
      <c r="A112" s="54"/>
      <c r="B112" s="8" t="s">
        <v>555</v>
      </c>
      <c r="C112" s="35" t="s">
        <v>16</v>
      </c>
      <c r="D112" s="41">
        <v>2500</v>
      </c>
      <c r="E112" s="41"/>
      <c r="F112" s="41"/>
      <c r="G112" s="90">
        <f t="shared" si="33"/>
        <v>2500</v>
      </c>
      <c r="H112" s="90">
        <f t="shared" si="34"/>
        <v>2500</v>
      </c>
      <c r="I112" s="41">
        <v>0</v>
      </c>
      <c r="J112" s="81"/>
      <c r="K112" s="82"/>
      <c r="L112" s="82">
        <f>H112</f>
        <v>2500</v>
      </c>
      <c r="M112" s="82"/>
      <c r="N112" s="85"/>
      <c r="O112" s="85"/>
      <c r="P112" s="163"/>
      <c r="Q112" s="163"/>
      <c r="R112" s="130"/>
    </row>
    <row r="113" spans="1:18" s="14" customFormat="1" ht="13.5" customHeight="1">
      <c r="A113" s="54"/>
      <c r="B113" s="8" t="s">
        <v>140</v>
      </c>
      <c r="C113" s="5" t="s">
        <v>141</v>
      </c>
      <c r="D113" s="41">
        <v>1712406</v>
      </c>
      <c r="E113" s="41"/>
      <c r="F113" s="41"/>
      <c r="G113" s="90">
        <f t="shared" si="33"/>
        <v>1712406</v>
      </c>
      <c r="H113" s="90">
        <f t="shared" si="34"/>
        <v>1712406</v>
      </c>
      <c r="I113" s="41">
        <f>H113</f>
        <v>1712406</v>
      </c>
      <c r="J113" s="81"/>
      <c r="K113" s="82"/>
      <c r="L113" s="82"/>
      <c r="M113" s="82"/>
      <c r="N113" s="85"/>
      <c r="O113" s="85"/>
      <c r="P113" s="163"/>
      <c r="Q113" s="163"/>
      <c r="R113" s="130"/>
    </row>
    <row r="114" spans="1:18" s="14" customFormat="1" ht="14.25" customHeight="1">
      <c r="A114" s="54"/>
      <c r="B114" s="8" t="s">
        <v>144</v>
      </c>
      <c r="C114" s="5" t="s">
        <v>145</v>
      </c>
      <c r="D114" s="41">
        <v>140438</v>
      </c>
      <c r="E114" s="41"/>
      <c r="F114" s="41"/>
      <c r="G114" s="90">
        <f t="shared" si="33"/>
        <v>140438</v>
      </c>
      <c r="H114" s="90">
        <f t="shared" si="34"/>
        <v>140438</v>
      </c>
      <c r="I114" s="41">
        <f>H114</f>
        <v>140438</v>
      </c>
      <c r="J114" s="81"/>
      <c r="K114" s="82"/>
      <c r="L114" s="82"/>
      <c r="M114" s="82"/>
      <c r="N114" s="85"/>
      <c r="O114" s="85"/>
      <c r="P114" s="163"/>
      <c r="Q114" s="163"/>
      <c r="R114" s="130"/>
    </row>
    <row r="115" spans="1:18" s="14" customFormat="1" ht="15" customHeight="1">
      <c r="A115" s="54"/>
      <c r="B115" s="58" t="s">
        <v>190</v>
      </c>
      <c r="C115" s="5" t="s">
        <v>575</v>
      </c>
      <c r="D115" s="41">
        <v>230481</v>
      </c>
      <c r="E115" s="41"/>
      <c r="F115" s="41"/>
      <c r="G115" s="90">
        <f t="shared" si="33"/>
        <v>230481</v>
      </c>
      <c r="H115" s="90">
        <f t="shared" si="34"/>
        <v>230481</v>
      </c>
      <c r="I115" s="41">
        <f>H115</f>
        <v>230481</v>
      </c>
      <c r="J115" s="81"/>
      <c r="K115" s="82"/>
      <c r="L115" s="82"/>
      <c r="M115" s="82"/>
      <c r="N115" s="85"/>
      <c r="O115" s="85"/>
      <c r="P115" s="163"/>
      <c r="Q115" s="163"/>
      <c r="R115" s="130"/>
    </row>
    <row r="116" spans="1:18" s="14" customFormat="1" ht="15" customHeight="1">
      <c r="A116" s="54"/>
      <c r="B116" s="58" t="s">
        <v>146</v>
      </c>
      <c r="C116" s="5" t="s">
        <v>107</v>
      </c>
      <c r="D116" s="41">
        <v>30545</v>
      </c>
      <c r="E116" s="41"/>
      <c r="F116" s="41"/>
      <c r="G116" s="90">
        <f t="shared" si="33"/>
        <v>30545</v>
      </c>
      <c r="H116" s="90">
        <f t="shared" si="34"/>
        <v>30545</v>
      </c>
      <c r="I116" s="41">
        <f>H116</f>
        <v>30545</v>
      </c>
      <c r="J116" s="81"/>
      <c r="K116" s="82"/>
      <c r="L116" s="82"/>
      <c r="M116" s="82"/>
      <c r="N116" s="85"/>
      <c r="O116" s="85"/>
      <c r="P116" s="163"/>
      <c r="Q116" s="163"/>
      <c r="R116" s="130"/>
    </row>
    <row r="117" spans="1:18" s="14" customFormat="1" ht="15.75" customHeight="1">
      <c r="A117" s="54"/>
      <c r="B117" s="58" t="s">
        <v>499</v>
      </c>
      <c r="C117" s="5" t="s">
        <v>500</v>
      </c>
      <c r="D117" s="41">
        <v>30393</v>
      </c>
      <c r="E117" s="41"/>
      <c r="F117" s="41"/>
      <c r="G117" s="90">
        <f t="shared" si="33"/>
        <v>30393</v>
      </c>
      <c r="H117" s="90">
        <f t="shared" si="34"/>
        <v>30393</v>
      </c>
      <c r="I117" s="41">
        <f>H117</f>
        <v>30393</v>
      </c>
      <c r="J117" s="81"/>
      <c r="K117" s="82"/>
      <c r="L117" s="82"/>
      <c r="M117" s="82"/>
      <c r="N117" s="85"/>
      <c r="O117" s="85"/>
      <c r="P117" s="163"/>
      <c r="Q117" s="163"/>
      <c r="R117" s="130"/>
    </row>
    <row r="118" spans="1:18" s="14" customFormat="1" ht="15.75" customHeight="1">
      <c r="A118" s="54"/>
      <c r="B118" s="8" t="s">
        <v>148</v>
      </c>
      <c r="C118" s="5" t="s">
        <v>149</v>
      </c>
      <c r="D118" s="41">
        <v>65500</v>
      </c>
      <c r="E118" s="41"/>
      <c r="F118" s="41"/>
      <c r="G118" s="90">
        <f t="shared" si="33"/>
        <v>65500</v>
      </c>
      <c r="H118" s="90">
        <f t="shared" si="34"/>
        <v>65500</v>
      </c>
      <c r="I118" s="41">
        <v>0</v>
      </c>
      <c r="J118" s="81">
        <f>H118</f>
        <v>65500</v>
      </c>
      <c r="K118" s="82"/>
      <c r="L118" s="82"/>
      <c r="M118" s="82"/>
      <c r="N118" s="85"/>
      <c r="O118" s="85"/>
      <c r="P118" s="163"/>
      <c r="Q118" s="163"/>
      <c r="R118" s="130"/>
    </row>
    <row r="119" spans="1:18" s="14" customFormat="1" ht="15.75" customHeight="1">
      <c r="A119" s="54"/>
      <c r="B119" s="8" t="s">
        <v>150</v>
      </c>
      <c r="C119" s="5" t="s">
        <v>223</v>
      </c>
      <c r="D119" s="41">
        <v>65000</v>
      </c>
      <c r="E119" s="41"/>
      <c r="F119" s="41"/>
      <c r="G119" s="90">
        <f t="shared" si="33"/>
        <v>65000</v>
      </c>
      <c r="H119" s="90">
        <f t="shared" si="34"/>
        <v>65000</v>
      </c>
      <c r="I119" s="41">
        <v>0</v>
      </c>
      <c r="J119" s="81">
        <f aca="true" t="shared" si="35" ref="J119:J136">H119</f>
        <v>65000</v>
      </c>
      <c r="K119" s="82"/>
      <c r="L119" s="82"/>
      <c r="M119" s="82"/>
      <c r="N119" s="85"/>
      <c r="O119" s="85"/>
      <c r="P119" s="163"/>
      <c r="Q119" s="163"/>
      <c r="R119" s="130"/>
    </row>
    <row r="120" spans="1:18" s="14" customFormat="1" ht="15.75" customHeight="1">
      <c r="A120" s="54"/>
      <c r="B120" s="8" t="s">
        <v>152</v>
      </c>
      <c r="C120" s="5" t="s">
        <v>224</v>
      </c>
      <c r="D120" s="41">
        <v>500</v>
      </c>
      <c r="E120" s="41"/>
      <c r="F120" s="41"/>
      <c r="G120" s="90">
        <f t="shared" si="33"/>
        <v>500</v>
      </c>
      <c r="H120" s="90">
        <f t="shared" si="34"/>
        <v>500</v>
      </c>
      <c r="I120" s="41"/>
      <c r="J120" s="81">
        <f t="shared" si="35"/>
        <v>500</v>
      </c>
      <c r="K120" s="82"/>
      <c r="L120" s="82"/>
      <c r="M120" s="82"/>
      <c r="N120" s="85"/>
      <c r="O120" s="85"/>
      <c r="P120" s="163"/>
      <c r="Q120" s="163"/>
      <c r="R120" s="130"/>
    </row>
    <row r="121" spans="1:18" s="14" customFormat="1" ht="15.75" customHeight="1">
      <c r="A121" s="54"/>
      <c r="B121" s="8" t="s">
        <v>208</v>
      </c>
      <c r="C121" s="5" t="s">
        <v>212</v>
      </c>
      <c r="D121" s="41">
        <v>2250</v>
      </c>
      <c r="E121" s="41"/>
      <c r="F121" s="41"/>
      <c r="G121" s="90">
        <f t="shared" si="33"/>
        <v>2250</v>
      </c>
      <c r="H121" s="90">
        <f t="shared" si="34"/>
        <v>2250</v>
      </c>
      <c r="I121" s="41">
        <v>0</v>
      </c>
      <c r="J121" s="81">
        <f t="shared" si="35"/>
        <v>2250</v>
      </c>
      <c r="K121" s="82"/>
      <c r="L121" s="82"/>
      <c r="M121" s="82"/>
      <c r="N121" s="85"/>
      <c r="O121" s="85"/>
      <c r="P121" s="163"/>
      <c r="Q121" s="163"/>
      <c r="R121" s="130"/>
    </row>
    <row r="122" spans="1:18" s="14" customFormat="1" ht="13.5" customHeight="1">
      <c r="A122" s="54"/>
      <c r="B122" s="8" t="s">
        <v>153</v>
      </c>
      <c r="C122" s="5" t="s">
        <v>225</v>
      </c>
      <c r="D122" s="41">
        <v>560267</v>
      </c>
      <c r="E122" s="41"/>
      <c r="F122" s="41"/>
      <c r="G122" s="90">
        <f t="shared" si="33"/>
        <v>560267</v>
      </c>
      <c r="H122" s="90">
        <f t="shared" si="34"/>
        <v>560267</v>
      </c>
      <c r="I122" s="41">
        <v>0</v>
      </c>
      <c r="J122" s="81">
        <f t="shared" si="35"/>
        <v>560267</v>
      </c>
      <c r="K122" s="82"/>
      <c r="L122" s="82"/>
      <c r="M122" s="82"/>
      <c r="N122" s="85"/>
      <c r="O122" s="85"/>
      <c r="P122" s="163"/>
      <c r="Q122" s="163"/>
      <c r="R122" s="130"/>
    </row>
    <row r="123" spans="1:18" s="14" customFormat="1" ht="13.5" customHeight="1">
      <c r="A123" s="54"/>
      <c r="B123" s="8" t="s">
        <v>501</v>
      </c>
      <c r="C123" s="5" t="s">
        <v>430</v>
      </c>
      <c r="D123" s="41">
        <v>3221</v>
      </c>
      <c r="E123" s="41"/>
      <c r="F123" s="41"/>
      <c r="G123" s="90">
        <f t="shared" si="33"/>
        <v>3221</v>
      </c>
      <c r="H123" s="90">
        <f t="shared" si="34"/>
        <v>3221</v>
      </c>
      <c r="I123" s="41">
        <v>0</v>
      </c>
      <c r="J123" s="81">
        <f t="shared" si="35"/>
        <v>3221</v>
      </c>
      <c r="K123" s="82"/>
      <c r="L123" s="82"/>
      <c r="M123" s="82"/>
      <c r="N123" s="85"/>
      <c r="O123" s="85"/>
      <c r="P123" s="163"/>
      <c r="Q123" s="163"/>
      <c r="R123" s="130"/>
    </row>
    <row r="124" spans="1:18" s="14" customFormat="1" ht="13.5" customHeight="1">
      <c r="A124" s="54"/>
      <c r="B124" s="8" t="s">
        <v>315</v>
      </c>
      <c r="C124" s="5" t="s">
        <v>317</v>
      </c>
      <c r="D124" s="41">
        <v>10000</v>
      </c>
      <c r="E124" s="41"/>
      <c r="F124" s="41"/>
      <c r="G124" s="90">
        <f t="shared" si="33"/>
        <v>10000</v>
      </c>
      <c r="H124" s="90">
        <f t="shared" si="34"/>
        <v>10000</v>
      </c>
      <c r="I124" s="41"/>
      <c r="J124" s="81">
        <f t="shared" si="35"/>
        <v>10000</v>
      </c>
      <c r="K124" s="82"/>
      <c r="L124" s="82"/>
      <c r="M124" s="82"/>
      <c r="N124" s="85"/>
      <c r="O124" s="85"/>
      <c r="P124" s="163"/>
      <c r="Q124" s="163"/>
      <c r="R124" s="130"/>
    </row>
    <row r="125" spans="1:18" s="14" customFormat="1" ht="13.5" customHeight="1">
      <c r="A125" s="54"/>
      <c r="B125" s="8" t="s">
        <v>303</v>
      </c>
      <c r="C125" s="5" t="s">
        <v>307</v>
      </c>
      <c r="D125" s="41">
        <v>9000</v>
      </c>
      <c r="E125" s="41"/>
      <c r="F125" s="41"/>
      <c r="G125" s="90">
        <f t="shared" si="33"/>
        <v>9000</v>
      </c>
      <c r="H125" s="90">
        <f t="shared" si="34"/>
        <v>9000</v>
      </c>
      <c r="I125" s="41"/>
      <c r="J125" s="81">
        <f t="shared" si="35"/>
        <v>9000</v>
      </c>
      <c r="K125" s="82"/>
      <c r="L125" s="82"/>
      <c r="M125" s="82"/>
      <c r="N125" s="85"/>
      <c r="O125" s="85"/>
      <c r="P125" s="163"/>
      <c r="Q125" s="163"/>
      <c r="R125" s="130"/>
    </row>
    <row r="126" spans="1:18" s="14" customFormat="1" ht="13.5" customHeight="1">
      <c r="A126" s="54"/>
      <c r="B126" s="8" t="s">
        <v>316</v>
      </c>
      <c r="C126" s="5" t="s">
        <v>318</v>
      </c>
      <c r="D126" s="41">
        <v>600</v>
      </c>
      <c r="E126" s="41"/>
      <c r="F126" s="41"/>
      <c r="G126" s="90">
        <f t="shared" si="33"/>
        <v>600</v>
      </c>
      <c r="H126" s="90">
        <f t="shared" si="34"/>
        <v>600</v>
      </c>
      <c r="I126" s="41"/>
      <c r="J126" s="81">
        <f t="shared" si="35"/>
        <v>600</v>
      </c>
      <c r="K126" s="82"/>
      <c r="L126" s="82"/>
      <c r="M126" s="82"/>
      <c r="N126" s="85"/>
      <c r="O126" s="85"/>
      <c r="P126" s="163"/>
      <c r="Q126" s="163"/>
      <c r="R126" s="130"/>
    </row>
    <row r="127" spans="1:18" s="14" customFormat="1" ht="14.25" customHeight="1">
      <c r="A127" s="54"/>
      <c r="B127" s="8" t="s">
        <v>155</v>
      </c>
      <c r="C127" s="5" t="s">
        <v>156</v>
      </c>
      <c r="D127" s="41">
        <v>8500</v>
      </c>
      <c r="E127" s="41"/>
      <c r="F127" s="41"/>
      <c r="G127" s="90">
        <f t="shared" si="33"/>
        <v>8500</v>
      </c>
      <c r="H127" s="90">
        <f t="shared" si="34"/>
        <v>8500</v>
      </c>
      <c r="I127" s="41">
        <v>0</v>
      </c>
      <c r="J127" s="81">
        <f t="shared" si="35"/>
        <v>8500</v>
      </c>
      <c r="K127" s="82"/>
      <c r="L127" s="82"/>
      <c r="M127" s="82"/>
      <c r="N127" s="85"/>
      <c r="O127" s="85"/>
      <c r="P127" s="163"/>
      <c r="Q127" s="163"/>
      <c r="R127" s="130"/>
    </row>
    <row r="128" spans="1:18" s="14" customFormat="1" ht="14.25" customHeight="1">
      <c r="A128" s="54"/>
      <c r="B128" s="8" t="s">
        <v>542</v>
      </c>
      <c r="C128" s="5" t="s">
        <v>543</v>
      </c>
      <c r="D128" s="41">
        <v>2000</v>
      </c>
      <c r="E128" s="41"/>
      <c r="F128" s="41"/>
      <c r="G128" s="90">
        <f t="shared" si="33"/>
        <v>2000</v>
      </c>
      <c r="H128" s="90">
        <f t="shared" si="34"/>
        <v>2000</v>
      </c>
      <c r="I128" s="41">
        <v>0</v>
      </c>
      <c r="J128" s="81">
        <f t="shared" si="35"/>
        <v>2000</v>
      </c>
      <c r="K128" s="82"/>
      <c r="L128" s="82"/>
      <c r="M128" s="82"/>
      <c r="N128" s="85"/>
      <c r="O128" s="85"/>
      <c r="P128" s="163"/>
      <c r="Q128" s="163"/>
      <c r="R128" s="130"/>
    </row>
    <row r="129" spans="1:18" s="14" customFormat="1" ht="15.75" customHeight="1">
      <c r="A129" s="54"/>
      <c r="B129" s="8" t="s">
        <v>157</v>
      </c>
      <c r="C129" s="5" t="s">
        <v>158</v>
      </c>
      <c r="D129" s="41">
        <v>1680</v>
      </c>
      <c r="E129" s="41"/>
      <c r="F129" s="41"/>
      <c r="G129" s="90">
        <f t="shared" si="33"/>
        <v>1680</v>
      </c>
      <c r="H129" s="90">
        <f t="shared" si="34"/>
        <v>1680</v>
      </c>
      <c r="I129" s="41">
        <v>0</v>
      </c>
      <c r="J129" s="81">
        <f t="shared" si="35"/>
        <v>1680</v>
      </c>
      <c r="K129" s="82"/>
      <c r="L129" s="82"/>
      <c r="M129" s="82"/>
      <c r="N129" s="85"/>
      <c r="O129" s="85"/>
      <c r="P129" s="163"/>
      <c r="Q129" s="163"/>
      <c r="R129" s="130"/>
    </row>
    <row r="130" spans="1:18" s="14" customFormat="1" ht="15.75" customHeight="1">
      <c r="A130" s="54"/>
      <c r="B130" s="8" t="s">
        <v>159</v>
      </c>
      <c r="C130" s="5" t="s">
        <v>160</v>
      </c>
      <c r="D130" s="41">
        <v>47300</v>
      </c>
      <c r="E130" s="41"/>
      <c r="F130" s="41"/>
      <c r="G130" s="90">
        <f t="shared" si="33"/>
        <v>47300</v>
      </c>
      <c r="H130" s="90">
        <f t="shared" si="34"/>
        <v>47300</v>
      </c>
      <c r="I130" s="41">
        <v>0</v>
      </c>
      <c r="J130" s="81">
        <f t="shared" si="35"/>
        <v>47300</v>
      </c>
      <c r="K130" s="82"/>
      <c r="L130" s="82"/>
      <c r="M130" s="82"/>
      <c r="N130" s="85"/>
      <c r="O130" s="85"/>
      <c r="P130" s="163"/>
      <c r="Q130" s="163"/>
      <c r="R130" s="130"/>
    </row>
    <row r="131" spans="1:18" s="14" customFormat="1" ht="15.75" customHeight="1">
      <c r="A131" s="54"/>
      <c r="B131" s="8" t="s">
        <v>536</v>
      </c>
      <c r="C131" s="5" t="s">
        <v>569</v>
      </c>
      <c r="D131" s="41">
        <v>152</v>
      </c>
      <c r="E131" s="41"/>
      <c r="F131" s="41"/>
      <c r="G131" s="90">
        <f t="shared" si="33"/>
        <v>152</v>
      </c>
      <c r="H131" s="90">
        <f t="shared" si="34"/>
        <v>152</v>
      </c>
      <c r="I131" s="41"/>
      <c r="J131" s="81">
        <f t="shared" si="35"/>
        <v>152</v>
      </c>
      <c r="K131" s="82"/>
      <c r="L131" s="82"/>
      <c r="M131" s="82"/>
      <c r="N131" s="85"/>
      <c r="O131" s="85"/>
      <c r="P131" s="163"/>
      <c r="Q131" s="163"/>
      <c r="R131" s="130"/>
    </row>
    <row r="132" spans="1:18" s="14" customFormat="1" ht="15.75" customHeight="1">
      <c r="A132" s="54"/>
      <c r="B132" s="8" t="s">
        <v>333</v>
      </c>
      <c r="C132" s="5" t="s">
        <v>512</v>
      </c>
      <c r="D132" s="41">
        <v>850</v>
      </c>
      <c r="E132" s="41"/>
      <c r="F132" s="41"/>
      <c r="G132" s="90">
        <f t="shared" si="33"/>
        <v>850</v>
      </c>
      <c r="H132" s="90">
        <f t="shared" si="34"/>
        <v>850</v>
      </c>
      <c r="I132" s="41"/>
      <c r="J132" s="81">
        <f t="shared" si="35"/>
        <v>850</v>
      </c>
      <c r="K132" s="82"/>
      <c r="L132" s="82"/>
      <c r="M132" s="82"/>
      <c r="N132" s="85"/>
      <c r="O132" s="85"/>
      <c r="P132" s="163"/>
      <c r="Q132" s="163"/>
      <c r="R132" s="130"/>
    </row>
    <row r="133" spans="1:18" s="14" customFormat="1" ht="16.5" customHeight="1">
      <c r="A133" s="55"/>
      <c r="B133" s="58" t="s">
        <v>506</v>
      </c>
      <c r="C133" s="5" t="s">
        <v>438</v>
      </c>
      <c r="D133" s="41">
        <v>700</v>
      </c>
      <c r="E133" s="41"/>
      <c r="F133" s="41"/>
      <c r="G133" s="90">
        <f t="shared" si="33"/>
        <v>700</v>
      </c>
      <c r="H133" s="90">
        <f t="shared" si="34"/>
        <v>700</v>
      </c>
      <c r="I133" s="41">
        <v>0</v>
      </c>
      <c r="J133" s="81">
        <f t="shared" si="35"/>
        <v>700</v>
      </c>
      <c r="K133" s="82"/>
      <c r="L133" s="82"/>
      <c r="M133" s="82"/>
      <c r="N133" s="85"/>
      <c r="O133" s="85"/>
      <c r="P133" s="163"/>
      <c r="Q133" s="163"/>
      <c r="R133" s="130"/>
    </row>
    <row r="134" spans="1:18" s="14" customFormat="1" ht="13.5" customHeight="1">
      <c r="A134" s="55"/>
      <c r="B134" s="58" t="s">
        <v>304</v>
      </c>
      <c r="C134" s="5" t="s">
        <v>312</v>
      </c>
      <c r="D134" s="41">
        <v>12000</v>
      </c>
      <c r="E134" s="41"/>
      <c r="F134" s="41"/>
      <c r="G134" s="90">
        <f t="shared" si="33"/>
        <v>12000</v>
      </c>
      <c r="H134" s="90">
        <f t="shared" si="34"/>
        <v>12000</v>
      </c>
      <c r="I134" s="41"/>
      <c r="J134" s="81">
        <f t="shared" si="35"/>
        <v>12000</v>
      </c>
      <c r="K134" s="82"/>
      <c r="L134" s="82"/>
      <c r="M134" s="82"/>
      <c r="N134" s="85"/>
      <c r="O134" s="85"/>
      <c r="P134" s="163"/>
      <c r="Q134" s="163"/>
      <c r="R134" s="130"/>
    </row>
    <row r="135" spans="1:18" s="14" customFormat="1" ht="13.5" customHeight="1">
      <c r="A135" s="55"/>
      <c r="B135" s="58" t="s">
        <v>305</v>
      </c>
      <c r="C135" s="5" t="s">
        <v>313</v>
      </c>
      <c r="D135" s="41">
        <v>4500</v>
      </c>
      <c r="E135" s="41"/>
      <c r="F135" s="41"/>
      <c r="G135" s="90">
        <f t="shared" si="33"/>
        <v>4500</v>
      </c>
      <c r="H135" s="90">
        <f t="shared" si="34"/>
        <v>4500</v>
      </c>
      <c r="I135" s="41"/>
      <c r="J135" s="81">
        <f t="shared" si="35"/>
        <v>4500</v>
      </c>
      <c r="K135" s="82"/>
      <c r="L135" s="82"/>
      <c r="M135" s="82"/>
      <c r="N135" s="85"/>
      <c r="O135" s="85"/>
      <c r="P135" s="163"/>
      <c r="Q135" s="163"/>
      <c r="R135" s="130"/>
    </row>
    <row r="136" spans="1:18" s="14" customFormat="1" ht="13.5" customHeight="1">
      <c r="A136" s="55"/>
      <c r="B136" s="58" t="s">
        <v>306</v>
      </c>
      <c r="C136" s="5" t="s">
        <v>314</v>
      </c>
      <c r="D136" s="41">
        <v>30723</v>
      </c>
      <c r="E136" s="41"/>
      <c r="F136" s="41"/>
      <c r="G136" s="90">
        <f t="shared" si="33"/>
        <v>30723</v>
      </c>
      <c r="H136" s="90">
        <f t="shared" si="34"/>
        <v>30723</v>
      </c>
      <c r="I136" s="41"/>
      <c r="J136" s="81">
        <f t="shared" si="35"/>
        <v>30723</v>
      </c>
      <c r="K136" s="82"/>
      <c r="L136" s="82"/>
      <c r="M136" s="82"/>
      <c r="N136" s="85"/>
      <c r="O136" s="85"/>
      <c r="P136" s="163"/>
      <c r="Q136" s="163"/>
      <c r="R136" s="130"/>
    </row>
    <row r="137" spans="1:18" s="14" customFormat="1" ht="15" customHeight="1">
      <c r="A137" s="52" t="s">
        <v>200</v>
      </c>
      <c r="B137" s="48"/>
      <c r="C137" s="37" t="s">
        <v>264</v>
      </c>
      <c r="D137" s="79">
        <f aca="true" t="shared" si="36" ref="D137:N137">SUM(D138:D140)</f>
        <v>10455</v>
      </c>
      <c r="E137" s="79">
        <f t="shared" si="36"/>
        <v>0</v>
      </c>
      <c r="F137" s="79">
        <f t="shared" si="36"/>
        <v>0</v>
      </c>
      <c r="G137" s="79">
        <f t="shared" si="36"/>
        <v>10455</v>
      </c>
      <c r="H137" s="79">
        <f t="shared" si="36"/>
        <v>10455</v>
      </c>
      <c r="I137" s="79">
        <f t="shared" si="36"/>
        <v>3315</v>
      </c>
      <c r="J137" s="79">
        <f t="shared" si="36"/>
        <v>0</v>
      </c>
      <c r="K137" s="79">
        <f t="shared" si="36"/>
        <v>0</v>
      </c>
      <c r="L137" s="79">
        <f t="shared" si="36"/>
        <v>7140</v>
      </c>
      <c r="M137" s="79">
        <f t="shared" si="36"/>
        <v>0</v>
      </c>
      <c r="N137" s="79">
        <f t="shared" si="36"/>
        <v>0</v>
      </c>
      <c r="O137" s="79"/>
      <c r="P137" s="79">
        <f>SUM(P138:P140)</f>
        <v>0</v>
      </c>
      <c r="Q137" s="79">
        <f>SUM(Q138:Q140)</f>
        <v>0</v>
      </c>
      <c r="R137" s="80">
        <f>SUM(R138:R140)</f>
        <v>0</v>
      </c>
    </row>
    <row r="138" spans="1:18" s="14" customFormat="1" ht="16.5" customHeight="1">
      <c r="A138" s="55"/>
      <c r="B138" s="8" t="s">
        <v>139</v>
      </c>
      <c r="C138" s="6" t="s">
        <v>17</v>
      </c>
      <c r="D138" s="41">
        <v>7140</v>
      </c>
      <c r="E138" s="41"/>
      <c r="F138" s="41"/>
      <c r="G138" s="85">
        <f>D138+E138-F138</f>
        <v>7140</v>
      </c>
      <c r="H138" s="41">
        <f>G138</f>
        <v>7140</v>
      </c>
      <c r="I138" s="41"/>
      <c r="J138" s="81">
        <v>0</v>
      </c>
      <c r="K138" s="82">
        <v>0</v>
      </c>
      <c r="L138" s="82">
        <f>H138</f>
        <v>7140</v>
      </c>
      <c r="M138" s="82"/>
      <c r="N138" s="85"/>
      <c r="O138" s="85"/>
      <c r="P138" s="163"/>
      <c r="Q138" s="163"/>
      <c r="R138" s="130"/>
    </row>
    <row r="139" spans="1:18" s="14" customFormat="1" ht="15.75" customHeight="1">
      <c r="A139" s="54"/>
      <c r="B139" s="8" t="s">
        <v>170</v>
      </c>
      <c r="C139" s="5" t="s">
        <v>575</v>
      </c>
      <c r="D139" s="41">
        <v>435</v>
      </c>
      <c r="E139" s="41"/>
      <c r="F139" s="41"/>
      <c r="G139" s="85">
        <f>D139+E139-F139</f>
        <v>435</v>
      </c>
      <c r="H139" s="41">
        <f>G139</f>
        <v>435</v>
      </c>
      <c r="I139" s="41">
        <f>H139</f>
        <v>435</v>
      </c>
      <c r="J139" s="81"/>
      <c r="K139" s="82">
        <v>0</v>
      </c>
      <c r="L139" s="82"/>
      <c r="M139" s="82"/>
      <c r="N139" s="85"/>
      <c r="O139" s="85"/>
      <c r="P139" s="163"/>
      <c r="Q139" s="163"/>
      <c r="R139" s="130"/>
    </row>
    <row r="140" spans="1:18" s="14" customFormat="1" ht="15.75" customHeight="1">
      <c r="A140" s="54"/>
      <c r="B140" s="8" t="s">
        <v>499</v>
      </c>
      <c r="C140" s="5" t="s">
        <v>500</v>
      </c>
      <c r="D140" s="41">
        <v>2880</v>
      </c>
      <c r="E140" s="41"/>
      <c r="F140" s="41"/>
      <c r="G140" s="85">
        <f>D140+E140-F140</f>
        <v>2880</v>
      </c>
      <c r="H140" s="41">
        <f>G140</f>
        <v>2880</v>
      </c>
      <c r="I140" s="41">
        <f>H140</f>
        <v>2880</v>
      </c>
      <c r="J140" s="81">
        <v>0</v>
      </c>
      <c r="K140" s="82">
        <v>0</v>
      </c>
      <c r="L140" s="82"/>
      <c r="M140" s="82"/>
      <c r="N140" s="85"/>
      <c r="O140" s="85"/>
      <c r="P140" s="163"/>
      <c r="Q140" s="163"/>
      <c r="R140" s="130"/>
    </row>
    <row r="141" spans="1:18" s="13" customFormat="1" ht="24.75" customHeight="1">
      <c r="A141" s="52" t="s">
        <v>350</v>
      </c>
      <c r="B141" s="48"/>
      <c r="C141" s="37" t="s">
        <v>351</v>
      </c>
      <c r="D141" s="79">
        <f aca="true" t="shared" si="37" ref="D141:R141">SUM(D142:D153)</f>
        <v>235575</v>
      </c>
      <c r="E141" s="79">
        <f t="shared" si="37"/>
        <v>0</v>
      </c>
      <c r="F141" s="79">
        <f t="shared" si="37"/>
        <v>0</v>
      </c>
      <c r="G141" s="79">
        <f t="shared" si="37"/>
        <v>235575</v>
      </c>
      <c r="H141" s="79">
        <f t="shared" si="37"/>
        <v>235575</v>
      </c>
      <c r="I141" s="79">
        <f t="shared" si="37"/>
        <v>4000</v>
      </c>
      <c r="J141" s="79">
        <f t="shared" si="37"/>
        <v>20590</v>
      </c>
      <c r="K141" s="79">
        <f t="shared" si="37"/>
        <v>5173</v>
      </c>
      <c r="L141" s="79">
        <f t="shared" si="37"/>
        <v>0</v>
      </c>
      <c r="M141" s="79">
        <f t="shared" si="37"/>
        <v>205812</v>
      </c>
      <c r="N141" s="79">
        <f t="shared" si="37"/>
        <v>0</v>
      </c>
      <c r="O141" s="79">
        <f t="shared" si="37"/>
        <v>0</v>
      </c>
      <c r="P141" s="79">
        <f t="shared" si="37"/>
        <v>0</v>
      </c>
      <c r="Q141" s="79">
        <f t="shared" si="37"/>
        <v>0</v>
      </c>
      <c r="R141" s="79">
        <f t="shared" si="37"/>
        <v>0</v>
      </c>
    </row>
    <row r="142" spans="1:18" s="13" customFormat="1" ht="35.25" customHeight="1">
      <c r="A142" s="94"/>
      <c r="B142" s="91" t="s">
        <v>34</v>
      </c>
      <c r="C142" s="5" t="s">
        <v>67</v>
      </c>
      <c r="D142" s="90">
        <v>18812</v>
      </c>
      <c r="E142" s="90"/>
      <c r="F142" s="90"/>
      <c r="G142" s="90">
        <f>D142+E142-F142</f>
        <v>18812</v>
      </c>
      <c r="H142" s="90">
        <f>G142</f>
        <v>18812</v>
      </c>
      <c r="I142" s="90"/>
      <c r="J142" s="90"/>
      <c r="K142" s="90"/>
      <c r="L142" s="90"/>
      <c r="M142" s="90">
        <f>H142</f>
        <v>18812</v>
      </c>
      <c r="N142" s="90"/>
      <c r="O142" s="90"/>
      <c r="P142" s="90"/>
      <c r="Q142" s="90"/>
      <c r="R142" s="98"/>
    </row>
    <row r="143" spans="1:18" s="13" customFormat="1" ht="22.5" customHeight="1">
      <c r="A143" s="94"/>
      <c r="B143" s="91" t="s">
        <v>326</v>
      </c>
      <c r="C143" s="5" t="s">
        <v>570</v>
      </c>
      <c r="D143" s="90">
        <v>5173</v>
      </c>
      <c r="E143" s="90"/>
      <c r="F143" s="90"/>
      <c r="G143" s="90">
        <f aca="true" t="shared" si="38" ref="G143:G153">D143+E143-F143</f>
        <v>5173</v>
      </c>
      <c r="H143" s="90">
        <f aca="true" t="shared" si="39" ref="H143:H153">G143</f>
        <v>5173</v>
      </c>
      <c r="I143" s="90"/>
      <c r="J143" s="90"/>
      <c r="K143" s="90">
        <f>H143</f>
        <v>5173</v>
      </c>
      <c r="L143" s="90"/>
      <c r="M143" s="90"/>
      <c r="N143" s="90"/>
      <c r="O143" s="90"/>
      <c r="P143" s="90"/>
      <c r="Q143" s="90"/>
      <c r="R143" s="98"/>
    </row>
    <row r="144" spans="1:18" s="14" customFormat="1" ht="15.75" customHeight="1">
      <c r="A144" s="54"/>
      <c r="B144" s="8" t="s">
        <v>499</v>
      </c>
      <c r="C144" s="5" t="s">
        <v>11</v>
      </c>
      <c r="D144" s="41">
        <v>4000</v>
      </c>
      <c r="E144" s="41"/>
      <c r="F144" s="41"/>
      <c r="G144" s="90">
        <f t="shared" si="38"/>
        <v>4000</v>
      </c>
      <c r="H144" s="90">
        <f t="shared" si="39"/>
        <v>4000</v>
      </c>
      <c r="I144" s="90">
        <f>H144</f>
        <v>4000</v>
      </c>
      <c r="J144" s="81"/>
      <c r="K144" s="82"/>
      <c r="L144" s="82"/>
      <c r="M144" s="90"/>
      <c r="N144" s="85"/>
      <c r="O144" s="85"/>
      <c r="P144" s="163"/>
      <c r="Q144" s="163"/>
      <c r="R144" s="130"/>
    </row>
    <row r="145" spans="1:18" s="14" customFormat="1" ht="15.75" customHeight="1">
      <c r="A145" s="54"/>
      <c r="B145" s="8" t="s">
        <v>571</v>
      </c>
      <c r="C145" s="5" t="s">
        <v>11</v>
      </c>
      <c r="D145" s="41">
        <v>24531</v>
      </c>
      <c r="E145" s="41"/>
      <c r="F145" s="41"/>
      <c r="G145" s="90">
        <f t="shared" si="38"/>
        <v>24531</v>
      </c>
      <c r="H145" s="90">
        <f t="shared" si="39"/>
        <v>24531</v>
      </c>
      <c r="I145" s="90"/>
      <c r="J145" s="81"/>
      <c r="K145" s="82"/>
      <c r="L145" s="82"/>
      <c r="M145" s="90">
        <f>H145</f>
        <v>24531</v>
      </c>
      <c r="N145" s="85"/>
      <c r="O145" s="85"/>
      <c r="P145" s="163"/>
      <c r="Q145" s="163"/>
      <c r="R145" s="130"/>
    </row>
    <row r="146" spans="1:18" s="14" customFormat="1" ht="15.75" customHeight="1">
      <c r="A146" s="54"/>
      <c r="B146" s="8" t="s">
        <v>572</v>
      </c>
      <c r="C146" s="5" t="s">
        <v>11</v>
      </c>
      <c r="D146" s="41">
        <v>4329</v>
      </c>
      <c r="E146" s="41"/>
      <c r="F146" s="41"/>
      <c r="G146" s="90">
        <f t="shared" si="38"/>
        <v>4329</v>
      </c>
      <c r="H146" s="90">
        <f t="shared" si="39"/>
        <v>4329</v>
      </c>
      <c r="I146" s="90"/>
      <c r="J146" s="81"/>
      <c r="K146" s="82"/>
      <c r="L146" s="82"/>
      <c r="M146" s="90">
        <f>H146</f>
        <v>4329</v>
      </c>
      <c r="N146" s="85"/>
      <c r="O146" s="85"/>
      <c r="P146" s="163"/>
      <c r="Q146" s="163"/>
      <c r="R146" s="130"/>
    </row>
    <row r="147" spans="1:18" s="14" customFormat="1" ht="15.75" customHeight="1">
      <c r="A147" s="54"/>
      <c r="B147" s="8" t="s">
        <v>148</v>
      </c>
      <c r="C147" s="5" t="s">
        <v>149</v>
      </c>
      <c r="D147" s="41">
        <v>13425</v>
      </c>
      <c r="E147" s="41"/>
      <c r="F147" s="41"/>
      <c r="G147" s="90">
        <f t="shared" si="38"/>
        <v>13425</v>
      </c>
      <c r="H147" s="90">
        <f t="shared" si="39"/>
        <v>13425</v>
      </c>
      <c r="I147" s="41"/>
      <c r="J147" s="81">
        <f>H147</f>
        <v>13425</v>
      </c>
      <c r="K147" s="82"/>
      <c r="L147" s="82"/>
      <c r="M147" s="90"/>
      <c r="N147" s="85"/>
      <c r="O147" s="85"/>
      <c r="P147" s="163"/>
      <c r="Q147" s="163"/>
      <c r="R147" s="130"/>
    </row>
    <row r="148" spans="1:18" s="15" customFormat="1" ht="15.75" customHeight="1">
      <c r="A148" s="54"/>
      <c r="B148" s="8" t="s">
        <v>153</v>
      </c>
      <c r="C148" s="5" t="s">
        <v>225</v>
      </c>
      <c r="D148" s="41">
        <v>7110</v>
      </c>
      <c r="E148" s="41"/>
      <c r="F148" s="41"/>
      <c r="G148" s="90">
        <f t="shared" si="38"/>
        <v>7110</v>
      </c>
      <c r="H148" s="90">
        <f t="shared" si="39"/>
        <v>7110</v>
      </c>
      <c r="I148" s="41"/>
      <c r="J148" s="81">
        <f>H148</f>
        <v>7110</v>
      </c>
      <c r="K148" s="82"/>
      <c r="L148" s="82"/>
      <c r="M148" s="90"/>
      <c r="N148" s="85"/>
      <c r="O148" s="85"/>
      <c r="P148" s="163"/>
      <c r="Q148" s="163"/>
      <c r="R148" s="130"/>
    </row>
    <row r="149" spans="1:18" s="15" customFormat="1" ht="15.75" customHeight="1">
      <c r="A149" s="54"/>
      <c r="B149" s="8" t="s">
        <v>576</v>
      </c>
      <c r="C149" s="5" t="s">
        <v>225</v>
      </c>
      <c r="D149" s="41">
        <v>130101</v>
      </c>
      <c r="E149" s="41"/>
      <c r="F149" s="41"/>
      <c r="G149" s="90">
        <f t="shared" si="38"/>
        <v>130101</v>
      </c>
      <c r="H149" s="90">
        <f t="shared" si="39"/>
        <v>130101</v>
      </c>
      <c r="I149" s="41"/>
      <c r="J149" s="81"/>
      <c r="K149" s="82"/>
      <c r="L149" s="82"/>
      <c r="M149" s="90">
        <f>H149</f>
        <v>130101</v>
      </c>
      <c r="N149" s="85"/>
      <c r="O149" s="85"/>
      <c r="P149" s="163"/>
      <c r="Q149" s="163"/>
      <c r="R149" s="130"/>
    </row>
    <row r="150" spans="1:18" s="15" customFormat="1" ht="15.75" customHeight="1">
      <c r="A150" s="54"/>
      <c r="B150" s="8" t="s">
        <v>577</v>
      </c>
      <c r="C150" s="5" t="s">
        <v>225</v>
      </c>
      <c r="D150" s="41">
        <v>22959</v>
      </c>
      <c r="E150" s="41"/>
      <c r="F150" s="41"/>
      <c r="G150" s="90">
        <f t="shared" si="38"/>
        <v>22959</v>
      </c>
      <c r="H150" s="90">
        <f t="shared" si="39"/>
        <v>22959</v>
      </c>
      <c r="I150" s="41"/>
      <c r="J150" s="81"/>
      <c r="K150" s="82"/>
      <c r="L150" s="82"/>
      <c r="M150" s="90">
        <f>H150</f>
        <v>22959</v>
      </c>
      <c r="N150" s="85"/>
      <c r="O150" s="85"/>
      <c r="P150" s="163"/>
      <c r="Q150" s="163"/>
      <c r="R150" s="130"/>
    </row>
    <row r="151" spans="1:18" s="15" customFormat="1" ht="15.75" customHeight="1">
      <c r="A151" s="54"/>
      <c r="B151" s="8" t="s">
        <v>43</v>
      </c>
      <c r="C151" s="5" t="s">
        <v>45</v>
      </c>
      <c r="D151" s="41">
        <v>4318</v>
      </c>
      <c r="E151" s="41"/>
      <c r="F151" s="41"/>
      <c r="G151" s="90">
        <f t="shared" si="38"/>
        <v>4318</v>
      </c>
      <c r="H151" s="90">
        <f t="shared" si="39"/>
        <v>4318</v>
      </c>
      <c r="I151" s="41"/>
      <c r="J151" s="81"/>
      <c r="K151" s="82"/>
      <c r="L151" s="82"/>
      <c r="M151" s="90">
        <f>H151</f>
        <v>4318</v>
      </c>
      <c r="N151" s="85"/>
      <c r="O151" s="85"/>
      <c r="P151" s="163"/>
      <c r="Q151" s="163"/>
      <c r="R151" s="130"/>
    </row>
    <row r="152" spans="1:18" s="15" customFormat="1" ht="15.75" customHeight="1">
      <c r="A152" s="54"/>
      <c r="B152" s="8" t="s">
        <v>44</v>
      </c>
      <c r="C152" s="5" t="s">
        <v>45</v>
      </c>
      <c r="D152" s="41">
        <v>762</v>
      </c>
      <c r="E152" s="41"/>
      <c r="F152" s="41"/>
      <c r="G152" s="90">
        <f t="shared" si="38"/>
        <v>762</v>
      </c>
      <c r="H152" s="90">
        <f t="shared" si="39"/>
        <v>762</v>
      </c>
      <c r="I152" s="41"/>
      <c r="J152" s="81"/>
      <c r="K152" s="82"/>
      <c r="L152" s="82"/>
      <c r="M152" s="90">
        <f>H152</f>
        <v>762</v>
      </c>
      <c r="N152" s="85"/>
      <c r="O152" s="85"/>
      <c r="P152" s="163"/>
      <c r="Q152" s="163"/>
      <c r="R152" s="130"/>
    </row>
    <row r="153" spans="1:18" s="15" customFormat="1" ht="15.75" customHeight="1">
      <c r="A153" s="54"/>
      <c r="B153" s="8" t="s">
        <v>157</v>
      </c>
      <c r="C153" s="5" t="s">
        <v>158</v>
      </c>
      <c r="D153" s="41">
        <v>55</v>
      </c>
      <c r="E153" s="41"/>
      <c r="F153" s="41"/>
      <c r="G153" s="90">
        <f t="shared" si="38"/>
        <v>55</v>
      </c>
      <c r="H153" s="90">
        <f t="shared" si="39"/>
        <v>55</v>
      </c>
      <c r="I153" s="41"/>
      <c r="J153" s="81">
        <f>H153</f>
        <v>55</v>
      </c>
      <c r="K153" s="82"/>
      <c r="L153" s="82"/>
      <c r="M153" s="90"/>
      <c r="N153" s="85"/>
      <c r="O153" s="85"/>
      <c r="P153" s="163"/>
      <c r="Q153" s="163"/>
      <c r="R153" s="130"/>
    </row>
    <row r="154" spans="1:18" s="15" customFormat="1" ht="21" customHeight="1">
      <c r="A154" s="52" t="s">
        <v>203</v>
      </c>
      <c r="B154" s="48"/>
      <c r="C154" s="37" t="s">
        <v>204</v>
      </c>
      <c r="D154" s="79">
        <f>SUM(D155:D157)</f>
        <v>25871</v>
      </c>
      <c r="E154" s="79">
        <f>SUM(E155:E157)</f>
        <v>0</v>
      </c>
      <c r="F154" s="79">
        <f>SUM(F155:F157)</f>
        <v>0</v>
      </c>
      <c r="G154" s="79">
        <f>SUM(G155:G157)</f>
        <v>25871</v>
      </c>
      <c r="H154" s="79">
        <f aca="true" t="shared" si="40" ref="H154:R154">SUM(H155:H157)</f>
        <v>25871</v>
      </c>
      <c r="I154" s="79">
        <f t="shared" si="40"/>
        <v>0</v>
      </c>
      <c r="J154" s="79">
        <f t="shared" si="40"/>
        <v>25871</v>
      </c>
      <c r="K154" s="79">
        <f t="shared" si="40"/>
        <v>0</v>
      </c>
      <c r="L154" s="79">
        <f t="shared" si="40"/>
        <v>0</v>
      </c>
      <c r="M154" s="79">
        <f t="shared" si="40"/>
        <v>0</v>
      </c>
      <c r="N154" s="79">
        <f t="shared" si="40"/>
        <v>0</v>
      </c>
      <c r="O154" s="79"/>
      <c r="P154" s="79">
        <f t="shared" si="40"/>
        <v>0</v>
      </c>
      <c r="Q154" s="79">
        <f t="shared" si="40"/>
        <v>0</v>
      </c>
      <c r="R154" s="80">
        <f t="shared" si="40"/>
        <v>0</v>
      </c>
    </row>
    <row r="155" spans="1:18" s="14" customFormat="1" ht="15.75" customHeight="1">
      <c r="A155" s="54"/>
      <c r="B155" s="8" t="s">
        <v>148</v>
      </c>
      <c r="C155" s="5" t="s">
        <v>149</v>
      </c>
      <c r="D155" s="41">
        <v>51</v>
      </c>
      <c r="E155" s="41"/>
      <c r="F155" s="41"/>
      <c r="G155" s="85">
        <f>D155+E155-F155</f>
        <v>51</v>
      </c>
      <c r="H155" s="41">
        <f>G155</f>
        <v>51</v>
      </c>
      <c r="I155" s="41"/>
      <c r="J155" s="81">
        <f>H155</f>
        <v>51</v>
      </c>
      <c r="K155" s="82"/>
      <c r="L155" s="82"/>
      <c r="M155" s="82"/>
      <c r="N155" s="85"/>
      <c r="O155" s="85"/>
      <c r="P155" s="163"/>
      <c r="Q155" s="163"/>
      <c r="R155" s="130"/>
    </row>
    <row r="156" spans="1:18" s="14" customFormat="1" ht="15.75" customHeight="1">
      <c r="A156" s="54"/>
      <c r="B156" s="8" t="s">
        <v>153</v>
      </c>
      <c r="C156" s="5" t="s">
        <v>225</v>
      </c>
      <c r="D156" s="41">
        <v>506</v>
      </c>
      <c r="E156" s="41"/>
      <c r="F156" s="41"/>
      <c r="G156" s="85">
        <f>D156+E156-F156</f>
        <v>506</v>
      </c>
      <c r="H156" s="41">
        <f>G156</f>
        <v>506</v>
      </c>
      <c r="I156" s="41">
        <v>0</v>
      </c>
      <c r="J156" s="81">
        <f>H156</f>
        <v>506</v>
      </c>
      <c r="K156" s="82">
        <v>0</v>
      </c>
      <c r="L156" s="82"/>
      <c r="M156" s="82"/>
      <c r="N156" s="85"/>
      <c r="O156" s="85"/>
      <c r="P156" s="163"/>
      <c r="Q156" s="163"/>
      <c r="R156" s="130"/>
    </row>
    <row r="157" spans="1:18" s="14" customFormat="1" ht="18.75" customHeight="1">
      <c r="A157" s="54"/>
      <c r="B157" s="8" t="s">
        <v>157</v>
      </c>
      <c r="C157" s="5" t="s">
        <v>158</v>
      </c>
      <c r="D157" s="41">
        <v>25314</v>
      </c>
      <c r="E157" s="41"/>
      <c r="F157" s="41"/>
      <c r="G157" s="85">
        <f>D157+E157-F157</f>
        <v>25314</v>
      </c>
      <c r="H157" s="41">
        <f>G157</f>
        <v>25314</v>
      </c>
      <c r="I157" s="41">
        <v>0</v>
      </c>
      <c r="J157" s="81">
        <f>H157</f>
        <v>25314</v>
      </c>
      <c r="K157" s="82">
        <v>0</v>
      </c>
      <c r="L157" s="82"/>
      <c r="M157" s="82"/>
      <c r="N157" s="85"/>
      <c r="O157" s="85"/>
      <c r="P157" s="163"/>
      <c r="Q157" s="163"/>
      <c r="R157" s="130"/>
    </row>
    <row r="158" spans="1:18" s="14" customFormat="1" ht="39.75" customHeight="1">
      <c r="A158" s="242" t="s">
        <v>2</v>
      </c>
      <c r="B158" s="243"/>
      <c r="C158" s="198" t="s">
        <v>0</v>
      </c>
      <c r="D158" s="190">
        <f>D159</f>
        <v>13738</v>
      </c>
      <c r="E158" s="190">
        <f aca="true" t="shared" si="41" ref="E158:R158">E159</f>
        <v>67</v>
      </c>
      <c r="F158" s="190">
        <f t="shared" si="41"/>
        <v>67</v>
      </c>
      <c r="G158" s="190">
        <f t="shared" si="41"/>
        <v>13738</v>
      </c>
      <c r="H158" s="190">
        <f t="shared" si="41"/>
        <v>13738</v>
      </c>
      <c r="I158" s="190">
        <f t="shared" si="41"/>
        <v>5800</v>
      </c>
      <c r="J158" s="190">
        <f t="shared" si="41"/>
        <v>6068</v>
      </c>
      <c r="K158" s="190">
        <f t="shared" si="41"/>
        <v>0</v>
      </c>
      <c r="L158" s="190">
        <f t="shared" si="41"/>
        <v>1870</v>
      </c>
      <c r="M158" s="190">
        <f t="shared" si="41"/>
        <v>0</v>
      </c>
      <c r="N158" s="190">
        <f t="shared" si="41"/>
        <v>0</v>
      </c>
      <c r="O158" s="190">
        <f t="shared" si="41"/>
        <v>0</v>
      </c>
      <c r="P158" s="190">
        <f t="shared" si="41"/>
        <v>0</v>
      </c>
      <c r="Q158" s="190">
        <f t="shared" si="41"/>
        <v>0</v>
      </c>
      <c r="R158" s="190">
        <f t="shared" si="41"/>
        <v>0</v>
      </c>
    </row>
    <row r="159" spans="1:18" s="14" customFormat="1" ht="48" customHeight="1">
      <c r="A159" s="127" t="s">
        <v>3</v>
      </c>
      <c r="B159" s="128"/>
      <c r="C159" s="239" t="s">
        <v>1</v>
      </c>
      <c r="D159" s="129">
        <f>SUM(D160:D167)</f>
        <v>13738</v>
      </c>
      <c r="E159" s="129">
        <f aca="true" t="shared" si="42" ref="E159:R159">SUM(E160:E167)</f>
        <v>67</v>
      </c>
      <c r="F159" s="129">
        <f t="shared" si="42"/>
        <v>67</v>
      </c>
      <c r="G159" s="129">
        <f t="shared" si="42"/>
        <v>13738</v>
      </c>
      <c r="H159" s="129">
        <f t="shared" si="42"/>
        <v>13738</v>
      </c>
      <c r="I159" s="129">
        <f t="shared" si="42"/>
        <v>5800</v>
      </c>
      <c r="J159" s="129">
        <f t="shared" si="42"/>
        <v>6068</v>
      </c>
      <c r="K159" s="129">
        <f t="shared" si="42"/>
        <v>0</v>
      </c>
      <c r="L159" s="129">
        <f t="shared" si="42"/>
        <v>1870</v>
      </c>
      <c r="M159" s="129">
        <f t="shared" si="42"/>
        <v>0</v>
      </c>
      <c r="N159" s="129">
        <f t="shared" si="42"/>
        <v>0</v>
      </c>
      <c r="O159" s="129">
        <f t="shared" si="42"/>
        <v>0</v>
      </c>
      <c r="P159" s="129">
        <f t="shared" si="42"/>
        <v>0</v>
      </c>
      <c r="Q159" s="129">
        <f t="shared" si="42"/>
        <v>0</v>
      </c>
      <c r="R159" s="129">
        <f t="shared" si="42"/>
        <v>0</v>
      </c>
    </row>
    <row r="160" spans="1:18" s="14" customFormat="1" ht="18.75" customHeight="1">
      <c r="A160" s="54"/>
      <c r="B160" s="8" t="s">
        <v>139</v>
      </c>
      <c r="C160" s="6" t="s">
        <v>17</v>
      </c>
      <c r="D160" s="41">
        <v>1870</v>
      </c>
      <c r="E160" s="41"/>
      <c r="F160" s="41"/>
      <c r="G160" s="85">
        <f>D160+E160-F160</f>
        <v>1870</v>
      </c>
      <c r="H160" s="41">
        <f>G160</f>
        <v>1870</v>
      </c>
      <c r="I160" s="41"/>
      <c r="J160" s="81"/>
      <c r="K160" s="82"/>
      <c r="L160" s="82">
        <f>H160</f>
        <v>1870</v>
      </c>
      <c r="M160" s="82"/>
      <c r="N160" s="85"/>
      <c r="O160" s="85"/>
      <c r="P160" s="163"/>
      <c r="Q160" s="163"/>
      <c r="R160" s="163"/>
    </row>
    <row r="161" spans="1:18" s="14" customFormat="1" ht="18.75" customHeight="1">
      <c r="A161" s="54"/>
      <c r="B161" s="8" t="s">
        <v>170</v>
      </c>
      <c r="C161" s="5" t="s">
        <v>575</v>
      </c>
      <c r="D161" s="41">
        <v>745</v>
      </c>
      <c r="E161" s="41"/>
      <c r="F161" s="41"/>
      <c r="G161" s="85">
        <f aca="true" t="shared" si="43" ref="G161:G167">D161+E161-F161</f>
        <v>745</v>
      </c>
      <c r="H161" s="41">
        <f aca="true" t="shared" si="44" ref="H161:I167">G161</f>
        <v>745</v>
      </c>
      <c r="I161" s="41">
        <f>H161</f>
        <v>745</v>
      </c>
      <c r="J161" s="81"/>
      <c r="K161" s="82"/>
      <c r="L161" s="82"/>
      <c r="M161" s="82"/>
      <c r="N161" s="85"/>
      <c r="O161" s="85"/>
      <c r="P161" s="163"/>
      <c r="Q161" s="163"/>
      <c r="R161" s="163"/>
    </row>
    <row r="162" spans="1:18" s="14" customFormat="1" ht="18.75" customHeight="1">
      <c r="A162" s="54"/>
      <c r="B162" s="8" t="s">
        <v>146</v>
      </c>
      <c r="C162" s="5" t="s">
        <v>107</v>
      </c>
      <c r="D162" s="41">
        <v>121</v>
      </c>
      <c r="E162" s="41"/>
      <c r="F162" s="41"/>
      <c r="G162" s="85">
        <f t="shared" si="43"/>
        <v>121</v>
      </c>
      <c r="H162" s="41">
        <f t="shared" si="44"/>
        <v>121</v>
      </c>
      <c r="I162" s="41">
        <f t="shared" si="44"/>
        <v>121</v>
      </c>
      <c r="J162" s="81"/>
      <c r="K162" s="82"/>
      <c r="L162" s="82"/>
      <c r="M162" s="82"/>
      <c r="N162" s="85"/>
      <c r="O162" s="85"/>
      <c r="P162" s="163"/>
      <c r="Q162" s="163"/>
      <c r="R162" s="163"/>
    </row>
    <row r="163" spans="1:18" s="14" customFormat="1" ht="18.75" customHeight="1">
      <c r="A163" s="54"/>
      <c r="B163" s="8" t="s">
        <v>499</v>
      </c>
      <c r="C163" s="5" t="s">
        <v>500</v>
      </c>
      <c r="D163" s="41">
        <v>4934</v>
      </c>
      <c r="E163" s="41"/>
      <c r="F163" s="41"/>
      <c r="G163" s="85">
        <f t="shared" si="43"/>
        <v>4934</v>
      </c>
      <c r="H163" s="41">
        <f t="shared" si="44"/>
        <v>4934</v>
      </c>
      <c r="I163" s="41">
        <f t="shared" si="44"/>
        <v>4934</v>
      </c>
      <c r="J163" s="81"/>
      <c r="K163" s="82"/>
      <c r="L163" s="82"/>
      <c r="M163" s="82"/>
      <c r="N163" s="85"/>
      <c r="O163" s="85"/>
      <c r="P163" s="163"/>
      <c r="Q163" s="163"/>
      <c r="R163" s="163"/>
    </row>
    <row r="164" spans="1:18" s="14" customFormat="1" ht="18.75" customHeight="1">
      <c r="A164" s="54"/>
      <c r="B164" s="8" t="s">
        <v>148</v>
      </c>
      <c r="C164" s="5" t="s">
        <v>149</v>
      </c>
      <c r="D164" s="41">
        <v>174</v>
      </c>
      <c r="E164" s="41"/>
      <c r="F164" s="41"/>
      <c r="G164" s="85">
        <f t="shared" si="43"/>
        <v>174</v>
      </c>
      <c r="H164" s="41">
        <f t="shared" si="44"/>
        <v>174</v>
      </c>
      <c r="I164" s="41"/>
      <c r="J164" s="81">
        <f>H164</f>
        <v>174</v>
      </c>
      <c r="K164" s="82"/>
      <c r="L164" s="82"/>
      <c r="M164" s="82"/>
      <c r="N164" s="85"/>
      <c r="O164" s="85"/>
      <c r="P164" s="163"/>
      <c r="Q164" s="163"/>
      <c r="R164" s="163"/>
    </row>
    <row r="165" spans="1:18" s="14" customFormat="1" ht="18.75" customHeight="1">
      <c r="A165" s="54"/>
      <c r="B165" s="8" t="s">
        <v>153</v>
      </c>
      <c r="C165" s="5" t="s">
        <v>225</v>
      </c>
      <c r="D165" s="41">
        <v>5131</v>
      </c>
      <c r="E165" s="41"/>
      <c r="F165" s="41">
        <v>67</v>
      </c>
      <c r="G165" s="85">
        <f t="shared" si="43"/>
        <v>5064</v>
      </c>
      <c r="H165" s="41">
        <f t="shared" si="44"/>
        <v>5064</v>
      </c>
      <c r="I165" s="41"/>
      <c r="J165" s="81">
        <f>H165</f>
        <v>5064</v>
      </c>
      <c r="K165" s="82"/>
      <c r="L165" s="82"/>
      <c r="M165" s="82"/>
      <c r="N165" s="85"/>
      <c r="O165" s="85"/>
      <c r="P165" s="163"/>
      <c r="Q165" s="163"/>
      <c r="R165" s="163"/>
    </row>
    <row r="166" spans="1:18" s="14" customFormat="1" ht="18.75" customHeight="1">
      <c r="A166" s="54"/>
      <c r="B166" s="8" t="s">
        <v>305</v>
      </c>
      <c r="C166" s="5" t="s">
        <v>313</v>
      </c>
      <c r="D166" s="41">
        <v>63</v>
      </c>
      <c r="E166" s="41">
        <v>46</v>
      </c>
      <c r="F166" s="41"/>
      <c r="G166" s="85">
        <f t="shared" si="43"/>
        <v>109</v>
      </c>
      <c r="H166" s="41">
        <f t="shared" si="44"/>
        <v>109</v>
      </c>
      <c r="I166" s="41"/>
      <c r="J166" s="81">
        <f>H166</f>
        <v>109</v>
      </c>
      <c r="K166" s="82"/>
      <c r="L166" s="82"/>
      <c r="M166" s="82"/>
      <c r="N166" s="85"/>
      <c r="O166" s="85"/>
      <c r="P166" s="163"/>
      <c r="Q166" s="163"/>
      <c r="R166" s="163"/>
    </row>
    <row r="167" spans="1:18" s="14" customFormat="1" ht="18.75" customHeight="1">
      <c r="A167" s="54"/>
      <c r="B167" s="8" t="s">
        <v>306</v>
      </c>
      <c r="C167" s="5" t="s">
        <v>314</v>
      </c>
      <c r="D167" s="41">
        <v>700</v>
      </c>
      <c r="E167" s="41">
        <v>21</v>
      </c>
      <c r="F167" s="41"/>
      <c r="G167" s="85">
        <f t="shared" si="43"/>
        <v>721</v>
      </c>
      <c r="H167" s="41">
        <f t="shared" si="44"/>
        <v>721</v>
      </c>
      <c r="I167" s="41"/>
      <c r="J167" s="81">
        <f>H167</f>
        <v>721</v>
      </c>
      <c r="K167" s="82"/>
      <c r="L167" s="82"/>
      <c r="M167" s="82"/>
      <c r="N167" s="85"/>
      <c r="O167" s="85"/>
      <c r="P167" s="163"/>
      <c r="Q167" s="163"/>
      <c r="R167" s="163"/>
    </row>
    <row r="168" spans="1:18" s="14" customFormat="1" ht="27" customHeight="1">
      <c r="A168" s="50" t="s">
        <v>205</v>
      </c>
      <c r="B168" s="59"/>
      <c r="C168" s="18" t="s">
        <v>206</v>
      </c>
      <c r="D168" s="83">
        <f>D169+D172+D199+D211+D214</f>
        <v>3071605</v>
      </c>
      <c r="E168" s="83">
        <f aca="true" t="shared" si="45" ref="E168:R168">E169+E172+E199+E211+E214</f>
        <v>0</v>
      </c>
      <c r="F168" s="83">
        <f t="shared" si="45"/>
        <v>0</v>
      </c>
      <c r="G168" s="83">
        <f t="shared" si="45"/>
        <v>3071605</v>
      </c>
      <c r="H168" s="83">
        <f t="shared" si="45"/>
        <v>3058605</v>
      </c>
      <c r="I168" s="83">
        <f t="shared" si="45"/>
        <v>2380520</v>
      </c>
      <c r="J168" s="83">
        <f t="shared" si="45"/>
        <v>515953</v>
      </c>
      <c r="K168" s="83">
        <f t="shared" si="45"/>
        <v>11000</v>
      </c>
      <c r="L168" s="83">
        <f t="shared" si="45"/>
        <v>151132</v>
      </c>
      <c r="M168" s="83">
        <f t="shared" si="45"/>
        <v>0</v>
      </c>
      <c r="N168" s="83">
        <f t="shared" si="45"/>
        <v>0</v>
      </c>
      <c r="O168" s="83">
        <f t="shared" si="45"/>
        <v>0</v>
      </c>
      <c r="P168" s="83">
        <f t="shared" si="45"/>
        <v>13000</v>
      </c>
      <c r="Q168" s="83">
        <f t="shared" si="45"/>
        <v>13000</v>
      </c>
      <c r="R168" s="83">
        <f t="shared" si="45"/>
        <v>0</v>
      </c>
    </row>
    <row r="169" spans="1:18" s="14" customFormat="1" ht="20.25" customHeight="1">
      <c r="A169" s="97" t="s">
        <v>578</v>
      </c>
      <c r="B169" s="48"/>
      <c r="C169" s="37" t="s">
        <v>579</v>
      </c>
      <c r="D169" s="79">
        <f>D170+D171</f>
        <v>24000</v>
      </c>
      <c r="E169" s="79">
        <f>E170+E171</f>
        <v>0</v>
      </c>
      <c r="F169" s="79">
        <f>F170+F171</f>
        <v>0</v>
      </c>
      <c r="G169" s="79">
        <f>G170+G171</f>
        <v>24000</v>
      </c>
      <c r="H169" s="79">
        <f>H170+H171</f>
        <v>11000</v>
      </c>
      <c r="I169" s="79">
        <f aca="true" t="shared" si="46" ref="I169:R169">I170+I171</f>
        <v>0</v>
      </c>
      <c r="J169" s="79">
        <f t="shared" si="46"/>
        <v>0</v>
      </c>
      <c r="K169" s="79">
        <f t="shared" si="46"/>
        <v>11000</v>
      </c>
      <c r="L169" s="79">
        <f t="shared" si="46"/>
        <v>0</v>
      </c>
      <c r="M169" s="79">
        <f t="shared" si="46"/>
        <v>0</v>
      </c>
      <c r="N169" s="79">
        <f t="shared" si="46"/>
        <v>0</v>
      </c>
      <c r="O169" s="79"/>
      <c r="P169" s="79">
        <f t="shared" si="46"/>
        <v>13000</v>
      </c>
      <c r="Q169" s="79">
        <f t="shared" si="46"/>
        <v>13000</v>
      </c>
      <c r="R169" s="80">
        <f t="shared" si="46"/>
        <v>0</v>
      </c>
    </row>
    <row r="170" spans="1:18" s="14" customFormat="1" ht="18.75" customHeight="1">
      <c r="A170" s="135"/>
      <c r="B170" s="91" t="s">
        <v>110</v>
      </c>
      <c r="C170" s="93" t="s">
        <v>111</v>
      </c>
      <c r="D170" s="90">
        <v>11000</v>
      </c>
      <c r="E170" s="90"/>
      <c r="F170" s="90"/>
      <c r="G170" s="90">
        <f>D170+E170-F170</f>
        <v>11000</v>
      </c>
      <c r="H170" s="90">
        <f>G170</f>
        <v>11000</v>
      </c>
      <c r="I170" s="90"/>
      <c r="J170" s="90"/>
      <c r="K170" s="90">
        <f>H170</f>
        <v>11000</v>
      </c>
      <c r="L170" s="90"/>
      <c r="M170" s="90"/>
      <c r="N170" s="90"/>
      <c r="O170" s="90"/>
      <c r="P170" s="90"/>
      <c r="Q170" s="90"/>
      <c r="R170" s="98"/>
    </row>
    <row r="171" spans="1:18" s="14" customFormat="1" ht="23.25" customHeight="1">
      <c r="A171" s="94"/>
      <c r="B171" s="91" t="s">
        <v>580</v>
      </c>
      <c r="C171" s="93" t="s">
        <v>581</v>
      </c>
      <c r="D171" s="90">
        <v>13000</v>
      </c>
      <c r="E171" s="90"/>
      <c r="F171" s="90"/>
      <c r="G171" s="90">
        <f>D171+E171-F171</f>
        <v>13000</v>
      </c>
      <c r="H171" s="90"/>
      <c r="I171" s="90"/>
      <c r="J171" s="90"/>
      <c r="K171" s="90"/>
      <c r="L171" s="90"/>
      <c r="M171" s="90"/>
      <c r="N171" s="90"/>
      <c r="O171" s="90"/>
      <c r="P171" s="90">
        <f>G171</f>
        <v>13000</v>
      </c>
      <c r="Q171" s="90">
        <f>P171</f>
        <v>13000</v>
      </c>
      <c r="R171" s="98"/>
    </row>
    <row r="172" spans="1:18" s="14" customFormat="1" ht="26.25" customHeight="1">
      <c r="A172" s="52" t="s">
        <v>226</v>
      </c>
      <c r="B172" s="48"/>
      <c r="C172" s="37" t="s">
        <v>227</v>
      </c>
      <c r="D172" s="79">
        <f>SUM(D173:D198)</f>
        <v>2908000</v>
      </c>
      <c r="E172" s="79">
        <f>SUM(E173:E198)</f>
        <v>0</v>
      </c>
      <c r="F172" s="79">
        <f>SUM(F173:F198)</f>
        <v>0</v>
      </c>
      <c r="G172" s="79">
        <f>SUM(G173:G198)</f>
        <v>2908000</v>
      </c>
      <c r="H172" s="79">
        <f aca="true" t="shared" si="47" ref="H172:R172">SUM(H173:H198)</f>
        <v>2908000</v>
      </c>
      <c r="I172" s="79">
        <f t="shared" si="47"/>
        <v>2289370</v>
      </c>
      <c r="J172" s="79">
        <f t="shared" si="47"/>
        <v>467498</v>
      </c>
      <c r="K172" s="79">
        <f t="shared" si="47"/>
        <v>0</v>
      </c>
      <c r="L172" s="79">
        <f t="shared" si="47"/>
        <v>151132</v>
      </c>
      <c r="M172" s="79">
        <f t="shared" si="47"/>
        <v>0</v>
      </c>
      <c r="N172" s="79">
        <f t="shared" si="47"/>
        <v>0</v>
      </c>
      <c r="O172" s="79"/>
      <c r="P172" s="79">
        <f t="shared" si="47"/>
        <v>0</v>
      </c>
      <c r="Q172" s="79">
        <f t="shared" si="47"/>
        <v>0</v>
      </c>
      <c r="R172" s="80">
        <f t="shared" si="47"/>
        <v>0</v>
      </c>
    </row>
    <row r="173" spans="1:18" s="14" customFormat="1" ht="15.75" customHeight="1">
      <c r="A173" s="54"/>
      <c r="B173" s="8" t="s">
        <v>431</v>
      </c>
      <c r="C173" s="5" t="s">
        <v>21</v>
      </c>
      <c r="D173" s="41">
        <v>151132</v>
      </c>
      <c r="E173" s="41"/>
      <c r="F173" s="41"/>
      <c r="G173" s="85">
        <f>D173+E173-F173</f>
        <v>151132</v>
      </c>
      <c r="H173" s="41">
        <f>G173</f>
        <v>151132</v>
      </c>
      <c r="I173" s="41"/>
      <c r="J173" s="81">
        <v>0</v>
      </c>
      <c r="K173" s="81"/>
      <c r="L173" s="81">
        <f>H173</f>
        <v>151132</v>
      </c>
      <c r="M173" s="81"/>
      <c r="N173" s="85"/>
      <c r="O173" s="85"/>
      <c r="P173" s="163"/>
      <c r="Q173" s="163"/>
      <c r="R173" s="130"/>
    </row>
    <row r="174" spans="1:18" s="14" customFormat="1" ht="21.75" customHeight="1">
      <c r="A174" s="54"/>
      <c r="B174" s="8" t="s">
        <v>142</v>
      </c>
      <c r="C174" s="5" t="s">
        <v>20</v>
      </c>
      <c r="D174" s="41">
        <v>63500</v>
      </c>
      <c r="E174" s="41"/>
      <c r="F174" s="41"/>
      <c r="G174" s="85">
        <f aca="true" t="shared" si="48" ref="G174:G198">D174+E174-F174</f>
        <v>63500</v>
      </c>
      <c r="H174" s="41">
        <f aca="true" t="shared" si="49" ref="H174:H198">G174</f>
        <v>63500</v>
      </c>
      <c r="I174" s="41">
        <f>H174</f>
        <v>63500</v>
      </c>
      <c r="J174" s="81">
        <v>0</v>
      </c>
      <c r="K174" s="81"/>
      <c r="L174" s="81"/>
      <c r="M174" s="81"/>
      <c r="N174" s="85"/>
      <c r="O174" s="85"/>
      <c r="P174" s="163"/>
      <c r="Q174" s="163"/>
      <c r="R174" s="130"/>
    </row>
    <row r="175" spans="1:18" s="14" customFormat="1" ht="15.75" customHeight="1">
      <c r="A175" s="54"/>
      <c r="B175" s="8" t="s">
        <v>144</v>
      </c>
      <c r="C175" s="5" t="s">
        <v>388</v>
      </c>
      <c r="D175" s="41">
        <v>5189</v>
      </c>
      <c r="E175" s="41"/>
      <c r="F175" s="41"/>
      <c r="G175" s="85">
        <f t="shared" si="48"/>
        <v>5189</v>
      </c>
      <c r="H175" s="41">
        <f t="shared" si="49"/>
        <v>5189</v>
      </c>
      <c r="I175" s="41">
        <f aca="true" t="shared" si="50" ref="I175:I181">H175</f>
        <v>5189</v>
      </c>
      <c r="J175" s="81">
        <v>0</v>
      </c>
      <c r="K175" s="81"/>
      <c r="L175" s="81"/>
      <c r="M175" s="81"/>
      <c r="N175" s="85"/>
      <c r="O175" s="85"/>
      <c r="P175" s="163"/>
      <c r="Q175" s="163"/>
      <c r="R175" s="130"/>
    </row>
    <row r="176" spans="1:18" s="14" customFormat="1" ht="21.75" customHeight="1">
      <c r="A176" s="54"/>
      <c r="B176" s="8" t="s">
        <v>215</v>
      </c>
      <c r="C176" s="5" t="s">
        <v>47</v>
      </c>
      <c r="D176" s="41">
        <v>1933000</v>
      </c>
      <c r="E176" s="41"/>
      <c r="F176" s="41"/>
      <c r="G176" s="85">
        <f t="shared" si="48"/>
        <v>1933000</v>
      </c>
      <c r="H176" s="41">
        <f t="shared" si="49"/>
        <v>1933000</v>
      </c>
      <c r="I176" s="41">
        <f t="shared" si="50"/>
        <v>1933000</v>
      </c>
      <c r="J176" s="81">
        <v>0</v>
      </c>
      <c r="K176" s="81"/>
      <c r="L176" s="81"/>
      <c r="M176" s="81"/>
      <c r="N176" s="85"/>
      <c r="O176" s="85"/>
      <c r="P176" s="163"/>
      <c r="Q176" s="163"/>
      <c r="R176" s="130"/>
    </row>
    <row r="177" spans="1:18" s="14" customFormat="1" ht="15" customHeight="1">
      <c r="A177" s="54"/>
      <c r="B177" s="8" t="s">
        <v>216</v>
      </c>
      <c r="C177" s="5" t="s">
        <v>217</v>
      </c>
      <c r="D177" s="41">
        <v>121341</v>
      </c>
      <c r="E177" s="41"/>
      <c r="F177" s="41"/>
      <c r="G177" s="85">
        <f t="shared" si="48"/>
        <v>121341</v>
      </c>
      <c r="H177" s="41">
        <f t="shared" si="49"/>
        <v>121341</v>
      </c>
      <c r="I177" s="41">
        <f t="shared" si="50"/>
        <v>121341</v>
      </c>
      <c r="J177" s="81">
        <v>0</v>
      </c>
      <c r="K177" s="81"/>
      <c r="L177" s="81"/>
      <c r="M177" s="81"/>
      <c r="N177" s="85"/>
      <c r="O177" s="85"/>
      <c r="P177" s="163"/>
      <c r="Q177" s="163"/>
      <c r="R177" s="130"/>
    </row>
    <row r="178" spans="1:18" s="14" customFormat="1" ht="15.75" customHeight="1">
      <c r="A178" s="54"/>
      <c r="B178" s="8" t="s">
        <v>218</v>
      </c>
      <c r="C178" s="5" t="s">
        <v>219</v>
      </c>
      <c r="D178" s="41">
        <v>153791</v>
      </c>
      <c r="E178" s="41"/>
      <c r="F178" s="41"/>
      <c r="G178" s="85">
        <f t="shared" si="48"/>
        <v>153791</v>
      </c>
      <c r="H178" s="41">
        <f t="shared" si="49"/>
        <v>153791</v>
      </c>
      <c r="I178" s="41">
        <f t="shared" si="50"/>
        <v>153791</v>
      </c>
      <c r="J178" s="81">
        <v>0</v>
      </c>
      <c r="K178" s="81"/>
      <c r="L178" s="81"/>
      <c r="M178" s="81"/>
      <c r="N178" s="85"/>
      <c r="O178" s="85"/>
      <c r="P178" s="163"/>
      <c r="Q178" s="163"/>
      <c r="R178" s="130"/>
    </row>
    <row r="179" spans="1:18" s="14" customFormat="1" ht="24" customHeight="1">
      <c r="A179" s="54"/>
      <c r="B179" s="8" t="s">
        <v>64</v>
      </c>
      <c r="C179" s="5" t="s">
        <v>48</v>
      </c>
      <c r="D179" s="41">
        <v>0</v>
      </c>
      <c r="E179" s="41"/>
      <c r="F179" s="41"/>
      <c r="G179" s="85">
        <f t="shared" si="48"/>
        <v>0</v>
      </c>
      <c r="H179" s="41">
        <f t="shared" si="49"/>
        <v>0</v>
      </c>
      <c r="I179" s="41">
        <f t="shared" si="50"/>
        <v>0</v>
      </c>
      <c r="J179" s="81"/>
      <c r="K179" s="81"/>
      <c r="L179" s="81"/>
      <c r="M179" s="81"/>
      <c r="N179" s="85"/>
      <c r="O179" s="85"/>
      <c r="P179" s="163"/>
      <c r="Q179" s="163"/>
      <c r="R179" s="130"/>
    </row>
    <row r="180" spans="1:18" s="14" customFormat="1" ht="18" customHeight="1">
      <c r="A180" s="54"/>
      <c r="B180" s="58" t="s">
        <v>190</v>
      </c>
      <c r="C180" s="5" t="s">
        <v>575</v>
      </c>
      <c r="D180" s="41">
        <v>10876</v>
      </c>
      <c r="E180" s="41"/>
      <c r="F180" s="41"/>
      <c r="G180" s="85">
        <f t="shared" si="48"/>
        <v>10876</v>
      </c>
      <c r="H180" s="41">
        <f t="shared" si="49"/>
        <v>10876</v>
      </c>
      <c r="I180" s="41">
        <f t="shared" si="50"/>
        <v>10876</v>
      </c>
      <c r="J180" s="81"/>
      <c r="K180" s="81"/>
      <c r="L180" s="81"/>
      <c r="M180" s="81"/>
      <c r="N180" s="85"/>
      <c r="O180" s="85"/>
      <c r="P180" s="163"/>
      <c r="Q180" s="163"/>
      <c r="R180" s="130"/>
    </row>
    <row r="181" spans="1:18" s="14" customFormat="1" ht="15.75" customHeight="1">
      <c r="A181" s="54"/>
      <c r="B181" s="8" t="s">
        <v>146</v>
      </c>
      <c r="C181" s="5" t="s">
        <v>107</v>
      </c>
      <c r="D181" s="41">
        <v>1673</v>
      </c>
      <c r="E181" s="41"/>
      <c r="F181" s="41"/>
      <c r="G181" s="85">
        <f t="shared" si="48"/>
        <v>1673</v>
      </c>
      <c r="H181" s="41">
        <f t="shared" si="49"/>
        <v>1673</v>
      </c>
      <c r="I181" s="41">
        <f t="shared" si="50"/>
        <v>1673</v>
      </c>
      <c r="J181" s="81"/>
      <c r="K181" s="81"/>
      <c r="L181" s="81"/>
      <c r="M181" s="81"/>
      <c r="N181" s="85"/>
      <c r="O181" s="85"/>
      <c r="P181" s="163"/>
      <c r="Q181" s="163"/>
      <c r="R181" s="130"/>
    </row>
    <row r="182" spans="1:18" s="14" customFormat="1" ht="15.75" customHeight="1">
      <c r="A182" s="54"/>
      <c r="B182" s="8" t="s">
        <v>432</v>
      </c>
      <c r="C182" s="5" t="s">
        <v>433</v>
      </c>
      <c r="D182" s="41">
        <v>91235</v>
      </c>
      <c r="E182" s="41"/>
      <c r="F182" s="41"/>
      <c r="G182" s="85">
        <f t="shared" si="48"/>
        <v>91235</v>
      </c>
      <c r="H182" s="41">
        <f t="shared" si="49"/>
        <v>91235</v>
      </c>
      <c r="I182" s="41"/>
      <c r="J182" s="81">
        <f>H182</f>
        <v>91235</v>
      </c>
      <c r="K182" s="81"/>
      <c r="L182" s="81"/>
      <c r="M182" s="81"/>
      <c r="N182" s="85"/>
      <c r="O182" s="85"/>
      <c r="P182" s="163"/>
      <c r="Q182" s="163"/>
      <c r="R182" s="130"/>
    </row>
    <row r="183" spans="1:18" s="14" customFormat="1" ht="15.75" customHeight="1">
      <c r="A183" s="54"/>
      <c r="B183" s="8" t="s">
        <v>148</v>
      </c>
      <c r="C183" s="5" t="s">
        <v>149</v>
      </c>
      <c r="D183" s="41">
        <v>186807</v>
      </c>
      <c r="E183" s="41"/>
      <c r="F183" s="41"/>
      <c r="G183" s="85">
        <f t="shared" si="48"/>
        <v>186807</v>
      </c>
      <c r="H183" s="41">
        <f t="shared" si="49"/>
        <v>186807</v>
      </c>
      <c r="I183" s="41"/>
      <c r="J183" s="81">
        <f aca="true" t="shared" si="51" ref="J183:J198">H183</f>
        <v>186807</v>
      </c>
      <c r="K183" s="81"/>
      <c r="L183" s="81"/>
      <c r="M183" s="81"/>
      <c r="N183" s="85"/>
      <c r="O183" s="85"/>
      <c r="P183" s="163"/>
      <c r="Q183" s="163"/>
      <c r="R183" s="130"/>
    </row>
    <row r="184" spans="1:18" s="14" customFormat="1" ht="16.5" customHeight="1">
      <c r="A184" s="54"/>
      <c r="B184" s="8" t="s">
        <v>221</v>
      </c>
      <c r="C184" s="5" t="s">
        <v>222</v>
      </c>
      <c r="D184" s="41">
        <v>25787</v>
      </c>
      <c r="E184" s="41"/>
      <c r="F184" s="41"/>
      <c r="G184" s="85">
        <f t="shared" si="48"/>
        <v>25787</v>
      </c>
      <c r="H184" s="41">
        <f t="shared" si="49"/>
        <v>25787</v>
      </c>
      <c r="I184" s="41"/>
      <c r="J184" s="81">
        <f t="shared" si="51"/>
        <v>25787</v>
      </c>
      <c r="K184" s="81"/>
      <c r="L184" s="81"/>
      <c r="M184" s="81"/>
      <c r="N184" s="85"/>
      <c r="O184" s="85"/>
      <c r="P184" s="163"/>
      <c r="Q184" s="163"/>
      <c r="R184" s="130"/>
    </row>
    <row r="185" spans="1:18" s="14" customFormat="1" ht="15.75" customHeight="1">
      <c r="A185" s="54"/>
      <c r="B185" s="8" t="s">
        <v>150</v>
      </c>
      <c r="C185" s="5" t="s">
        <v>223</v>
      </c>
      <c r="D185" s="41">
        <v>34670</v>
      </c>
      <c r="E185" s="41"/>
      <c r="F185" s="41"/>
      <c r="G185" s="85">
        <f t="shared" si="48"/>
        <v>34670</v>
      </c>
      <c r="H185" s="41">
        <f t="shared" si="49"/>
        <v>34670</v>
      </c>
      <c r="I185" s="41"/>
      <c r="J185" s="81">
        <f t="shared" si="51"/>
        <v>34670</v>
      </c>
      <c r="K185" s="81"/>
      <c r="L185" s="81"/>
      <c r="M185" s="81"/>
      <c r="N185" s="85"/>
      <c r="O185" s="85"/>
      <c r="P185" s="163"/>
      <c r="Q185" s="163"/>
      <c r="R185" s="130"/>
    </row>
    <row r="186" spans="1:18" s="14" customFormat="1" ht="17.25" customHeight="1">
      <c r="A186" s="54"/>
      <c r="B186" s="8" t="s">
        <v>152</v>
      </c>
      <c r="C186" s="5" t="s">
        <v>224</v>
      </c>
      <c r="D186" s="41">
        <v>29800</v>
      </c>
      <c r="E186" s="41"/>
      <c r="F186" s="41"/>
      <c r="G186" s="85">
        <f t="shared" si="48"/>
        <v>29800</v>
      </c>
      <c r="H186" s="41">
        <f t="shared" si="49"/>
        <v>29800</v>
      </c>
      <c r="I186" s="41"/>
      <c r="J186" s="81">
        <f t="shared" si="51"/>
        <v>29800</v>
      </c>
      <c r="K186" s="81"/>
      <c r="L186" s="81"/>
      <c r="M186" s="81"/>
      <c r="N186" s="85"/>
      <c r="O186" s="85"/>
      <c r="P186" s="163"/>
      <c r="Q186" s="163"/>
      <c r="R186" s="130"/>
    </row>
    <row r="187" spans="1:18" s="14" customFormat="1" ht="17.25" customHeight="1">
      <c r="A187" s="54"/>
      <c r="B187" s="8" t="s">
        <v>208</v>
      </c>
      <c r="C187" s="5" t="s">
        <v>212</v>
      </c>
      <c r="D187" s="41">
        <v>12682</v>
      </c>
      <c r="E187" s="41"/>
      <c r="F187" s="41"/>
      <c r="G187" s="85">
        <f t="shared" si="48"/>
        <v>12682</v>
      </c>
      <c r="H187" s="41">
        <f t="shared" si="49"/>
        <v>12682</v>
      </c>
      <c r="I187" s="41"/>
      <c r="J187" s="81">
        <f t="shared" si="51"/>
        <v>12682</v>
      </c>
      <c r="K187" s="81"/>
      <c r="L187" s="81"/>
      <c r="M187" s="81"/>
      <c r="N187" s="85"/>
      <c r="O187" s="85"/>
      <c r="P187" s="163"/>
      <c r="Q187" s="163"/>
      <c r="R187" s="130"/>
    </row>
    <row r="188" spans="1:18" s="14" customFormat="1" ht="17.25" customHeight="1">
      <c r="A188" s="54"/>
      <c r="B188" s="8" t="s">
        <v>153</v>
      </c>
      <c r="C188" s="5" t="s">
        <v>225</v>
      </c>
      <c r="D188" s="41">
        <v>38000</v>
      </c>
      <c r="E188" s="41"/>
      <c r="F188" s="41"/>
      <c r="G188" s="85">
        <f t="shared" si="48"/>
        <v>38000</v>
      </c>
      <c r="H188" s="41">
        <f t="shared" si="49"/>
        <v>38000</v>
      </c>
      <c r="I188" s="41"/>
      <c r="J188" s="81">
        <f t="shared" si="51"/>
        <v>38000</v>
      </c>
      <c r="K188" s="81"/>
      <c r="L188" s="81"/>
      <c r="M188" s="81"/>
      <c r="N188" s="85"/>
      <c r="O188" s="85"/>
      <c r="P188" s="163"/>
      <c r="Q188" s="163"/>
      <c r="R188" s="130"/>
    </row>
    <row r="189" spans="1:18" s="14" customFormat="1" ht="17.25" customHeight="1">
      <c r="A189" s="54"/>
      <c r="B189" s="8" t="s">
        <v>501</v>
      </c>
      <c r="C189" s="6" t="s">
        <v>502</v>
      </c>
      <c r="D189" s="41">
        <v>1355</v>
      </c>
      <c r="E189" s="41"/>
      <c r="F189" s="41"/>
      <c r="G189" s="85">
        <f t="shared" si="48"/>
        <v>1355</v>
      </c>
      <c r="H189" s="41">
        <f t="shared" si="49"/>
        <v>1355</v>
      </c>
      <c r="I189" s="41"/>
      <c r="J189" s="81">
        <f t="shared" si="51"/>
        <v>1355</v>
      </c>
      <c r="K189" s="81"/>
      <c r="L189" s="81"/>
      <c r="M189" s="81"/>
      <c r="N189" s="85"/>
      <c r="O189" s="85"/>
      <c r="P189" s="163"/>
      <c r="Q189" s="163"/>
      <c r="R189" s="130"/>
    </row>
    <row r="190" spans="1:18" s="14" customFormat="1" ht="17.25" customHeight="1">
      <c r="A190" s="54"/>
      <c r="B190" s="8" t="s">
        <v>315</v>
      </c>
      <c r="C190" s="5" t="s">
        <v>317</v>
      </c>
      <c r="D190" s="41">
        <v>4677</v>
      </c>
      <c r="E190" s="41"/>
      <c r="F190" s="41"/>
      <c r="G190" s="85">
        <f t="shared" si="48"/>
        <v>4677</v>
      </c>
      <c r="H190" s="41">
        <f t="shared" si="49"/>
        <v>4677</v>
      </c>
      <c r="I190" s="41"/>
      <c r="J190" s="81">
        <f t="shared" si="51"/>
        <v>4677</v>
      </c>
      <c r="K190" s="81"/>
      <c r="L190" s="81"/>
      <c r="M190" s="81"/>
      <c r="N190" s="85"/>
      <c r="O190" s="85"/>
      <c r="P190" s="163"/>
      <c r="Q190" s="163"/>
      <c r="R190" s="130"/>
    </row>
    <row r="191" spans="1:18" s="14" customFormat="1" ht="17.25" customHeight="1">
      <c r="A191" s="54"/>
      <c r="B191" s="8" t="s">
        <v>303</v>
      </c>
      <c r="C191" s="5" t="s">
        <v>307</v>
      </c>
      <c r="D191" s="41">
        <v>3770</v>
      </c>
      <c r="E191" s="41"/>
      <c r="F191" s="41"/>
      <c r="G191" s="85">
        <f t="shared" si="48"/>
        <v>3770</v>
      </c>
      <c r="H191" s="41">
        <f t="shared" si="49"/>
        <v>3770</v>
      </c>
      <c r="I191" s="41"/>
      <c r="J191" s="81">
        <f t="shared" si="51"/>
        <v>3770</v>
      </c>
      <c r="K191" s="81"/>
      <c r="L191" s="81"/>
      <c r="M191" s="81"/>
      <c r="N191" s="85"/>
      <c r="O191" s="85"/>
      <c r="P191" s="163"/>
      <c r="Q191" s="163"/>
      <c r="R191" s="130"/>
    </row>
    <row r="192" spans="1:18" s="14" customFormat="1" ht="14.25" customHeight="1">
      <c r="A192" s="54"/>
      <c r="B192" s="8" t="s">
        <v>155</v>
      </c>
      <c r="C192" s="5" t="s">
        <v>156</v>
      </c>
      <c r="D192" s="41">
        <v>4000</v>
      </c>
      <c r="E192" s="41"/>
      <c r="F192" s="41"/>
      <c r="G192" s="85">
        <f t="shared" si="48"/>
        <v>4000</v>
      </c>
      <c r="H192" s="41">
        <f t="shared" si="49"/>
        <v>4000</v>
      </c>
      <c r="I192" s="41"/>
      <c r="J192" s="81">
        <f t="shared" si="51"/>
        <v>4000</v>
      </c>
      <c r="K192" s="81"/>
      <c r="L192" s="81"/>
      <c r="M192" s="81"/>
      <c r="N192" s="85"/>
      <c r="O192" s="85"/>
      <c r="P192" s="163"/>
      <c r="Q192" s="163"/>
      <c r="R192" s="130"/>
    </row>
    <row r="193" spans="1:18" s="14" customFormat="1" ht="15.75" customHeight="1">
      <c r="A193" s="54"/>
      <c r="B193" s="8" t="s">
        <v>157</v>
      </c>
      <c r="C193" s="5" t="s">
        <v>158</v>
      </c>
      <c r="D193" s="41">
        <v>10699</v>
      </c>
      <c r="E193" s="41"/>
      <c r="F193" s="41"/>
      <c r="G193" s="85">
        <f t="shared" si="48"/>
        <v>10699</v>
      </c>
      <c r="H193" s="41">
        <f t="shared" si="49"/>
        <v>10699</v>
      </c>
      <c r="I193" s="41"/>
      <c r="J193" s="81">
        <f t="shared" si="51"/>
        <v>10699</v>
      </c>
      <c r="K193" s="81"/>
      <c r="L193" s="81"/>
      <c r="M193" s="81"/>
      <c r="N193" s="85"/>
      <c r="O193" s="85"/>
      <c r="P193" s="163"/>
      <c r="Q193" s="163"/>
      <c r="R193" s="130"/>
    </row>
    <row r="194" spans="1:18" s="14" customFormat="1" ht="18" customHeight="1">
      <c r="A194" s="54"/>
      <c r="B194" s="8" t="s">
        <v>159</v>
      </c>
      <c r="C194" s="5" t="s">
        <v>160</v>
      </c>
      <c r="D194" s="41">
        <v>2096</v>
      </c>
      <c r="E194" s="41"/>
      <c r="F194" s="41"/>
      <c r="G194" s="85">
        <f t="shared" si="48"/>
        <v>2096</v>
      </c>
      <c r="H194" s="41">
        <f t="shared" si="49"/>
        <v>2096</v>
      </c>
      <c r="I194" s="41"/>
      <c r="J194" s="81">
        <f t="shared" si="51"/>
        <v>2096</v>
      </c>
      <c r="K194" s="81"/>
      <c r="L194" s="81"/>
      <c r="M194" s="81"/>
      <c r="N194" s="85"/>
      <c r="O194" s="85"/>
      <c r="P194" s="163"/>
      <c r="Q194" s="163"/>
      <c r="R194" s="130"/>
    </row>
    <row r="195" spans="1:18" s="14" customFormat="1" ht="20.25" customHeight="1">
      <c r="A195" s="54"/>
      <c r="B195" s="8" t="s">
        <v>207</v>
      </c>
      <c r="C195" s="5" t="s">
        <v>35</v>
      </c>
      <c r="D195" s="41">
        <v>13789</v>
      </c>
      <c r="E195" s="41"/>
      <c r="F195" s="41"/>
      <c r="G195" s="85">
        <f t="shared" si="48"/>
        <v>13789</v>
      </c>
      <c r="H195" s="41">
        <f t="shared" si="49"/>
        <v>13789</v>
      </c>
      <c r="I195" s="41"/>
      <c r="J195" s="81">
        <f t="shared" si="51"/>
        <v>13789</v>
      </c>
      <c r="K195" s="81"/>
      <c r="L195" s="81"/>
      <c r="M195" s="81"/>
      <c r="N195" s="85"/>
      <c r="O195" s="85"/>
      <c r="P195" s="163"/>
      <c r="Q195" s="163"/>
      <c r="R195" s="130"/>
    </row>
    <row r="196" spans="1:18" s="14" customFormat="1" ht="18.75" customHeight="1">
      <c r="A196" s="54"/>
      <c r="B196" s="8" t="s">
        <v>228</v>
      </c>
      <c r="C196" s="5" t="s">
        <v>323</v>
      </c>
      <c r="D196" s="41">
        <v>160</v>
      </c>
      <c r="E196" s="41"/>
      <c r="F196" s="41"/>
      <c r="G196" s="85">
        <f t="shared" si="48"/>
        <v>160</v>
      </c>
      <c r="H196" s="41">
        <f t="shared" si="49"/>
        <v>160</v>
      </c>
      <c r="I196" s="41"/>
      <c r="J196" s="81">
        <f t="shared" si="51"/>
        <v>160</v>
      </c>
      <c r="K196" s="81"/>
      <c r="L196" s="81"/>
      <c r="M196" s="81"/>
      <c r="N196" s="85"/>
      <c r="O196" s="85"/>
      <c r="P196" s="163"/>
      <c r="Q196" s="163"/>
      <c r="R196" s="130"/>
    </row>
    <row r="197" spans="1:18" s="14" customFormat="1" ht="18.75" customHeight="1">
      <c r="A197" s="54"/>
      <c r="B197" s="8" t="s">
        <v>305</v>
      </c>
      <c r="C197" s="5" t="s">
        <v>313</v>
      </c>
      <c r="D197" s="41">
        <v>5971</v>
      </c>
      <c r="E197" s="41"/>
      <c r="F197" s="41"/>
      <c r="G197" s="85">
        <f t="shared" si="48"/>
        <v>5971</v>
      </c>
      <c r="H197" s="41">
        <f t="shared" si="49"/>
        <v>5971</v>
      </c>
      <c r="I197" s="41"/>
      <c r="J197" s="81">
        <f t="shared" si="51"/>
        <v>5971</v>
      </c>
      <c r="K197" s="81"/>
      <c r="L197" s="81"/>
      <c r="M197" s="81"/>
      <c r="N197" s="85"/>
      <c r="O197" s="85"/>
      <c r="P197" s="163"/>
      <c r="Q197" s="163"/>
      <c r="R197" s="130"/>
    </row>
    <row r="198" spans="1:18" s="14" customFormat="1" ht="18.75" customHeight="1">
      <c r="A198" s="54"/>
      <c r="B198" s="8" t="s">
        <v>306</v>
      </c>
      <c r="C198" s="5" t="s">
        <v>314</v>
      </c>
      <c r="D198" s="41">
        <v>2000</v>
      </c>
      <c r="E198" s="41"/>
      <c r="F198" s="41"/>
      <c r="G198" s="85">
        <f t="shared" si="48"/>
        <v>2000</v>
      </c>
      <c r="H198" s="41">
        <f t="shared" si="49"/>
        <v>2000</v>
      </c>
      <c r="I198" s="41"/>
      <c r="J198" s="81">
        <f t="shared" si="51"/>
        <v>2000</v>
      </c>
      <c r="K198" s="81"/>
      <c r="L198" s="81"/>
      <c r="M198" s="81"/>
      <c r="N198" s="85"/>
      <c r="O198" s="85"/>
      <c r="P198" s="163"/>
      <c r="Q198" s="163"/>
      <c r="R198" s="130"/>
    </row>
    <row r="199" spans="1:18" s="14" customFormat="1" ht="19.5" customHeight="1">
      <c r="A199" s="127" t="s">
        <v>137</v>
      </c>
      <c r="B199" s="128"/>
      <c r="C199" s="177" t="s">
        <v>138</v>
      </c>
      <c r="D199" s="129">
        <f>SUM(D200:D210)</f>
        <v>64770</v>
      </c>
      <c r="E199" s="129">
        <f>SUM(E200:E210)</f>
        <v>0</v>
      </c>
      <c r="F199" s="129">
        <f>SUM(F200:F210)</f>
        <v>0</v>
      </c>
      <c r="G199" s="129">
        <f>SUM(G200:G210)</f>
        <v>64770</v>
      </c>
      <c r="H199" s="129">
        <f>SUM(H200:H210)</f>
        <v>64770</v>
      </c>
      <c r="I199" s="129">
        <f aca="true" t="shared" si="52" ref="I199:R199">SUM(I200:I210)</f>
        <v>53870</v>
      </c>
      <c r="J199" s="129">
        <f t="shared" si="52"/>
        <v>10900</v>
      </c>
      <c r="K199" s="129">
        <f t="shared" si="52"/>
        <v>0</v>
      </c>
      <c r="L199" s="129">
        <f t="shared" si="52"/>
        <v>0</v>
      </c>
      <c r="M199" s="129">
        <f t="shared" si="52"/>
        <v>0</v>
      </c>
      <c r="N199" s="129">
        <f t="shared" si="52"/>
        <v>0</v>
      </c>
      <c r="O199" s="129"/>
      <c r="P199" s="129">
        <f t="shared" si="52"/>
        <v>0</v>
      </c>
      <c r="Q199" s="129">
        <f t="shared" si="52"/>
        <v>0</v>
      </c>
      <c r="R199" s="156">
        <f t="shared" si="52"/>
        <v>0</v>
      </c>
    </row>
    <row r="200" spans="1:18" s="14" customFormat="1" ht="15" customHeight="1">
      <c r="A200" s="54"/>
      <c r="B200" s="8" t="s">
        <v>140</v>
      </c>
      <c r="C200" s="5" t="s">
        <v>141</v>
      </c>
      <c r="D200" s="41">
        <v>41565</v>
      </c>
      <c r="E200" s="41"/>
      <c r="F200" s="41"/>
      <c r="G200" s="90">
        <f>D200+E200-F200</f>
        <v>41565</v>
      </c>
      <c r="H200" s="41">
        <f>G200</f>
        <v>41565</v>
      </c>
      <c r="I200" s="41">
        <f>H200</f>
        <v>41565</v>
      </c>
      <c r="J200" s="81"/>
      <c r="K200" s="81"/>
      <c r="L200" s="81"/>
      <c r="M200" s="81"/>
      <c r="N200" s="85"/>
      <c r="O200" s="85"/>
      <c r="P200" s="163"/>
      <c r="Q200" s="163"/>
      <c r="R200" s="130"/>
    </row>
    <row r="201" spans="1:18" s="14" customFormat="1" ht="15" customHeight="1">
      <c r="A201" s="54"/>
      <c r="B201" s="8" t="s">
        <v>144</v>
      </c>
      <c r="C201" s="5" t="s">
        <v>388</v>
      </c>
      <c r="D201" s="41">
        <v>3100</v>
      </c>
      <c r="E201" s="41"/>
      <c r="F201" s="41"/>
      <c r="G201" s="90">
        <f aca="true" t="shared" si="53" ref="G201:G210">D201+E201-F201</f>
        <v>3100</v>
      </c>
      <c r="H201" s="41">
        <f aca="true" t="shared" si="54" ref="H201:H210">G201</f>
        <v>3100</v>
      </c>
      <c r="I201" s="41">
        <f>H201</f>
        <v>3100</v>
      </c>
      <c r="J201" s="81"/>
      <c r="K201" s="81"/>
      <c r="L201" s="81"/>
      <c r="M201" s="81"/>
      <c r="N201" s="85"/>
      <c r="O201" s="85"/>
      <c r="P201" s="163"/>
      <c r="Q201" s="163"/>
      <c r="R201" s="130"/>
    </row>
    <row r="202" spans="1:18" s="14" customFormat="1" ht="15" customHeight="1">
      <c r="A202" s="54"/>
      <c r="B202" s="8" t="s">
        <v>170</v>
      </c>
      <c r="C202" s="5" t="s">
        <v>575</v>
      </c>
      <c r="D202" s="41">
        <v>7920</v>
      </c>
      <c r="E202" s="41"/>
      <c r="F202" s="41"/>
      <c r="G202" s="90">
        <f t="shared" si="53"/>
        <v>7920</v>
      </c>
      <c r="H202" s="41">
        <f t="shared" si="54"/>
        <v>7920</v>
      </c>
      <c r="I202" s="41">
        <f>H202</f>
        <v>7920</v>
      </c>
      <c r="J202" s="81"/>
      <c r="K202" s="81"/>
      <c r="L202" s="81"/>
      <c r="M202" s="81"/>
      <c r="N202" s="85"/>
      <c r="O202" s="85"/>
      <c r="P202" s="163"/>
      <c r="Q202" s="163"/>
      <c r="R202" s="130"/>
    </row>
    <row r="203" spans="1:18" s="14" customFormat="1" ht="15" customHeight="1">
      <c r="A203" s="54"/>
      <c r="B203" s="8" t="s">
        <v>146</v>
      </c>
      <c r="C203" s="5" t="s">
        <v>107</v>
      </c>
      <c r="D203" s="41">
        <v>1285</v>
      </c>
      <c r="E203" s="41"/>
      <c r="F203" s="41"/>
      <c r="G203" s="90">
        <f t="shared" si="53"/>
        <v>1285</v>
      </c>
      <c r="H203" s="41">
        <f t="shared" si="54"/>
        <v>1285</v>
      </c>
      <c r="I203" s="41">
        <f>H203</f>
        <v>1285</v>
      </c>
      <c r="J203" s="81"/>
      <c r="K203" s="81"/>
      <c r="L203" s="81"/>
      <c r="M203" s="81"/>
      <c r="N203" s="85"/>
      <c r="O203" s="85"/>
      <c r="P203" s="163"/>
      <c r="Q203" s="163"/>
      <c r="R203" s="130"/>
    </row>
    <row r="204" spans="1:18" s="14" customFormat="1" ht="15" customHeight="1">
      <c r="A204" s="54"/>
      <c r="B204" s="8" t="s">
        <v>148</v>
      </c>
      <c r="C204" s="5" t="s">
        <v>149</v>
      </c>
      <c r="D204" s="41">
        <v>2700</v>
      </c>
      <c r="E204" s="41"/>
      <c r="F204" s="41"/>
      <c r="G204" s="90">
        <f t="shared" si="53"/>
        <v>2700</v>
      </c>
      <c r="H204" s="41">
        <f t="shared" si="54"/>
        <v>2700</v>
      </c>
      <c r="I204" s="41"/>
      <c r="J204" s="81">
        <f>H204</f>
        <v>2700</v>
      </c>
      <c r="K204" s="81"/>
      <c r="L204" s="81"/>
      <c r="M204" s="81"/>
      <c r="N204" s="85"/>
      <c r="O204" s="85"/>
      <c r="P204" s="163"/>
      <c r="Q204" s="163"/>
      <c r="R204" s="130"/>
    </row>
    <row r="205" spans="1:18" s="14" customFormat="1" ht="15" customHeight="1">
      <c r="A205" s="54"/>
      <c r="B205" s="8" t="s">
        <v>153</v>
      </c>
      <c r="C205" s="5" t="s">
        <v>225</v>
      </c>
      <c r="D205" s="41">
        <v>2600</v>
      </c>
      <c r="E205" s="41"/>
      <c r="F205" s="41"/>
      <c r="G205" s="90">
        <f t="shared" si="53"/>
        <v>2600</v>
      </c>
      <c r="H205" s="41">
        <f t="shared" si="54"/>
        <v>2600</v>
      </c>
      <c r="I205" s="41"/>
      <c r="J205" s="81">
        <f aca="true" t="shared" si="55" ref="J205:J210">H205</f>
        <v>2600</v>
      </c>
      <c r="K205" s="81"/>
      <c r="L205" s="81"/>
      <c r="M205" s="81"/>
      <c r="N205" s="85"/>
      <c r="O205" s="85"/>
      <c r="P205" s="163"/>
      <c r="Q205" s="163"/>
      <c r="R205" s="130"/>
    </row>
    <row r="206" spans="1:18" s="14" customFormat="1" ht="15" customHeight="1">
      <c r="A206" s="54"/>
      <c r="B206" s="8" t="s">
        <v>155</v>
      </c>
      <c r="C206" s="5" t="s">
        <v>156</v>
      </c>
      <c r="D206" s="41">
        <v>951</v>
      </c>
      <c r="E206" s="41"/>
      <c r="F206" s="41"/>
      <c r="G206" s="90">
        <f t="shared" si="53"/>
        <v>951</v>
      </c>
      <c r="H206" s="41">
        <f t="shared" si="54"/>
        <v>951</v>
      </c>
      <c r="I206" s="41"/>
      <c r="J206" s="81">
        <f t="shared" si="55"/>
        <v>951</v>
      </c>
      <c r="K206" s="81"/>
      <c r="L206" s="81"/>
      <c r="M206" s="81"/>
      <c r="N206" s="85"/>
      <c r="O206" s="85"/>
      <c r="P206" s="163"/>
      <c r="Q206" s="163"/>
      <c r="R206" s="130"/>
    </row>
    <row r="207" spans="1:18" s="14" customFormat="1" ht="15" customHeight="1">
      <c r="A207" s="54"/>
      <c r="B207" s="8" t="s">
        <v>159</v>
      </c>
      <c r="C207" s="5" t="s">
        <v>160</v>
      </c>
      <c r="D207" s="41">
        <v>1148</v>
      </c>
      <c r="E207" s="41"/>
      <c r="F207" s="41"/>
      <c r="G207" s="90">
        <f t="shared" si="53"/>
        <v>1148</v>
      </c>
      <c r="H207" s="41">
        <f t="shared" si="54"/>
        <v>1148</v>
      </c>
      <c r="I207" s="41"/>
      <c r="J207" s="81">
        <f t="shared" si="55"/>
        <v>1148</v>
      </c>
      <c r="K207" s="81"/>
      <c r="L207" s="81"/>
      <c r="M207" s="81"/>
      <c r="N207" s="85"/>
      <c r="O207" s="85"/>
      <c r="P207" s="163"/>
      <c r="Q207" s="163"/>
      <c r="R207" s="130"/>
    </row>
    <row r="208" spans="1:18" s="14" customFormat="1" ht="14.25" customHeight="1">
      <c r="A208" s="54"/>
      <c r="B208" s="8" t="s">
        <v>304</v>
      </c>
      <c r="C208" s="5" t="s">
        <v>566</v>
      </c>
      <c r="D208" s="41">
        <v>1000</v>
      </c>
      <c r="E208" s="41"/>
      <c r="F208" s="41"/>
      <c r="G208" s="90">
        <f t="shared" si="53"/>
        <v>1000</v>
      </c>
      <c r="H208" s="41">
        <f t="shared" si="54"/>
        <v>1000</v>
      </c>
      <c r="I208" s="41"/>
      <c r="J208" s="81">
        <f t="shared" si="55"/>
        <v>1000</v>
      </c>
      <c r="K208" s="81"/>
      <c r="L208" s="81"/>
      <c r="M208" s="81"/>
      <c r="N208" s="85"/>
      <c r="O208" s="85"/>
      <c r="P208" s="163"/>
      <c r="Q208" s="163"/>
      <c r="R208" s="130"/>
    </row>
    <row r="209" spans="1:18" s="14" customFormat="1" ht="14.25" customHeight="1">
      <c r="A209" s="54"/>
      <c r="B209" s="8" t="s">
        <v>305</v>
      </c>
      <c r="C209" s="5" t="s">
        <v>313</v>
      </c>
      <c r="D209" s="41">
        <v>501</v>
      </c>
      <c r="E209" s="41"/>
      <c r="F209" s="41"/>
      <c r="G209" s="90">
        <f t="shared" si="53"/>
        <v>501</v>
      </c>
      <c r="H209" s="41">
        <f t="shared" si="54"/>
        <v>501</v>
      </c>
      <c r="I209" s="41"/>
      <c r="J209" s="81">
        <f t="shared" si="55"/>
        <v>501</v>
      </c>
      <c r="K209" s="81"/>
      <c r="L209" s="81"/>
      <c r="M209" s="81"/>
      <c r="N209" s="85"/>
      <c r="O209" s="85"/>
      <c r="P209" s="163"/>
      <c r="Q209" s="163"/>
      <c r="R209" s="130"/>
    </row>
    <row r="210" spans="1:18" s="14" customFormat="1" ht="14.25" customHeight="1">
      <c r="A210" s="54"/>
      <c r="B210" s="8" t="s">
        <v>306</v>
      </c>
      <c r="C210" s="5" t="s">
        <v>314</v>
      </c>
      <c r="D210" s="41">
        <v>2000</v>
      </c>
      <c r="E210" s="41"/>
      <c r="F210" s="41"/>
      <c r="G210" s="90">
        <f t="shared" si="53"/>
        <v>2000</v>
      </c>
      <c r="H210" s="41">
        <f t="shared" si="54"/>
        <v>2000</v>
      </c>
      <c r="I210" s="41"/>
      <c r="J210" s="81">
        <f t="shared" si="55"/>
        <v>2000</v>
      </c>
      <c r="K210" s="81"/>
      <c r="L210" s="81"/>
      <c r="M210" s="81"/>
      <c r="N210" s="85"/>
      <c r="O210" s="85"/>
      <c r="P210" s="163"/>
      <c r="Q210" s="163"/>
      <c r="R210" s="130"/>
    </row>
    <row r="211" spans="1:18" s="14" customFormat="1" ht="14.25" customHeight="1">
      <c r="A211" s="127" t="s">
        <v>535</v>
      </c>
      <c r="B211" s="128"/>
      <c r="C211" s="239" t="s">
        <v>533</v>
      </c>
      <c r="D211" s="129">
        <f>SUM(D212:D213)</f>
        <v>575</v>
      </c>
      <c r="E211" s="129">
        <f aca="true" t="shared" si="56" ref="E211:R211">SUM(E212:E213)</f>
        <v>0</v>
      </c>
      <c r="F211" s="129">
        <f t="shared" si="56"/>
        <v>0</v>
      </c>
      <c r="G211" s="129">
        <f t="shared" si="56"/>
        <v>575</v>
      </c>
      <c r="H211" s="129">
        <f t="shared" si="56"/>
        <v>575</v>
      </c>
      <c r="I211" s="129">
        <f t="shared" si="56"/>
        <v>0</v>
      </c>
      <c r="J211" s="129">
        <f t="shared" si="56"/>
        <v>575</v>
      </c>
      <c r="K211" s="129">
        <f t="shared" si="56"/>
        <v>0</v>
      </c>
      <c r="L211" s="129">
        <f t="shared" si="56"/>
        <v>0</v>
      </c>
      <c r="M211" s="129">
        <f t="shared" si="56"/>
        <v>0</v>
      </c>
      <c r="N211" s="129">
        <f t="shared" si="56"/>
        <v>0</v>
      </c>
      <c r="O211" s="129">
        <f t="shared" si="56"/>
        <v>0</v>
      </c>
      <c r="P211" s="129">
        <f t="shared" si="56"/>
        <v>0</v>
      </c>
      <c r="Q211" s="129">
        <f t="shared" si="56"/>
        <v>0</v>
      </c>
      <c r="R211" s="129">
        <f t="shared" si="56"/>
        <v>0</v>
      </c>
    </row>
    <row r="212" spans="1:18" s="14" customFormat="1" ht="14.25" customHeight="1">
      <c r="A212" s="54"/>
      <c r="B212" s="8" t="s">
        <v>148</v>
      </c>
      <c r="C212" s="5" t="s">
        <v>149</v>
      </c>
      <c r="D212" s="41">
        <v>529</v>
      </c>
      <c r="E212" s="41"/>
      <c r="F212" s="41"/>
      <c r="G212" s="90">
        <f>D212+E212-F212</f>
        <v>529</v>
      </c>
      <c r="H212" s="41">
        <f>G212</f>
        <v>529</v>
      </c>
      <c r="I212" s="41"/>
      <c r="J212" s="81">
        <f>H212</f>
        <v>529</v>
      </c>
      <c r="K212" s="81"/>
      <c r="L212" s="81"/>
      <c r="M212" s="81"/>
      <c r="N212" s="85"/>
      <c r="O212" s="85"/>
      <c r="P212" s="163"/>
      <c r="Q212" s="163"/>
      <c r="R212" s="130"/>
    </row>
    <row r="213" spans="1:18" s="14" customFormat="1" ht="14.25" customHeight="1">
      <c r="A213" s="54"/>
      <c r="B213" s="8" t="s">
        <v>153</v>
      </c>
      <c r="C213" s="5" t="s">
        <v>225</v>
      </c>
      <c r="D213" s="41">
        <v>46</v>
      </c>
      <c r="E213" s="41"/>
      <c r="F213" s="41"/>
      <c r="G213" s="90">
        <f>D213+E213-F213</f>
        <v>46</v>
      </c>
      <c r="H213" s="41">
        <f>G213</f>
        <v>46</v>
      </c>
      <c r="I213" s="41"/>
      <c r="J213" s="81">
        <f>H213</f>
        <v>46</v>
      </c>
      <c r="K213" s="81"/>
      <c r="L213" s="81"/>
      <c r="M213" s="81"/>
      <c r="N213" s="85"/>
      <c r="O213" s="85"/>
      <c r="P213" s="163"/>
      <c r="Q213" s="163"/>
      <c r="R213" s="130"/>
    </row>
    <row r="214" spans="1:18" s="14" customFormat="1" ht="14.25" customHeight="1">
      <c r="A214" s="127" t="s">
        <v>308</v>
      </c>
      <c r="B214" s="128"/>
      <c r="C214" s="177" t="s">
        <v>204</v>
      </c>
      <c r="D214" s="129">
        <f>SUM(D215:D222)</f>
        <v>74260</v>
      </c>
      <c r="E214" s="129">
        <f aca="true" t="shared" si="57" ref="E214:R214">SUM(E215:E222)</f>
        <v>0</v>
      </c>
      <c r="F214" s="129">
        <f t="shared" si="57"/>
        <v>0</v>
      </c>
      <c r="G214" s="129">
        <f t="shared" si="57"/>
        <v>74260</v>
      </c>
      <c r="H214" s="129">
        <f t="shared" si="57"/>
        <v>74260</v>
      </c>
      <c r="I214" s="129">
        <f t="shared" si="57"/>
        <v>37280</v>
      </c>
      <c r="J214" s="129">
        <f t="shared" si="57"/>
        <v>36980</v>
      </c>
      <c r="K214" s="129">
        <f t="shared" si="57"/>
        <v>0</v>
      </c>
      <c r="L214" s="129">
        <f t="shared" si="57"/>
        <v>0</v>
      </c>
      <c r="M214" s="129">
        <f t="shared" si="57"/>
        <v>0</v>
      </c>
      <c r="N214" s="129">
        <f t="shared" si="57"/>
        <v>0</v>
      </c>
      <c r="O214" s="129">
        <f t="shared" si="57"/>
        <v>0</v>
      </c>
      <c r="P214" s="129">
        <f t="shared" si="57"/>
        <v>0</v>
      </c>
      <c r="Q214" s="129">
        <f t="shared" si="57"/>
        <v>0</v>
      </c>
      <c r="R214" s="156">
        <f t="shared" si="57"/>
        <v>0</v>
      </c>
    </row>
    <row r="215" spans="1:18" s="14" customFormat="1" ht="14.25" customHeight="1">
      <c r="A215" s="54"/>
      <c r="B215" s="8" t="s">
        <v>140</v>
      </c>
      <c r="C215" s="5" t="s">
        <v>141</v>
      </c>
      <c r="D215" s="41">
        <v>11717</v>
      </c>
      <c r="E215" s="41"/>
      <c r="F215" s="41"/>
      <c r="G215" s="90">
        <f>D215+E215-F215</f>
        <v>11717</v>
      </c>
      <c r="H215" s="41">
        <f>G215</f>
        <v>11717</v>
      </c>
      <c r="I215" s="41">
        <f>H215</f>
        <v>11717</v>
      </c>
      <c r="J215" s="81"/>
      <c r="K215" s="81"/>
      <c r="L215" s="81"/>
      <c r="M215" s="81"/>
      <c r="N215" s="85"/>
      <c r="O215" s="85"/>
      <c r="P215" s="163"/>
      <c r="Q215" s="163"/>
      <c r="R215" s="130"/>
    </row>
    <row r="216" spans="1:18" s="14" customFormat="1" ht="14.25" customHeight="1">
      <c r="A216" s="54"/>
      <c r="B216" s="8" t="s">
        <v>170</v>
      </c>
      <c r="C216" s="5" t="s">
        <v>575</v>
      </c>
      <c r="D216" s="41">
        <v>1192</v>
      </c>
      <c r="E216" s="41"/>
      <c r="F216" s="41"/>
      <c r="G216" s="90">
        <f aca="true" t="shared" si="58" ref="G216:G222">D216+E216-F216</f>
        <v>1192</v>
      </c>
      <c r="H216" s="41">
        <f aca="true" t="shared" si="59" ref="H216:I222">G216</f>
        <v>1192</v>
      </c>
      <c r="I216" s="41">
        <f t="shared" si="59"/>
        <v>1192</v>
      </c>
      <c r="J216" s="81"/>
      <c r="K216" s="81"/>
      <c r="L216" s="81"/>
      <c r="M216" s="81"/>
      <c r="N216" s="85"/>
      <c r="O216" s="85"/>
      <c r="P216" s="163"/>
      <c r="Q216" s="163"/>
      <c r="R216" s="130"/>
    </row>
    <row r="217" spans="1:18" s="14" customFormat="1" ht="14.25" customHeight="1">
      <c r="A217" s="54"/>
      <c r="B217" s="8" t="s">
        <v>146</v>
      </c>
      <c r="C217" s="5" t="s">
        <v>107</v>
      </c>
      <c r="D217" s="41">
        <v>191</v>
      </c>
      <c r="E217" s="41"/>
      <c r="F217" s="41"/>
      <c r="G217" s="90">
        <f t="shared" si="58"/>
        <v>191</v>
      </c>
      <c r="H217" s="41">
        <f t="shared" si="59"/>
        <v>191</v>
      </c>
      <c r="I217" s="41">
        <f t="shared" si="59"/>
        <v>191</v>
      </c>
      <c r="J217" s="81"/>
      <c r="K217" s="81"/>
      <c r="L217" s="81"/>
      <c r="M217" s="81"/>
      <c r="N217" s="85"/>
      <c r="O217" s="85"/>
      <c r="P217" s="163"/>
      <c r="Q217" s="163"/>
      <c r="R217" s="130"/>
    </row>
    <row r="218" spans="1:18" s="14" customFormat="1" ht="14.25" customHeight="1">
      <c r="A218" s="54"/>
      <c r="B218" s="8" t="s">
        <v>499</v>
      </c>
      <c r="C218" s="5" t="s">
        <v>500</v>
      </c>
      <c r="D218" s="41">
        <v>24180</v>
      </c>
      <c r="E218" s="41"/>
      <c r="F218" s="41"/>
      <c r="G218" s="90">
        <f t="shared" si="58"/>
        <v>24180</v>
      </c>
      <c r="H218" s="41">
        <f t="shared" si="59"/>
        <v>24180</v>
      </c>
      <c r="I218" s="41">
        <f t="shared" si="59"/>
        <v>24180</v>
      </c>
      <c r="J218" s="81"/>
      <c r="K218" s="81"/>
      <c r="L218" s="81"/>
      <c r="M218" s="81"/>
      <c r="N218" s="85"/>
      <c r="O218" s="85"/>
      <c r="P218" s="163"/>
      <c r="Q218" s="163"/>
      <c r="R218" s="130"/>
    </row>
    <row r="219" spans="1:18" s="14" customFormat="1" ht="14.25" customHeight="1">
      <c r="A219" s="54"/>
      <c r="B219" s="8" t="s">
        <v>148</v>
      </c>
      <c r="C219" s="5" t="s">
        <v>149</v>
      </c>
      <c r="D219" s="41">
        <v>1050</v>
      </c>
      <c r="E219" s="41"/>
      <c r="F219" s="41"/>
      <c r="G219" s="90">
        <f t="shared" si="58"/>
        <v>1050</v>
      </c>
      <c r="H219" s="41">
        <f t="shared" si="59"/>
        <v>1050</v>
      </c>
      <c r="I219" s="41"/>
      <c r="J219" s="81">
        <f>H219</f>
        <v>1050</v>
      </c>
      <c r="K219" s="81"/>
      <c r="L219" s="81"/>
      <c r="M219" s="81"/>
      <c r="N219" s="85"/>
      <c r="O219" s="85"/>
      <c r="P219" s="163"/>
      <c r="Q219" s="163"/>
      <c r="R219" s="130"/>
    </row>
    <row r="220" spans="1:18" s="14" customFormat="1" ht="14.25" customHeight="1">
      <c r="A220" s="54"/>
      <c r="B220" s="8" t="s">
        <v>150</v>
      </c>
      <c r="C220" s="5" t="s">
        <v>223</v>
      </c>
      <c r="D220" s="41">
        <v>3580</v>
      </c>
      <c r="E220" s="41"/>
      <c r="F220" s="41"/>
      <c r="G220" s="90">
        <f t="shared" si="58"/>
        <v>3580</v>
      </c>
      <c r="H220" s="41">
        <f t="shared" si="59"/>
        <v>3580</v>
      </c>
      <c r="I220" s="41"/>
      <c r="J220" s="81">
        <f>H220</f>
        <v>3580</v>
      </c>
      <c r="K220" s="81"/>
      <c r="L220" s="81"/>
      <c r="M220" s="81"/>
      <c r="N220" s="85"/>
      <c r="O220" s="85"/>
      <c r="P220" s="163"/>
      <c r="Q220" s="163"/>
      <c r="R220" s="130"/>
    </row>
    <row r="221" spans="1:18" s="14" customFormat="1" ht="14.25" customHeight="1">
      <c r="A221" s="54"/>
      <c r="B221" s="8" t="s">
        <v>153</v>
      </c>
      <c r="C221" s="5" t="s">
        <v>225</v>
      </c>
      <c r="D221" s="41">
        <v>32150</v>
      </c>
      <c r="E221" s="41"/>
      <c r="F221" s="41"/>
      <c r="G221" s="90">
        <f t="shared" si="58"/>
        <v>32150</v>
      </c>
      <c r="H221" s="41">
        <f t="shared" si="59"/>
        <v>32150</v>
      </c>
      <c r="I221" s="41"/>
      <c r="J221" s="81">
        <f>H221</f>
        <v>32150</v>
      </c>
      <c r="K221" s="81"/>
      <c r="L221" s="81"/>
      <c r="M221" s="81"/>
      <c r="N221" s="85"/>
      <c r="O221" s="85"/>
      <c r="P221" s="163"/>
      <c r="Q221" s="163"/>
      <c r="R221" s="130"/>
    </row>
    <row r="222" spans="1:18" s="14" customFormat="1" ht="14.25" customHeight="1">
      <c r="A222" s="54"/>
      <c r="B222" s="8" t="s">
        <v>303</v>
      </c>
      <c r="C222" s="5" t="s">
        <v>307</v>
      </c>
      <c r="D222" s="41">
        <v>200</v>
      </c>
      <c r="E222" s="41"/>
      <c r="F222" s="41"/>
      <c r="G222" s="90">
        <f t="shared" si="58"/>
        <v>200</v>
      </c>
      <c r="H222" s="41">
        <f t="shared" si="59"/>
        <v>200</v>
      </c>
      <c r="I222" s="41"/>
      <c r="J222" s="81">
        <f>H222</f>
        <v>200</v>
      </c>
      <c r="K222" s="81"/>
      <c r="L222" s="81"/>
      <c r="M222" s="81"/>
      <c r="N222" s="85"/>
      <c r="O222" s="85"/>
      <c r="P222" s="163"/>
      <c r="Q222" s="163"/>
      <c r="R222" s="130"/>
    </row>
    <row r="223" spans="1:18" s="14" customFormat="1" ht="15.75" customHeight="1">
      <c r="A223" s="50" t="s">
        <v>239</v>
      </c>
      <c r="B223" s="59"/>
      <c r="C223" s="18" t="s">
        <v>459</v>
      </c>
      <c r="D223" s="83">
        <f aca="true" t="shared" si="60" ref="D223:R223">D224+D227</f>
        <v>918283</v>
      </c>
      <c r="E223" s="83">
        <f t="shared" si="60"/>
        <v>0</v>
      </c>
      <c r="F223" s="83">
        <f t="shared" si="60"/>
        <v>0</v>
      </c>
      <c r="G223" s="83">
        <f t="shared" si="60"/>
        <v>918283</v>
      </c>
      <c r="H223" s="83">
        <f t="shared" si="60"/>
        <v>918283</v>
      </c>
      <c r="I223" s="83">
        <f t="shared" si="60"/>
        <v>0</v>
      </c>
      <c r="J223" s="83">
        <f t="shared" si="60"/>
        <v>0</v>
      </c>
      <c r="K223" s="83">
        <f t="shared" si="60"/>
        <v>0</v>
      </c>
      <c r="L223" s="83">
        <f t="shared" si="60"/>
        <v>0</v>
      </c>
      <c r="M223" s="83">
        <f t="shared" si="60"/>
        <v>0</v>
      </c>
      <c r="N223" s="83">
        <f t="shared" si="60"/>
        <v>910450</v>
      </c>
      <c r="O223" s="83">
        <f t="shared" si="60"/>
        <v>7833</v>
      </c>
      <c r="P223" s="83">
        <f t="shared" si="60"/>
        <v>0</v>
      </c>
      <c r="Q223" s="83">
        <f t="shared" si="60"/>
        <v>0</v>
      </c>
      <c r="R223" s="84">
        <f t="shared" si="60"/>
        <v>0</v>
      </c>
    </row>
    <row r="224" spans="1:18" s="14" customFormat="1" ht="27" customHeight="1">
      <c r="A224" s="52" t="s">
        <v>240</v>
      </c>
      <c r="B224" s="48"/>
      <c r="C224" s="37" t="s">
        <v>179</v>
      </c>
      <c r="D224" s="79">
        <f aca="true" t="shared" si="61" ref="D224:R224">SUM(D225:D226)</f>
        <v>910450</v>
      </c>
      <c r="E224" s="79">
        <f t="shared" si="61"/>
        <v>0</v>
      </c>
      <c r="F224" s="79">
        <f t="shared" si="61"/>
        <v>0</v>
      </c>
      <c r="G224" s="79">
        <f t="shared" si="61"/>
        <v>910450</v>
      </c>
      <c r="H224" s="79">
        <f t="shared" si="61"/>
        <v>910450</v>
      </c>
      <c r="I224" s="79">
        <f t="shared" si="61"/>
        <v>0</v>
      </c>
      <c r="J224" s="79">
        <f t="shared" si="61"/>
        <v>0</v>
      </c>
      <c r="K224" s="79">
        <f t="shared" si="61"/>
        <v>0</v>
      </c>
      <c r="L224" s="79">
        <f t="shared" si="61"/>
        <v>0</v>
      </c>
      <c r="M224" s="79">
        <f t="shared" si="61"/>
        <v>0</v>
      </c>
      <c r="N224" s="79">
        <f t="shared" si="61"/>
        <v>910450</v>
      </c>
      <c r="O224" s="79">
        <f t="shared" si="61"/>
        <v>0</v>
      </c>
      <c r="P224" s="79">
        <f t="shared" si="61"/>
        <v>0</v>
      </c>
      <c r="Q224" s="79">
        <f t="shared" si="61"/>
        <v>0</v>
      </c>
      <c r="R224" s="79">
        <f t="shared" si="61"/>
        <v>0</v>
      </c>
    </row>
    <row r="225" spans="1:18" s="14" customFormat="1" ht="24" customHeight="1">
      <c r="A225" s="60"/>
      <c r="B225" s="57" t="s">
        <v>112</v>
      </c>
      <c r="C225" s="5" t="s">
        <v>113</v>
      </c>
      <c r="D225" s="85">
        <v>5350</v>
      </c>
      <c r="E225" s="85"/>
      <c r="F225" s="85"/>
      <c r="G225" s="85">
        <f>D225+E225-F225</f>
        <v>5350</v>
      </c>
      <c r="H225" s="85">
        <f>G225</f>
        <v>5350</v>
      </c>
      <c r="I225" s="85"/>
      <c r="J225" s="85"/>
      <c r="K225" s="85"/>
      <c r="L225" s="85"/>
      <c r="M225" s="85"/>
      <c r="N225" s="85">
        <f>H225</f>
        <v>5350</v>
      </c>
      <c r="O225" s="85"/>
      <c r="P225" s="163"/>
      <c r="Q225" s="163"/>
      <c r="R225" s="130"/>
    </row>
    <row r="226" spans="1:18" s="14" customFormat="1" ht="36.75" customHeight="1">
      <c r="A226" s="54"/>
      <c r="B226" s="8" t="s">
        <v>92</v>
      </c>
      <c r="C226" s="5" t="s">
        <v>93</v>
      </c>
      <c r="D226" s="41">
        <v>905100</v>
      </c>
      <c r="E226" s="41"/>
      <c r="F226" s="41"/>
      <c r="G226" s="85">
        <f>D226+E226-F226</f>
        <v>905100</v>
      </c>
      <c r="H226" s="85">
        <f>G226</f>
        <v>905100</v>
      </c>
      <c r="I226" s="41">
        <v>0</v>
      </c>
      <c r="J226" s="81"/>
      <c r="K226" s="82">
        <v>0</v>
      </c>
      <c r="L226" s="82"/>
      <c r="M226" s="82"/>
      <c r="N226" s="85">
        <f>H226</f>
        <v>905100</v>
      </c>
      <c r="O226" s="85"/>
      <c r="P226" s="163"/>
      <c r="Q226" s="163"/>
      <c r="R226" s="130"/>
    </row>
    <row r="227" spans="1:18" s="14" customFormat="1" ht="39" customHeight="1">
      <c r="A227" s="127" t="s">
        <v>549</v>
      </c>
      <c r="B227" s="128"/>
      <c r="C227" s="177" t="s">
        <v>550</v>
      </c>
      <c r="D227" s="129">
        <f>D228</f>
        <v>7833</v>
      </c>
      <c r="E227" s="129">
        <f aca="true" t="shared" si="62" ref="E227:R227">E228</f>
        <v>0</v>
      </c>
      <c r="F227" s="129">
        <f t="shared" si="62"/>
        <v>0</v>
      </c>
      <c r="G227" s="129">
        <f t="shared" si="62"/>
        <v>7833</v>
      </c>
      <c r="H227" s="129">
        <f t="shared" si="62"/>
        <v>7833</v>
      </c>
      <c r="I227" s="129">
        <f t="shared" si="62"/>
        <v>0</v>
      </c>
      <c r="J227" s="129">
        <f t="shared" si="62"/>
        <v>0</v>
      </c>
      <c r="K227" s="129">
        <f t="shared" si="62"/>
        <v>0</v>
      </c>
      <c r="L227" s="129">
        <f t="shared" si="62"/>
        <v>0</v>
      </c>
      <c r="M227" s="129">
        <f t="shared" si="62"/>
        <v>0</v>
      </c>
      <c r="N227" s="129">
        <f t="shared" si="62"/>
        <v>0</v>
      </c>
      <c r="O227" s="129">
        <f t="shared" si="62"/>
        <v>7833</v>
      </c>
      <c r="P227" s="129">
        <f t="shared" si="62"/>
        <v>0</v>
      </c>
      <c r="Q227" s="129">
        <f t="shared" si="62"/>
        <v>0</v>
      </c>
      <c r="R227" s="156">
        <f t="shared" si="62"/>
        <v>0</v>
      </c>
    </row>
    <row r="228" spans="1:18" s="14" customFormat="1" ht="17.25" customHeight="1">
      <c r="A228" s="54"/>
      <c r="B228" s="8" t="s">
        <v>551</v>
      </c>
      <c r="C228" s="5" t="s">
        <v>552</v>
      </c>
      <c r="D228" s="41">
        <v>7833</v>
      </c>
      <c r="E228" s="41"/>
      <c r="F228" s="41"/>
      <c r="G228" s="85">
        <f>D228+E228-F228</f>
        <v>7833</v>
      </c>
      <c r="H228" s="85">
        <f>G228</f>
        <v>7833</v>
      </c>
      <c r="I228" s="41"/>
      <c r="J228" s="81"/>
      <c r="K228" s="82"/>
      <c r="L228" s="82"/>
      <c r="M228" s="82"/>
      <c r="N228" s="85"/>
      <c r="O228" s="85">
        <f>H228</f>
        <v>7833</v>
      </c>
      <c r="P228" s="163"/>
      <c r="Q228" s="163"/>
      <c r="R228" s="130"/>
    </row>
    <row r="229" spans="1:18" s="14" customFormat="1" ht="16.5" customHeight="1">
      <c r="A229" s="50" t="s">
        <v>241</v>
      </c>
      <c r="B229" s="59"/>
      <c r="C229" s="18" t="s">
        <v>242</v>
      </c>
      <c r="D229" s="83">
        <f>D230</f>
        <v>0</v>
      </c>
      <c r="E229" s="83">
        <f>E230</f>
        <v>0</v>
      </c>
      <c r="F229" s="83">
        <f>F230</f>
        <v>0</v>
      </c>
      <c r="G229" s="83">
        <f>G230</f>
        <v>0</v>
      </c>
      <c r="H229" s="83">
        <f aca="true" t="shared" si="63" ref="H229:R229">H230</f>
        <v>0</v>
      </c>
      <c r="I229" s="83">
        <f t="shared" si="63"/>
        <v>0</v>
      </c>
      <c r="J229" s="83">
        <f t="shared" si="63"/>
        <v>0</v>
      </c>
      <c r="K229" s="83">
        <f t="shared" si="63"/>
        <v>0</v>
      </c>
      <c r="L229" s="83">
        <f t="shared" si="63"/>
        <v>0</v>
      </c>
      <c r="M229" s="83">
        <f t="shared" si="63"/>
        <v>0</v>
      </c>
      <c r="N229" s="83">
        <f t="shared" si="63"/>
        <v>0</v>
      </c>
      <c r="O229" s="83"/>
      <c r="P229" s="83">
        <f t="shared" si="63"/>
        <v>0</v>
      </c>
      <c r="Q229" s="83">
        <f t="shared" si="63"/>
        <v>0</v>
      </c>
      <c r="R229" s="84">
        <f t="shared" si="63"/>
        <v>0</v>
      </c>
    </row>
    <row r="230" spans="1:18" s="14" customFormat="1" ht="15" customHeight="1">
      <c r="A230" s="52" t="s">
        <v>243</v>
      </c>
      <c r="B230" s="48"/>
      <c r="C230" s="37" t="s">
        <v>244</v>
      </c>
      <c r="D230" s="79">
        <f>D231+D232+D233</f>
        <v>0</v>
      </c>
      <c r="E230" s="79">
        <f>E231+E232+E233</f>
        <v>0</v>
      </c>
      <c r="F230" s="79">
        <f>F231+F232+F233</f>
        <v>0</v>
      </c>
      <c r="G230" s="79">
        <f>G231+G232+G233</f>
        <v>0</v>
      </c>
      <c r="H230" s="79">
        <f>H231+H232+H233</f>
        <v>0</v>
      </c>
      <c r="I230" s="79">
        <f aca="true" t="shared" si="64" ref="I230:R230">I231+I232+I233</f>
        <v>0</v>
      </c>
      <c r="J230" s="79">
        <f t="shared" si="64"/>
        <v>0</v>
      </c>
      <c r="K230" s="79">
        <f t="shared" si="64"/>
        <v>0</v>
      </c>
      <c r="L230" s="79">
        <f t="shared" si="64"/>
        <v>0</v>
      </c>
      <c r="M230" s="79">
        <f t="shared" si="64"/>
        <v>0</v>
      </c>
      <c r="N230" s="79">
        <f t="shared" si="64"/>
        <v>0</v>
      </c>
      <c r="O230" s="79"/>
      <c r="P230" s="79">
        <f t="shared" si="64"/>
        <v>0</v>
      </c>
      <c r="Q230" s="79">
        <f t="shared" si="64"/>
        <v>0</v>
      </c>
      <c r="R230" s="80">
        <f t="shared" si="64"/>
        <v>0</v>
      </c>
    </row>
    <row r="231" spans="1:18" s="14" customFormat="1" ht="15" customHeight="1">
      <c r="A231" s="94"/>
      <c r="B231" s="91" t="s">
        <v>245</v>
      </c>
      <c r="C231" s="93" t="s">
        <v>583</v>
      </c>
      <c r="D231" s="90">
        <v>0</v>
      </c>
      <c r="E231" s="90"/>
      <c r="F231" s="90"/>
      <c r="G231" s="90">
        <f>D231+E231-F231</f>
        <v>0</v>
      </c>
      <c r="H231" s="90">
        <f>G231</f>
        <v>0</v>
      </c>
      <c r="I231" s="90"/>
      <c r="J231" s="81">
        <f>H231</f>
        <v>0</v>
      </c>
      <c r="K231" s="90"/>
      <c r="L231" s="90"/>
      <c r="M231" s="90"/>
      <c r="N231" s="90"/>
      <c r="O231" s="90"/>
      <c r="P231" s="90"/>
      <c r="Q231" s="90"/>
      <c r="R231" s="98"/>
    </row>
    <row r="232" spans="1:18" s="14" customFormat="1" ht="17.25" customHeight="1">
      <c r="A232" s="54"/>
      <c r="B232" s="8" t="s">
        <v>245</v>
      </c>
      <c r="C232" s="5" t="s">
        <v>36</v>
      </c>
      <c r="D232" s="41">
        <v>0</v>
      </c>
      <c r="E232" s="41"/>
      <c r="F232" s="41"/>
      <c r="G232" s="90">
        <f>D232+E232-F232</f>
        <v>0</v>
      </c>
      <c r="H232" s="90">
        <f>G232</f>
        <v>0</v>
      </c>
      <c r="I232" s="41">
        <v>0</v>
      </c>
      <c r="J232" s="81">
        <f>H232</f>
        <v>0</v>
      </c>
      <c r="K232" s="82">
        <v>0</v>
      </c>
      <c r="L232" s="82"/>
      <c r="M232" s="82"/>
      <c r="N232" s="85"/>
      <c r="O232" s="85"/>
      <c r="P232" s="163"/>
      <c r="Q232" s="163"/>
      <c r="R232" s="130"/>
    </row>
    <row r="233" spans="1:18" s="14" customFormat="1" ht="17.25" customHeight="1">
      <c r="A233" s="54"/>
      <c r="B233" s="8" t="s">
        <v>245</v>
      </c>
      <c r="C233" s="5" t="s">
        <v>246</v>
      </c>
      <c r="D233" s="41">
        <v>0</v>
      </c>
      <c r="E233" s="41"/>
      <c r="F233" s="41"/>
      <c r="G233" s="90">
        <f>D233+E233-F233</f>
        <v>0</v>
      </c>
      <c r="H233" s="90">
        <f>G233</f>
        <v>0</v>
      </c>
      <c r="I233" s="41">
        <v>0</v>
      </c>
      <c r="J233" s="81">
        <f>H233</f>
        <v>0</v>
      </c>
      <c r="K233" s="82">
        <v>0</v>
      </c>
      <c r="L233" s="82"/>
      <c r="M233" s="82"/>
      <c r="N233" s="85"/>
      <c r="O233" s="85"/>
      <c r="P233" s="163"/>
      <c r="Q233" s="163"/>
      <c r="R233" s="130"/>
    </row>
    <row r="234" spans="1:18" s="14" customFormat="1" ht="20.25" customHeight="1">
      <c r="A234" s="50" t="s">
        <v>247</v>
      </c>
      <c r="B234" s="59"/>
      <c r="C234" s="18" t="s">
        <v>248</v>
      </c>
      <c r="D234" s="83">
        <f aca="true" t="shared" si="65" ref="D234:R234">D235+D253+D255+D269+D293+D299+D328+D342+D357+D359+D374+D407</f>
        <v>20650722</v>
      </c>
      <c r="E234" s="83">
        <f t="shared" si="65"/>
        <v>0</v>
      </c>
      <c r="F234" s="83">
        <f t="shared" si="65"/>
        <v>0</v>
      </c>
      <c r="G234" s="83">
        <f t="shared" si="65"/>
        <v>20650722</v>
      </c>
      <c r="H234" s="83">
        <f t="shared" si="65"/>
        <v>16588554</v>
      </c>
      <c r="I234" s="83">
        <f t="shared" si="65"/>
        <v>10428979</v>
      </c>
      <c r="J234" s="83">
        <f t="shared" si="65"/>
        <v>3009795</v>
      </c>
      <c r="K234" s="83">
        <f t="shared" si="65"/>
        <v>2316214</v>
      </c>
      <c r="L234" s="83">
        <f t="shared" si="65"/>
        <v>23368</v>
      </c>
      <c r="M234" s="83">
        <f t="shared" si="65"/>
        <v>810198</v>
      </c>
      <c r="N234" s="83">
        <f t="shared" si="65"/>
        <v>0</v>
      </c>
      <c r="O234" s="83">
        <f t="shared" si="65"/>
        <v>0</v>
      </c>
      <c r="P234" s="83">
        <f t="shared" si="65"/>
        <v>4062168</v>
      </c>
      <c r="Q234" s="83">
        <f t="shared" si="65"/>
        <v>278981</v>
      </c>
      <c r="R234" s="84">
        <f t="shared" si="65"/>
        <v>3783187</v>
      </c>
    </row>
    <row r="235" spans="1:18" s="14" customFormat="1" ht="19.5" customHeight="1">
      <c r="A235" s="52" t="s">
        <v>249</v>
      </c>
      <c r="B235" s="48"/>
      <c r="C235" s="37" t="s">
        <v>250</v>
      </c>
      <c r="D235" s="79">
        <f aca="true" t="shared" si="66" ref="D235:K235">SUM(D236:D252)</f>
        <v>1459299</v>
      </c>
      <c r="E235" s="79">
        <f t="shared" si="66"/>
        <v>0</v>
      </c>
      <c r="F235" s="79">
        <f t="shared" si="66"/>
        <v>0</v>
      </c>
      <c r="G235" s="79">
        <f t="shared" si="66"/>
        <v>1459299</v>
      </c>
      <c r="H235" s="79">
        <f t="shared" si="66"/>
        <v>1459299</v>
      </c>
      <c r="I235" s="79">
        <f t="shared" si="66"/>
        <v>570497</v>
      </c>
      <c r="J235" s="79">
        <f t="shared" si="66"/>
        <v>127328</v>
      </c>
      <c r="K235" s="79">
        <f t="shared" si="66"/>
        <v>761474</v>
      </c>
      <c r="L235" s="79">
        <f aca="true" t="shared" si="67" ref="L235:R235">SUM(L236:L252)</f>
        <v>0</v>
      </c>
      <c r="M235" s="79">
        <f t="shared" si="67"/>
        <v>0</v>
      </c>
      <c r="N235" s="79">
        <f t="shared" si="67"/>
        <v>0</v>
      </c>
      <c r="O235" s="79"/>
      <c r="P235" s="79">
        <f t="shared" si="67"/>
        <v>0</v>
      </c>
      <c r="Q235" s="79">
        <f t="shared" si="67"/>
        <v>0</v>
      </c>
      <c r="R235" s="80">
        <f t="shared" si="67"/>
        <v>0</v>
      </c>
    </row>
    <row r="236" spans="1:18" s="14" customFormat="1" ht="17.25" customHeight="1">
      <c r="A236" s="94"/>
      <c r="B236" s="91" t="s">
        <v>254</v>
      </c>
      <c r="C236" s="5" t="s">
        <v>114</v>
      </c>
      <c r="D236" s="90">
        <v>761474</v>
      </c>
      <c r="E236" s="90"/>
      <c r="F236" s="90"/>
      <c r="G236" s="90">
        <f>D236+E236-F236</f>
        <v>761474</v>
      </c>
      <c r="H236" s="90">
        <f>G236</f>
        <v>761474</v>
      </c>
      <c r="I236" s="90"/>
      <c r="J236" s="90"/>
      <c r="K236" s="90">
        <f>H236</f>
        <v>761474</v>
      </c>
      <c r="L236" s="90"/>
      <c r="M236" s="90"/>
      <c r="N236" s="90"/>
      <c r="O236" s="90"/>
      <c r="P236" s="90"/>
      <c r="Q236" s="90"/>
      <c r="R236" s="98"/>
    </row>
    <row r="237" spans="1:18" s="14" customFormat="1" ht="16.5" customHeight="1">
      <c r="A237" s="55"/>
      <c r="B237" s="8" t="s">
        <v>140</v>
      </c>
      <c r="C237" s="5" t="s">
        <v>141</v>
      </c>
      <c r="D237" s="41">
        <v>448861</v>
      </c>
      <c r="E237" s="41"/>
      <c r="F237" s="41"/>
      <c r="G237" s="90">
        <f aca="true" t="shared" si="68" ref="G237:G252">D237+E237-F237</f>
        <v>448861</v>
      </c>
      <c r="H237" s="90">
        <f aca="true" t="shared" si="69" ref="H237:H252">G237</f>
        <v>448861</v>
      </c>
      <c r="I237" s="41">
        <f>H237</f>
        <v>448861</v>
      </c>
      <c r="J237" s="81"/>
      <c r="K237" s="82">
        <v>0</v>
      </c>
      <c r="L237" s="82"/>
      <c r="M237" s="82"/>
      <c r="N237" s="85"/>
      <c r="O237" s="85"/>
      <c r="P237" s="163"/>
      <c r="Q237" s="163"/>
      <c r="R237" s="130"/>
    </row>
    <row r="238" spans="1:18" s="14" customFormat="1" ht="15.75" customHeight="1">
      <c r="A238" s="55"/>
      <c r="B238" s="8" t="s">
        <v>144</v>
      </c>
      <c r="C238" s="5" t="s">
        <v>388</v>
      </c>
      <c r="D238" s="41">
        <v>33136</v>
      </c>
      <c r="E238" s="41"/>
      <c r="F238" s="41"/>
      <c r="G238" s="90">
        <f t="shared" si="68"/>
        <v>33136</v>
      </c>
      <c r="H238" s="90">
        <f t="shared" si="69"/>
        <v>33136</v>
      </c>
      <c r="I238" s="41">
        <f>H238</f>
        <v>33136</v>
      </c>
      <c r="J238" s="81"/>
      <c r="K238" s="82">
        <v>0</v>
      </c>
      <c r="L238" s="82"/>
      <c r="M238" s="82"/>
      <c r="N238" s="85"/>
      <c r="O238" s="85"/>
      <c r="P238" s="163"/>
      <c r="Q238" s="163"/>
      <c r="R238" s="130"/>
    </row>
    <row r="239" spans="1:18" s="14" customFormat="1" ht="15" customHeight="1">
      <c r="A239" s="55"/>
      <c r="B239" s="58" t="s">
        <v>190</v>
      </c>
      <c r="C239" s="5" t="s">
        <v>575</v>
      </c>
      <c r="D239" s="41">
        <v>72897</v>
      </c>
      <c r="E239" s="41"/>
      <c r="F239" s="41"/>
      <c r="G239" s="90">
        <f t="shared" si="68"/>
        <v>72897</v>
      </c>
      <c r="H239" s="90">
        <f t="shared" si="69"/>
        <v>72897</v>
      </c>
      <c r="I239" s="41">
        <f>H239</f>
        <v>72897</v>
      </c>
      <c r="J239" s="81"/>
      <c r="K239" s="82">
        <v>0</v>
      </c>
      <c r="L239" s="82"/>
      <c r="M239" s="82"/>
      <c r="N239" s="85"/>
      <c r="O239" s="85"/>
      <c r="P239" s="163"/>
      <c r="Q239" s="163"/>
      <c r="R239" s="130"/>
    </row>
    <row r="240" spans="1:18" s="14" customFormat="1" ht="15" customHeight="1">
      <c r="A240" s="55"/>
      <c r="B240" s="58" t="s">
        <v>146</v>
      </c>
      <c r="C240" s="5" t="s">
        <v>107</v>
      </c>
      <c r="D240" s="41">
        <v>11603</v>
      </c>
      <c r="E240" s="41"/>
      <c r="F240" s="41"/>
      <c r="G240" s="90">
        <f t="shared" si="68"/>
        <v>11603</v>
      </c>
      <c r="H240" s="90">
        <f t="shared" si="69"/>
        <v>11603</v>
      </c>
      <c r="I240" s="41">
        <f>H240</f>
        <v>11603</v>
      </c>
      <c r="J240" s="81"/>
      <c r="K240" s="82">
        <v>0</v>
      </c>
      <c r="L240" s="82"/>
      <c r="M240" s="82"/>
      <c r="N240" s="85"/>
      <c r="O240" s="85"/>
      <c r="P240" s="163"/>
      <c r="Q240" s="163"/>
      <c r="R240" s="130"/>
    </row>
    <row r="241" spans="1:18" s="14" customFormat="1" ht="15" customHeight="1">
      <c r="A241" s="55"/>
      <c r="B241" s="58" t="s">
        <v>499</v>
      </c>
      <c r="C241" s="5" t="s">
        <v>500</v>
      </c>
      <c r="D241" s="41">
        <v>4000</v>
      </c>
      <c r="E241" s="41"/>
      <c r="F241" s="41"/>
      <c r="G241" s="90">
        <f t="shared" si="68"/>
        <v>4000</v>
      </c>
      <c r="H241" s="90">
        <f t="shared" si="69"/>
        <v>4000</v>
      </c>
      <c r="I241" s="41">
        <f>H241</f>
        <v>4000</v>
      </c>
      <c r="J241" s="81"/>
      <c r="K241" s="82"/>
      <c r="L241" s="82"/>
      <c r="M241" s="82"/>
      <c r="N241" s="85"/>
      <c r="O241" s="85"/>
      <c r="P241" s="163"/>
      <c r="Q241" s="163"/>
      <c r="R241" s="130"/>
    </row>
    <row r="242" spans="1:18" s="14" customFormat="1" ht="16.5" customHeight="1">
      <c r="A242" s="55"/>
      <c r="B242" s="58" t="s">
        <v>148</v>
      </c>
      <c r="C242" s="5" t="s">
        <v>251</v>
      </c>
      <c r="D242" s="41">
        <v>56274</v>
      </c>
      <c r="E242" s="41"/>
      <c r="F242" s="41"/>
      <c r="G242" s="90">
        <f t="shared" si="68"/>
        <v>56274</v>
      </c>
      <c r="H242" s="90">
        <f t="shared" si="69"/>
        <v>56274</v>
      </c>
      <c r="I242" s="41">
        <v>0</v>
      </c>
      <c r="J242" s="81">
        <f>H242</f>
        <v>56274</v>
      </c>
      <c r="K242" s="82">
        <v>0</v>
      </c>
      <c r="L242" s="82"/>
      <c r="M242" s="82"/>
      <c r="N242" s="85"/>
      <c r="O242" s="85"/>
      <c r="P242" s="163"/>
      <c r="Q242" s="163"/>
      <c r="R242" s="130"/>
    </row>
    <row r="243" spans="1:18" s="14" customFormat="1" ht="16.5" customHeight="1">
      <c r="A243" s="55"/>
      <c r="B243" s="58" t="s">
        <v>150</v>
      </c>
      <c r="C243" s="5" t="s">
        <v>223</v>
      </c>
      <c r="D243" s="41">
        <v>15199</v>
      </c>
      <c r="E243" s="41"/>
      <c r="F243" s="41"/>
      <c r="G243" s="90">
        <f t="shared" si="68"/>
        <v>15199</v>
      </c>
      <c r="H243" s="90">
        <f t="shared" si="69"/>
        <v>15199</v>
      </c>
      <c r="I243" s="41">
        <v>0</v>
      </c>
      <c r="J243" s="81">
        <f aca="true" t="shared" si="70" ref="J243:J252">H243</f>
        <v>15199</v>
      </c>
      <c r="K243" s="82">
        <v>0</v>
      </c>
      <c r="L243" s="82"/>
      <c r="M243" s="82"/>
      <c r="N243" s="85"/>
      <c r="O243" s="85"/>
      <c r="P243" s="163"/>
      <c r="Q243" s="163"/>
      <c r="R243" s="130"/>
    </row>
    <row r="244" spans="1:18" s="14" customFormat="1" ht="16.5" customHeight="1">
      <c r="A244" s="55"/>
      <c r="B244" s="58" t="s">
        <v>208</v>
      </c>
      <c r="C244" s="5" t="s">
        <v>212</v>
      </c>
      <c r="D244" s="41">
        <v>2020</v>
      </c>
      <c r="E244" s="41"/>
      <c r="F244" s="41"/>
      <c r="G244" s="90">
        <f t="shared" si="68"/>
        <v>2020</v>
      </c>
      <c r="H244" s="90">
        <f t="shared" si="69"/>
        <v>2020</v>
      </c>
      <c r="I244" s="41">
        <v>0</v>
      </c>
      <c r="J244" s="81">
        <f t="shared" si="70"/>
        <v>2020</v>
      </c>
      <c r="K244" s="82">
        <v>0</v>
      </c>
      <c r="L244" s="82"/>
      <c r="M244" s="82"/>
      <c r="N244" s="85"/>
      <c r="O244" s="85"/>
      <c r="P244" s="163"/>
      <c r="Q244" s="163"/>
      <c r="R244" s="130"/>
    </row>
    <row r="245" spans="1:18" s="14" customFormat="1" ht="16.5" customHeight="1">
      <c r="A245" s="55"/>
      <c r="B245" s="58" t="s">
        <v>153</v>
      </c>
      <c r="C245" s="5" t="s">
        <v>225</v>
      </c>
      <c r="D245" s="41">
        <v>12799</v>
      </c>
      <c r="E245" s="41"/>
      <c r="F245" s="41"/>
      <c r="G245" s="90">
        <f t="shared" si="68"/>
        <v>12799</v>
      </c>
      <c r="H245" s="90">
        <f t="shared" si="69"/>
        <v>12799</v>
      </c>
      <c r="I245" s="41">
        <v>0</v>
      </c>
      <c r="J245" s="81">
        <f t="shared" si="70"/>
        <v>12799</v>
      </c>
      <c r="K245" s="82">
        <v>0</v>
      </c>
      <c r="L245" s="82"/>
      <c r="M245" s="82"/>
      <c r="N245" s="85"/>
      <c r="O245" s="85"/>
      <c r="P245" s="163"/>
      <c r="Q245" s="163"/>
      <c r="R245" s="130"/>
    </row>
    <row r="246" spans="1:18" s="14" customFormat="1" ht="16.5" customHeight="1">
      <c r="A246" s="55"/>
      <c r="B246" s="58" t="s">
        <v>501</v>
      </c>
      <c r="C246" s="6" t="s">
        <v>502</v>
      </c>
      <c r="D246" s="41">
        <v>520</v>
      </c>
      <c r="E246" s="41"/>
      <c r="F246" s="41"/>
      <c r="G246" s="90">
        <f t="shared" si="68"/>
        <v>520</v>
      </c>
      <c r="H246" s="90">
        <f t="shared" si="69"/>
        <v>520</v>
      </c>
      <c r="I246" s="41"/>
      <c r="J246" s="81">
        <f t="shared" si="70"/>
        <v>520</v>
      </c>
      <c r="K246" s="82"/>
      <c r="L246" s="82"/>
      <c r="M246" s="82"/>
      <c r="N246" s="85"/>
      <c r="O246" s="85"/>
      <c r="P246" s="163"/>
      <c r="Q246" s="163"/>
      <c r="R246" s="130"/>
    </row>
    <row r="247" spans="1:18" s="14" customFormat="1" ht="16.5" customHeight="1">
      <c r="A247" s="55"/>
      <c r="B247" s="58" t="s">
        <v>303</v>
      </c>
      <c r="C247" s="5" t="s">
        <v>307</v>
      </c>
      <c r="D247" s="41">
        <v>3000</v>
      </c>
      <c r="E247" s="41"/>
      <c r="F247" s="41"/>
      <c r="G247" s="90">
        <f t="shared" si="68"/>
        <v>3000</v>
      </c>
      <c r="H247" s="90">
        <f t="shared" si="69"/>
        <v>3000</v>
      </c>
      <c r="I247" s="41"/>
      <c r="J247" s="81">
        <f t="shared" si="70"/>
        <v>3000</v>
      </c>
      <c r="K247" s="82"/>
      <c r="L247" s="82"/>
      <c r="M247" s="82"/>
      <c r="N247" s="85"/>
      <c r="O247" s="85"/>
      <c r="P247" s="163"/>
      <c r="Q247" s="163"/>
      <c r="R247" s="130"/>
    </row>
    <row r="248" spans="1:18" s="14" customFormat="1" ht="15" customHeight="1">
      <c r="A248" s="55"/>
      <c r="B248" s="58" t="s">
        <v>155</v>
      </c>
      <c r="C248" s="5" t="s">
        <v>156</v>
      </c>
      <c r="D248" s="41">
        <v>1351</v>
      </c>
      <c r="E248" s="41"/>
      <c r="F248" s="41"/>
      <c r="G248" s="90">
        <f t="shared" si="68"/>
        <v>1351</v>
      </c>
      <c r="H248" s="90">
        <f t="shared" si="69"/>
        <v>1351</v>
      </c>
      <c r="I248" s="41">
        <v>0</v>
      </c>
      <c r="J248" s="81">
        <f t="shared" si="70"/>
        <v>1351</v>
      </c>
      <c r="K248" s="82">
        <v>0</v>
      </c>
      <c r="L248" s="82"/>
      <c r="M248" s="82"/>
      <c r="N248" s="85"/>
      <c r="O248" s="85"/>
      <c r="P248" s="163"/>
      <c r="Q248" s="163"/>
      <c r="R248" s="130"/>
    </row>
    <row r="249" spans="1:18" s="14" customFormat="1" ht="17.25" customHeight="1">
      <c r="A249" s="55"/>
      <c r="B249" s="58" t="s">
        <v>159</v>
      </c>
      <c r="C249" s="5" t="s">
        <v>160</v>
      </c>
      <c r="D249" s="41">
        <v>24289</v>
      </c>
      <c r="E249" s="41"/>
      <c r="F249" s="41"/>
      <c r="G249" s="90">
        <f t="shared" si="68"/>
        <v>24289</v>
      </c>
      <c r="H249" s="90">
        <f t="shared" si="69"/>
        <v>24289</v>
      </c>
      <c r="I249" s="41">
        <v>0</v>
      </c>
      <c r="J249" s="81">
        <f t="shared" si="70"/>
        <v>24289</v>
      </c>
      <c r="K249" s="82">
        <v>0</v>
      </c>
      <c r="L249" s="82"/>
      <c r="M249" s="82"/>
      <c r="N249" s="85"/>
      <c r="O249" s="85"/>
      <c r="P249" s="163"/>
      <c r="Q249" s="163"/>
      <c r="R249" s="130"/>
    </row>
    <row r="250" spans="1:18" s="14" customFormat="1" ht="17.25" customHeight="1">
      <c r="A250" s="55"/>
      <c r="B250" s="58" t="s">
        <v>304</v>
      </c>
      <c r="C250" s="5" t="s">
        <v>566</v>
      </c>
      <c r="D250" s="41">
        <v>2000</v>
      </c>
      <c r="E250" s="41"/>
      <c r="F250" s="41"/>
      <c r="G250" s="90">
        <f t="shared" si="68"/>
        <v>2000</v>
      </c>
      <c r="H250" s="90">
        <f t="shared" si="69"/>
        <v>2000</v>
      </c>
      <c r="I250" s="41"/>
      <c r="J250" s="81">
        <f t="shared" si="70"/>
        <v>2000</v>
      </c>
      <c r="K250" s="82"/>
      <c r="L250" s="82"/>
      <c r="M250" s="82"/>
      <c r="N250" s="85"/>
      <c r="O250" s="85"/>
      <c r="P250" s="163"/>
      <c r="Q250" s="163"/>
      <c r="R250" s="130"/>
    </row>
    <row r="251" spans="1:18" s="14" customFormat="1" ht="17.25" customHeight="1">
      <c r="A251" s="55"/>
      <c r="B251" s="58" t="s">
        <v>305</v>
      </c>
      <c r="C251" s="5" t="s">
        <v>313</v>
      </c>
      <c r="D251" s="41">
        <v>1000</v>
      </c>
      <c r="E251" s="41"/>
      <c r="F251" s="41"/>
      <c r="G251" s="90">
        <f t="shared" si="68"/>
        <v>1000</v>
      </c>
      <c r="H251" s="90">
        <f t="shared" si="69"/>
        <v>1000</v>
      </c>
      <c r="I251" s="41"/>
      <c r="J251" s="81">
        <f t="shared" si="70"/>
        <v>1000</v>
      </c>
      <c r="K251" s="82"/>
      <c r="L251" s="82"/>
      <c r="M251" s="82"/>
      <c r="N251" s="85"/>
      <c r="O251" s="85"/>
      <c r="P251" s="163"/>
      <c r="Q251" s="163"/>
      <c r="R251" s="130"/>
    </row>
    <row r="252" spans="1:18" s="14" customFormat="1" ht="17.25" customHeight="1">
      <c r="A252" s="55"/>
      <c r="B252" s="58" t="s">
        <v>306</v>
      </c>
      <c r="C252" s="5" t="s">
        <v>314</v>
      </c>
      <c r="D252" s="41">
        <v>8876</v>
      </c>
      <c r="E252" s="41"/>
      <c r="F252" s="41"/>
      <c r="G252" s="90">
        <f t="shared" si="68"/>
        <v>8876</v>
      </c>
      <c r="H252" s="90">
        <f t="shared" si="69"/>
        <v>8876</v>
      </c>
      <c r="I252" s="41"/>
      <c r="J252" s="81">
        <f t="shared" si="70"/>
        <v>8876</v>
      </c>
      <c r="K252" s="82"/>
      <c r="L252" s="82"/>
      <c r="M252" s="82"/>
      <c r="N252" s="85"/>
      <c r="O252" s="85"/>
      <c r="P252" s="163"/>
      <c r="Q252" s="163"/>
      <c r="R252" s="130"/>
    </row>
    <row r="253" spans="1:18" s="14" customFormat="1" ht="18.75" customHeight="1">
      <c r="A253" s="52" t="s">
        <v>379</v>
      </c>
      <c r="B253" s="48"/>
      <c r="C253" s="37" t="s">
        <v>378</v>
      </c>
      <c r="D253" s="79">
        <f>D254</f>
        <v>417837</v>
      </c>
      <c r="E253" s="79">
        <f>E254</f>
        <v>0</v>
      </c>
      <c r="F253" s="79">
        <f>F254</f>
        <v>0</v>
      </c>
      <c r="G253" s="79">
        <f>G254</f>
        <v>417837</v>
      </c>
      <c r="H253" s="79">
        <f aca="true" t="shared" si="71" ref="H253:R253">H254</f>
        <v>417837</v>
      </c>
      <c r="I253" s="79">
        <f t="shared" si="71"/>
        <v>0</v>
      </c>
      <c r="J253" s="79">
        <f t="shared" si="71"/>
        <v>0</v>
      </c>
      <c r="K253" s="79">
        <f t="shared" si="71"/>
        <v>417837</v>
      </c>
      <c r="L253" s="79">
        <f t="shared" si="71"/>
        <v>0</v>
      </c>
      <c r="M253" s="79">
        <f t="shared" si="71"/>
        <v>0</v>
      </c>
      <c r="N253" s="79">
        <f t="shared" si="71"/>
        <v>0</v>
      </c>
      <c r="O253" s="79"/>
      <c r="P253" s="79">
        <f t="shared" si="71"/>
        <v>0</v>
      </c>
      <c r="Q253" s="79">
        <f t="shared" si="71"/>
        <v>0</v>
      </c>
      <c r="R253" s="80">
        <f t="shared" si="71"/>
        <v>0</v>
      </c>
    </row>
    <row r="254" spans="1:18" s="14" customFormat="1" ht="17.25" customHeight="1">
      <c r="A254" s="55"/>
      <c r="B254" s="8" t="s">
        <v>254</v>
      </c>
      <c r="C254" s="5" t="s">
        <v>114</v>
      </c>
      <c r="D254" s="41">
        <v>417837</v>
      </c>
      <c r="E254" s="41"/>
      <c r="F254" s="41"/>
      <c r="G254" s="85">
        <f>D254+E254-F254</f>
        <v>417837</v>
      </c>
      <c r="H254" s="41">
        <f>G254</f>
        <v>417837</v>
      </c>
      <c r="I254" s="41">
        <v>0</v>
      </c>
      <c r="J254" s="81"/>
      <c r="K254" s="81">
        <f>H254</f>
        <v>417837</v>
      </c>
      <c r="L254" s="81"/>
      <c r="M254" s="81"/>
      <c r="N254" s="85"/>
      <c r="O254" s="85"/>
      <c r="P254" s="163"/>
      <c r="Q254" s="163"/>
      <c r="R254" s="130"/>
    </row>
    <row r="255" spans="1:18" s="14" customFormat="1" ht="18.75" customHeight="1">
      <c r="A255" s="52" t="s">
        <v>255</v>
      </c>
      <c r="B255" s="48"/>
      <c r="C255" s="37" t="s">
        <v>256</v>
      </c>
      <c r="D255" s="79">
        <f>SUM(D256:D268)</f>
        <v>751098</v>
      </c>
      <c r="E255" s="79">
        <f>SUM(E256:E268)</f>
        <v>0</v>
      </c>
      <c r="F255" s="79">
        <f>SUM(F256:F268)</f>
        <v>0</v>
      </c>
      <c r="G255" s="79">
        <f>SUM(G256:G268)</f>
        <v>751098</v>
      </c>
      <c r="H255" s="79">
        <f>SUM(H256:H268)</f>
        <v>751098</v>
      </c>
      <c r="I255" s="79">
        <f aca="true" t="shared" si="72" ref="I255:R255">SUM(I256:I268)</f>
        <v>504905</v>
      </c>
      <c r="J255" s="79">
        <f t="shared" si="72"/>
        <v>44402</v>
      </c>
      <c r="K255" s="79">
        <f t="shared" si="72"/>
        <v>201791</v>
      </c>
      <c r="L255" s="79">
        <f t="shared" si="72"/>
        <v>0</v>
      </c>
      <c r="M255" s="79">
        <f t="shared" si="72"/>
        <v>0</v>
      </c>
      <c r="N255" s="79">
        <f t="shared" si="72"/>
        <v>0</v>
      </c>
      <c r="O255" s="79"/>
      <c r="P255" s="79">
        <f t="shared" si="72"/>
        <v>0</v>
      </c>
      <c r="Q255" s="79">
        <f t="shared" si="72"/>
        <v>0</v>
      </c>
      <c r="R255" s="80">
        <f t="shared" si="72"/>
        <v>0</v>
      </c>
    </row>
    <row r="256" spans="1:18" s="14" customFormat="1" ht="17.25" customHeight="1">
      <c r="A256" s="94"/>
      <c r="B256" s="91" t="s">
        <v>254</v>
      </c>
      <c r="C256" s="5" t="s">
        <v>114</v>
      </c>
      <c r="D256" s="90">
        <v>201791</v>
      </c>
      <c r="E256" s="90"/>
      <c r="F256" s="90"/>
      <c r="G256" s="90">
        <f>D256+E256-F256</f>
        <v>201791</v>
      </c>
      <c r="H256" s="90">
        <f>G256</f>
        <v>201791</v>
      </c>
      <c r="I256" s="90"/>
      <c r="J256" s="90"/>
      <c r="K256" s="90">
        <f>H256</f>
        <v>201791</v>
      </c>
      <c r="L256" s="90"/>
      <c r="M256" s="90"/>
      <c r="N256" s="90"/>
      <c r="O256" s="90"/>
      <c r="P256" s="90"/>
      <c r="Q256" s="90"/>
      <c r="R256" s="98"/>
    </row>
    <row r="257" spans="1:18" s="14" customFormat="1" ht="14.25" customHeight="1">
      <c r="A257" s="55"/>
      <c r="B257" s="8" t="s">
        <v>140</v>
      </c>
      <c r="C257" s="5" t="s">
        <v>141</v>
      </c>
      <c r="D257" s="41">
        <v>399352</v>
      </c>
      <c r="E257" s="41"/>
      <c r="F257" s="41"/>
      <c r="G257" s="90">
        <f aca="true" t="shared" si="73" ref="G257:G268">D257+E257-F257</f>
        <v>399352</v>
      </c>
      <c r="H257" s="90">
        <f aca="true" t="shared" si="74" ref="H257:H268">G257</f>
        <v>399352</v>
      </c>
      <c r="I257" s="41">
        <f>H257</f>
        <v>399352</v>
      </c>
      <c r="J257" s="81"/>
      <c r="K257" s="82">
        <v>0</v>
      </c>
      <c r="L257" s="82"/>
      <c r="M257" s="82"/>
      <c r="N257" s="85"/>
      <c r="O257" s="85"/>
      <c r="P257" s="163"/>
      <c r="Q257" s="163"/>
      <c r="R257" s="130"/>
    </row>
    <row r="258" spans="1:18" s="14" customFormat="1" ht="17.25" customHeight="1">
      <c r="A258" s="55"/>
      <c r="B258" s="8" t="s">
        <v>144</v>
      </c>
      <c r="C258" s="5" t="s">
        <v>388</v>
      </c>
      <c r="D258" s="41">
        <v>30657</v>
      </c>
      <c r="E258" s="41"/>
      <c r="F258" s="41"/>
      <c r="G258" s="90">
        <f t="shared" si="73"/>
        <v>30657</v>
      </c>
      <c r="H258" s="90">
        <f t="shared" si="74"/>
        <v>30657</v>
      </c>
      <c r="I258" s="41">
        <f>H258</f>
        <v>30657</v>
      </c>
      <c r="J258" s="81"/>
      <c r="K258" s="82">
        <v>0</v>
      </c>
      <c r="L258" s="82"/>
      <c r="M258" s="82"/>
      <c r="N258" s="85"/>
      <c r="O258" s="85"/>
      <c r="P258" s="163"/>
      <c r="Q258" s="163"/>
      <c r="R258" s="130"/>
    </row>
    <row r="259" spans="1:18" s="14" customFormat="1" ht="15.75" customHeight="1">
      <c r="A259" s="55"/>
      <c r="B259" s="58" t="s">
        <v>190</v>
      </c>
      <c r="C259" s="5" t="s">
        <v>575</v>
      </c>
      <c r="D259" s="41">
        <v>64146</v>
      </c>
      <c r="E259" s="41"/>
      <c r="F259" s="41"/>
      <c r="G259" s="90">
        <f t="shared" si="73"/>
        <v>64146</v>
      </c>
      <c r="H259" s="90">
        <f t="shared" si="74"/>
        <v>64146</v>
      </c>
      <c r="I259" s="41">
        <f>H259</f>
        <v>64146</v>
      </c>
      <c r="J259" s="81"/>
      <c r="K259" s="82">
        <v>0</v>
      </c>
      <c r="L259" s="82"/>
      <c r="M259" s="82"/>
      <c r="N259" s="85"/>
      <c r="O259" s="85"/>
      <c r="P259" s="163"/>
      <c r="Q259" s="163"/>
      <c r="R259" s="130"/>
    </row>
    <row r="260" spans="1:18" s="14" customFormat="1" ht="14.25" customHeight="1">
      <c r="A260" s="55"/>
      <c r="B260" s="58" t="s">
        <v>146</v>
      </c>
      <c r="C260" s="5" t="s">
        <v>107</v>
      </c>
      <c r="D260" s="41">
        <v>10750</v>
      </c>
      <c r="E260" s="41"/>
      <c r="F260" s="41"/>
      <c r="G260" s="90">
        <f t="shared" si="73"/>
        <v>10750</v>
      </c>
      <c r="H260" s="90">
        <f t="shared" si="74"/>
        <v>10750</v>
      </c>
      <c r="I260" s="41">
        <f>H260</f>
        <v>10750</v>
      </c>
      <c r="J260" s="81"/>
      <c r="K260" s="82">
        <v>0</v>
      </c>
      <c r="L260" s="82"/>
      <c r="M260" s="82"/>
      <c r="N260" s="85"/>
      <c r="O260" s="85"/>
      <c r="P260" s="163"/>
      <c r="Q260" s="163"/>
      <c r="R260" s="130"/>
    </row>
    <row r="261" spans="1:18" s="14" customFormat="1" ht="14.25" customHeight="1">
      <c r="A261" s="55"/>
      <c r="B261" s="8" t="s">
        <v>148</v>
      </c>
      <c r="C261" s="6" t="s">
        <v>300</v>
      </c>
      <c r="D261" s="41">
        <v>9353</v>
      </c>
      <c r="E261" s="41"/>
      <c r="F261" s="41"/>
      <c r="G261" s="90">
        <f t="shared" si="73"/>
        <v>9353</v>
      </c>
      <c r="H261" s="90">
        <f t="shared" si="74"/>
        <v>9353</v>
      </c>
      <c r="I261" s="41">
        <v>0</v>
      </c>
      <c r="J261" s="81">
        <f>H261</f>
        <v>9353</v>
      </c>
      <c r="K261" s="82">
        <v>0</v>
      </c>
      <c r="L261" s="82"/>
      <c r="M261" s="82"/>
      <c r="N261" s="85"/>
      <c r="O261" s="85"/>
      <c r="P261" s="163"/>
      <c r="Q261" s="163"/>
      <c r="R261" s="130"/>
    </row>
    <row r="262" spans="1:18" s="14" customFormat="1" ht="14.25" customHeight="1">
      <c r="A262" s="55"/>
      <c r="B262" s="8" t="s">
        <v>150</v>
      </c>
      <c r="C262" s="6" t="s">
        <v>223</v>
      </c>
      <c r="D262" s="41">
        <v>2788</v>
      </c>
      <c r="E262" s="41"/>
      <c r="F262" s="41"/>
      <c r="G262" s="90">
        <f t="shared" si="73"/>
        <v>2788</v>
      </c>
      <c r="H262" s="90">
        <f t="shared" si="74"/>
        <v>2788</v>
      </c>
      <c r="I262" s="41">
        <v>0</v>
      </c>
      <c r="J262" s="81">
        <f aca="true" t="shared" si="75" ref="J262:J268">H262</f>
        <v>2788</v>
      </c>
      <c r="K262" s="82">
        <v>0</v>
      </c>
      <c r="L262" s="82"/>
      <c r="M262" s="82"/>
      <c r="N262" s="85"/>
      <c r="O262" s="85"/>
      <c r="P262" s="163"/>
      <c r="Q262" s="163"/>
      <c r="R262" s="130"/>
    </row>
    <row r="263" spans="1:18" s="14" customFormat="1" ht="14.25" customHeight="1">
      <c r="A263" s="55"/>
      <c r="B263" s="8" t="s">
        <v>208</v>
      </c>
      <c r="C263" s="5" t="s">
        <v>212</v>
      </c>
      <c r="D263" s="41">
        <v>1515</v>
      </c>
      <c r="E263" s="41"/>
      <c r="F263" s="41"/>
      <c r="G263" s="90">
        <f t="shared" si="73"/>
        <v>1515</v>
      </c>
      <c r="H263" s="90">
        <f t="shared" si="74"/>
        <v>1515</v>
      </c>
      <c r="I263" s="41"/>
      <c r="J263" s="81">
        <f t="shared" si="75"/>
        <v>1515</v>
      </c>
      <c r="K263" s="82"/>
      <c r="L263" s="82"/>
      <c r="M263" s="82"/>
      <c r="N263" s="85"/>
      <c r="O263" s="85"/>
      <c r="P263" s="163"/>
      <c r="Q263" s="163"/>
      <c r="R263" s="130"/>
    </row>
    <row r="264" spans="1:18" s="14" customFormat="1" ht="15" customHeight="1">
      <c r="A264" s="55"/>
      <c r="B264" s="8" t="s">
        <v>153</v>
      </c>
      <c r="C264" s="6" t="s">
        <v>225</v>
      </c>
      <c r="D264" s="41">
        <v>2390</v>
      </c>
      <c r="E264" s="41"/>
      <c r="F264" s="41"/>
      <c r="G264" s="90">
        <f t="shared" si="73"/>
        <v>2390</v>
      </c>
      <c r="H264" s="90">
        <f t="shared" si="74"/>
        <v>2390</v>
      </c>
      <c r="I264" s="41">
        <v>0</v>
      </c>
      <c r="J264" s="81">
        <f t="shared" si="75"/>
        <v>2390</v>
      </c>
      <c r="K264" s="82">
        <v>0</v>
      </c>
      <c r="L264" s="82"/>
      <c r="M264" s="82"/>
      <c r="N264" s="85"/>
      <c r="O264" s="85"/>
      <c r="P264" s="163"/>
      <c r="Q264" s="163"/>
      <c r="R264" s="130"/>
    </row>
    <row r="265" spans="1:18" s="14" customFormat="1" ht="15" customHeight="1">
      <c r="A265" s="55"/>
      <c r="B265" s="8" t="s">
        <v>501</v>
      </c>
      <c r="C265" s="6" t="s">
        <v>502</v>
      </c>
      <c r="D265" s="41">
        <v>520</v>
      </c>
      <c r="E265" s="41"/>
      <c r="F265" s="41"/>
      <c r="G265" s="90">
        <f t="shared" si="73"/>
        <v>520</v>
      </c>
      <c r="H265" s="90">
        <f t="shared" si="74"/>
        <v>520</v>
      </c>
      <c r="I265" s="41"/>
      <c r="J265" s="81">
        <f t="shared" si="75"/>
        <v>520</v>
      </c>
      <c r="K265" s="82"/>
      <c r="L265" s="82"/>
      <c r="M265" s="82"/>
      <c r="N265" s="85"/>
      <c r="O265" s="85"/>
      <c r="P265" s="163"/>
      <c r="Q265" s="163"/>
      <c r="R265" s="130"/>
    </row>
    <row r="266" spans="1:18" s="14" customFormat="1" ht="15" customHeight="1">
      <c r="A266" s="55"/>
      <c r="B266" s="8" t="s">
        <v>303</v>
      </c>
      <c r="C266" s="5" t="s">
        <v>307</v>
      </c>
      <c r="D266" s="41">
        <v>676</v>
      </c>
      <c r="E266" s="41"/>
      <c r="F266" s="41"/>
      <c r="G266" s="90">
        <f t="shared" si="73"/>
        <v>676</v>
      </c>
      <c r="H266" s="90">
        <f t="shared" si="74"/>
        <v>676</v>
      </c>
      <c r="I266" s="41"/>
      <c r="J266" s="81">
        <f t="shared" si="75"/>
        <v>676</v>
      </c>
      <c r="K266" s="82"/>
      <c r="L266" s="82"/>
      <c r="M266" s="82"/>
      <c r="N266" s="85"/>
      <c r="O266" s="85"/>
      <c r="P266" s="163"/>
      <c r="Q266" s="163"/>
      <c r="R266" s="130"/>
    </row>
    <row r="267" spans="1:18" s="14" customFormat="1" ht="15" customHeight="1">
      <c r="A267" s="55"/>
      <c r="B267" s="8" t="s">
        <v>159</v>
      </c>
      <c r="C267" s="6" t="s">
        <v>160</v>
      </c>
      <c r="D267" s="41">
        <v>25160</v>
      </c>
      <c r="E267" s="41"/>
      <c r="F267" s="41"/>
      <c r="G267" s="90">
        <f t="shared" si="73"/>
        <v>25160</v>
      </c>
      <c r="H267" s="90">
        <f t="shared" si="74"/>
        <v>25160</v>
      </c>
      <c r="I267" s="41">
        <v>0</v>
      </c>
      <c r="J267" s="81">
        <f t="shared" si="75"/>
        <v>25160</v>
      </c>
      <c r="K267" s="82">
        <v>0</v>
      </c>
      <c r="L267" s="82"/>
      <c r="M267" s="82"/>
      <c r="N267" s="85"/>
      <c r="O267" s="85"/>
      <c r="P267" s="163"/>
      <c r="Q267" s="163"/>
      <c r="R267" s="130"/>
    </row>
    <row r="268" spans="1:18" s="14" customFormat="1" ht="14.25" customHeight="1">
      <c r="A268" s="55"/>
      <c r="B268" s="8" t="s">
        <v>305</v>
      </c>
      <c r="C268" s="5" t="s">
        <v>313</v>
      </c>
      <c r="D268" s="41">
        <v>2000</v>
      </c>
      <c r="E268" s="41"/>
      <c r="F268" s="41"/>
      <c r="G268" s="90">
        <f t="shared" si="73"/>
        <v>2000</v>
      </c>
      <c r="H268" s="90">
        <f t="shared" si="74"/>
        <v>2000</v>
      </c>
      <c r="I268" s="41"/>
      <c r="J268" s="81">
        <f t="shared" si="75"/>
        <v>2000</v>
      </c>
      <c r="K268" s="82"/>
      <c r="L268" s="82"/>
      <c r="M268" s="82"/>
      <c r="N268" s="85"/>
      <c r="O268" s="85"/>
      <c r="P268" s="163"/>
      <c r="Q268" s="163"/>
      <c r="R268" s="130"/>
    </row>
    <row r="269" spans="1:18" s="14" customFormat="1" ht="18" customHeight="1">
      <c r="A269" s="52" t="s">
        <v>258</v>
      </c>
      <c r="B269" s="53"/>
      <c r="C269" s="168" t="s">
        <v>259</v>
      </c>
      <c r="D269" s="79">
        <f>SUM(D270:D292)</f>
        <v>2954046</v>
      </c>
      <c r="E269" s="79">
        <f>SUM(E270:E292)</f>
        <v>0</v>
      </c>
      <c r="F269" s="79">
        <f>SUM(F270:F292)</f>
        <v>0</v>
      </c>
      <c r="G269" s="79">
        <f>SUM(G270:G292)</f>
        <v>2954046</v>
      </c>
      <c r="H269" s="79">
        <f>SUM(H270:H292)</f>
        <v>2954046</v>
      </c>
      <c r="I269" s="79">
        <f aca="true" t="shared" si="76" ref="I269:R269">SUM(I270:I292)</f>
        <v>2055575</v>
      </c>
      <c r="J269" s="79">
        <f t="shared" si="76"/>
        <v>680368</v>
      </c>
      <c r="K269" s="79">
        <f t="shared" si="76"/>
        <v>214236</v>
      </c>
      <c r="L269" s="79">
        <f t="shared" si="76"/>
        <v>3867</v>
      </c>
      <c r="M269" s="79">
        <f t="shared" si="76"/>
        <v>0</v>
      </c>
      <c r="N269" s="79">
        <f t="shared" si="76"/>
        <v>0</v>
      </c>
      <c r="O269" s="79"/>
      <c r="P269" s="79">
        <f t="shared" si="76"/>
        <v>0</v>
      </c>
      <c r="Q269" s="79">
        <f t="shared" si="76"/>
        <v>0</v>
      </c>
      <c r="R269" s="80">
        <f t="shared" si="76"/>
        <v>0</v>
      </c>
    </row>
    <row r="270" spans="1:18" s="14" customFormat="1" ht="16.5" customHeight="1">
      <c r="A270" s="94"/>
      <c r="B270" s="91" t="s">
        <v>254</v>
      </c>
      <c r="C270" s="5" t="s">
        <v>114</v>
      </c>
      <c r="D270" s="90">
        <v>214236</v>
      </c>
      <c r="E270" s="90"/>
      <c r="F270" s="90"/>
      <c r="G270" s="90">
        <f>D270+E270-F270</f>
        <v>214236</v>
      </c>
      <c r="H270" s="90">
        <f>G270</f>
        <v>214236</v>
      </c>
      <c r="I270" s="90"/>
      <c r="J270" s="90"/>
      <c r="K270" s="90">
        <f>H270</f>
        <v>214236</v>
      </c>
      <c r="L270" s="90"/>
      <c r="M270" s="90"/>
      <c r="N270" s="90"/>
      <c r="O270" s="90"/>
      <c r="P270" s="90"/>
      <c r="Q270" s="90"/>
      <c r="R270" s="98"/>
    </row>
    <row r="271" spans="1:18" s="39" customFormat="1" ht="17.25" customHeight="1">
      <c r="A271" s="49"/>
      <c r="B271" s="8" t="s">
        <v>555</v>
      </c>
      <c r="C271" s="35" t="s">
        <v>16</v>
      </c>
      <c r="D271" s="86">
        <v>3867</v>
      </c>
      <c r="E271" s="86"/>
      <c r="F271" s="86"/>
      <c r="G271" s="90">
        <f aca="true" t="shared" si="77" ref="G271:G292">D271+E271-F271</f>
        <v>3867</v>
      </c>
      <c r="H271" s="90">
        <f aca="true" t="shared" si="78" ref="H271:H292">G271</f>
        <v>3867</v>
      </c>
      <c r="I271" s="86"/>
      <c r="J271" s="81"/>
      <c r="K271" s="82"/>
      <c r="L271" s="82">
        <f>H271</f>
        <v>3867</v>
      </c>
      <c r="M271" s="82"/>
      <c r="N271" s="85"/>
      <c r="O271" s="85"/>
      <c r="P271" s="163"/>
      <c r="Q271" s="163"/>
      <c r="R271" s="130"/>
    </row>
    <row r="272" spans="1:18" s="14" customFormat="1" ht="15" customHeight="1">
      <c r="A272" s="49"/>
      <c r="B272" s="8" t="s">
        <v>140</v>
      </c>
      <c r="C272" s="5" t="s">
        <v>141</v>
      </c>
      <c r="D272" s="41">
        <v>1630421</v>
      </c>
      <c r="E272" s="41"/>
      <c r="F272" s="41"/>
      <c r="G272" s="90">
        <f t="shared" si="77"/>
        <v>1630421</v>
      </c>
      <c r="H272" s="90">
        <f t="shared" si="78"/>
        <v>1630421</v>
      </c>
      <c r="I272" s="41">
        <f>H272</f>
        <v>1630421</v>
      </c>
      <c r="J272" s="81"/>
      <c r="K272" s="82"/>
      <c r="L272" s="82"/>
      <c r="M272" s="82"/>
      <c r="N272" s="85"/>
      <c r="O272" s="85"/>
      <c r="P272" s="163"/>
      <c r="Q272" s="163"/>
      <c r="R272" s="130"/>
    </row>
    <row r="273" spans="1:18" s="14" customFormat="1" ht="14.25" customHeight="1">
      <c r="A273" s="49"/>
      <c r="B273" s="8" t="s">
        <v>144</v>
      </c>
      <c r="C273" s="5" t="s">
        <v>388</v>
      </c>
      <c r="D273" s="41">
        <v>122091</v>
      </c>
      <c r="E273" s="41"/>
      <c r="F273" s="41"/>
      <c r="G273" s="90">
        <f t="shared" si="77"/>
        <v>122091</v>
      </c>
      <c r="H273" s="90">
        <f t="shared" si="78"/>
        <v>122091</v>
      </c>
      <c r="I273" s="41">
        <f>H273</f>
        <v>122091</v>
      </c>
      <c r="J273" s="81"/>
      <c r="K273" s="82"/>
      <c r="L273" s="82"/>
      <c r="M273" s="82"/>
      <c r="N273" s="85"/>
      <c r="O273" s="85"/>
      <c r="P273" s="163"/>
      <c r="Q273" s="163"/>
      <c r="R273" s="130"/>
    </row>
    <row r="274" spans="1:18" s="14" customFormat="1" ht="15" customHeight="1">
      <c r="A274" s="49"/>
      <c r="B274" s="58" t="s">
        <v>190</v>
      </c>
      <c r="C274" s="5" t="s">
        <v>575</v>
      </c>
      <c r="D274" s="41">
        <v>259128</v>
      </c>
      <c r="E274" s="41"/>
      <c r="F274" s="41"/>
      <c r="G274" s="90">
        <f t="shared" si="77"/>
        <v>259128</v>
      </c>
      <c r="H274" s="90">
        <f t="shared" si="78"/>
        <v>259128</v>
      </c>
      <c r="I274" s="41">
        <f>H274</f>
        <v>259128</v>
      </c>
      <c r="J274" s="81"/>
      <c r="K274" s="82"/>
      <c r="L274" s="82"/>
      <c r="M274" s="82"/>
      <c r="N274" s="85"/>
      <c r="O274" s="85"/>
      <c r="P274" s="163"/>
      <c r="Q274" s="163"/>
      <c r="R274" s="130"/>
    </row>
    <row r="275" spans="1:18" s="14" customFormat="1" ht="16.5" customHeight="1">
      <c r="A275" s="49"/>
      <c r="B275" s="58" t="s">
        <v>146</v>
      </c>
      <c r="C275" s="5" t="s">
        <v>107</v>
      </c>
      <c r="D275" s="41">
        <v>42135</v>
      </c>
      <c r="E275" s="41"/>
      <c r="F275" s="41"/>
      <c r="G275" s="90">
        <f t="shared" si="77"/>
        <v>42135</v>
      </c>
      <c r="H275" s="90">
        <f t="shared" si="78"/>
        <v>42135</v>
      </c>
      <c r="I275" s="41">
        <f>H275</f>
        <v>42135</v>
      </c>
      <c r="J275" s="81"/>
      <c r="K275" s="82"/>
      <c r="L275" s="82"/>
      <c r="M275" s="82"/>
      <c r="N275" s="85"/>
      <c r="O275" s="85"/>
      <c r="P275" s="163"/>
      <c r="Q275" s="163"/>
      <c r="R275" s="130"/>
    </row>
    <row r="276" spans="1:18" s="14" customFormat="1" ht="15.75" customHeight="1">
      <c r="A276" s="49"/>
      <c r="B276" s="8" t="s">
        <v>260</v>
      </c>
      <c r="C276" s="6" t="s">
        <v>301</v>
      </c>
      <c r="D276" s="41">
        <v>4400</v>
      </c>
      <c r="E276" s="41"/>
      <c r="F276" s="41"/>
      <c r="G276" s="90">
        <f t="shared" si="77"/>
        <v>4400</v>
      </c>
      <c r="H276" s="90">
        <f t="shared" si="78"/>
        <v>4400</v>
      </c>
      <c r="I276" s="41"/>
      <c r="J276" s="81">
        <f>H276</f>
        <v>4400</v>
      </c>
      <c r="K276" s="82"/>
      <c r="L276" s="82"/>
      <c r="M276" s="82"/>
      <c r="N276" s="85"/>
      <c r="O276" s="85"/>
      <c r="P276" s="163"/>
      <c r="Q276" s="163"/>
      <c r="R276" s="130"/>
    </row>
    <row r="277" spans="1:18" s="14" customFormat="1" ht="15.75" customHeight="1">
      <c r="A277" s="49"/>
      <c r="B277" s="8" t="s">
        <v>499</v>
      </c>
      <c r="C277" s="5" t="s">
        <v>500</v>
      </c>
      <c r="D277" s="41">
        <v>1800</v>
      </c>
      <c r="E277" s="41"/>
      <c r="F277" s="41"/>
      <c r="G277" s="90">
        <f t="shared" si="77"/>
        <v>1800</v>
      </c>
      <c r="H277" s="90">
        <f t="shared" si="78"/>
        <v>1800</v>
      </c>
      <c r="I277" s="41">
        <f>H277</f>
        <v>1800</v>
      </c>
      <c r="J277" s="81"/>
      <c r="K277" s="82"/>
      <c r="L277" s="82"/>
      <c r="M277" s="82"/>
      <c r="N277" s="85"/>
      <c r="O277" s="85"/>
      <c r="P277" s="163"/>
      <c r="Q277" s="163"/>
      <c r="R277" s="130"/>
    </row>
    <row r="278" spans="1:18" s="14" customFormat="1" ht="15" customHeight="1">
      <c r="A278" s="49"/>
      <c r="B278" s="158">
        <v>4210</v>
      </c>
      <c r="C278" s="6" t="s">
        <v>149</v>
      </c>
      <c r="D278" s="41">
        <v>219774</v>
      </c>
      <c r="E278" s="41"/>
      <c r="F278" s="41"/>
      <c r="G278" s="90">
        <f t="shared" si="77"/>
        <v>219774</v>
      </c>
      <c r="H278" s="90">
        <f t="shared" si="78"/>
        <v>219774</v>
      </c>
      <c r="I278" s="41"/>
      <c r="J278" s="81">
        <f aca="true" t="shared" si="79" ref="J278:J292">H278</f>
        <v>219774</v>
      </c>
      <c r="K278" s="82"/>
      <c r="L278" s="82"/>
      <c r="M278" s="82"/>
      <c r="N278" s="85"/>
      <c r="O278" s="85"/>
      <c r="P278" s="163"/>
      <c r="Q278" s="163"/>
      <c r="R278" s="130"/>
    </row>
    <row r="279" spans="1:18" s="14" customFormat="1" ht="15" customHeight="1">
      <c r="A279" s="49"/>
      <c r="B279" s="7">
        <v>4240</v>
      </c>
      <c r="C279" s="6" t="s">
        <v>302</v>
      </c>
      <c r="D279" s="41">
        <v>6940</v>
      </c>
      <c r="E279" s="41"/>
      <c r="F279" s="41"/>
      <c r="G279" s="90">
        <f t="shared" si="77"/>
        <v>6940</v>
      </c>
      <c r="H279" s="90">
        <f t="shared" si="78"/>
        <v>6940</v>
      </c>
      <c r="I279" s="41"/>
      <c r="J279" s="81">
        <f t="shared" si="79"/>
        <v>6940</v>
      </c>
      <c r="K279" s="82"/>
      <c r="L279" s="82"/>
      <c r="M279" s="82"/>
      <c r="N279" s="85"/>
      <c r="O279" s="85"/>
      <c r="P279" s="163"/>
      <c r="Q279" s="163"/>
      <c r="R279" s="130"/>
    </row>
    <row r="280" spans="1:18" s="14" customFormat="1" ht="15.75" customHeight="1">
      <c r="A280" s="49"/>
      <c r="B280" s="8" t="s">
        <v>150</v>
      </c>
      <c r="C280" s="6" t="s">
        <v>223</v>
      </c>
      <c r="D280" s="41">
        <v>64083</v>
      </c>
      <c r="E280" s="41"/>
      <c r="F280" s="41"/>
      <c r="G280" s="90">
        <f t="shared" si="77"/>
        <v>64083</v>
      </c>
      <c r="H280" s="90">
        <f t="shared" si="78"/>
        <v>64083</v>
      </c>
      <c r="I280" s="41"/>
      <c r="J280" s="81">
        <f t="shared" si="79"/>
        <v>64083</v>
      </c>
      <c r="K280" s="82"/>
      <c r="L280" s="82"/>
      <c r="M280" s="82"/>
      <c r="N280" s="85"/>
      <c r="O280" s="85"/>
      <c r="P280" s="163"/>
      <c r="Q280" s="163"/>
      <c r="R280" s="130"/>
    </row>
    <row r="281" spans="1:18" s="14" customFormat="1" ht="15.75" customHeight="1">
      <c r="A281" s="49"/>
      <c r="B281" s="8" t="s">
        <v>152</v>
      </c>
      <c r="C281" s="6" t="s">
        <v>224</v>
      </c>
      <c r="D281" s="41">
        <v>235166</v>
      </c>
      <c r="E281" s="41"/>
      <c r="F281" s="41"/>
      <c r="G281" s="90">
        <f t="shared" si="77"/>
        <v>235166</v>
      </c>
      <c r="H281" s="90">
        <f t="shared" si="78"/>
        <v>235166</v>
      </c>
      <c r="I281" s="41"/>
      <c r="J281" s="81">
        <f t="shared" si="79"/>
        <v>235166</v>
      </c>
      <c r="K281" s="82"/>
      <c r="L281" s="82"/>
      <c r="M281" s="82"/>
      <c r="N281" s="85"/>
      <c r="O281" s="85"/>
      <c r="P281" s="163"/>
      <c r="Q281" s="163"/>
      <c r="R281" s="130"/>
    </row>
    <row r="282" spans="1:18" s="14" customFormat="1" ht="18" customHeight="1">
      <c r="A282" s="49"/>
      <c r="B282" s="8" t="s">
        <v>208</v>
      </c>
      <c r="C282" s="6" t="s">
        <v>212</v>
      </c>
      <c r="D282" s="41">
        <v>3575</v>
      </c>
      <c r="E282" s="41"/>
      <c r="F282" s="41"/>
      <c r="G282" s="90">
        <f t="shared" si="77"/>
        <v>3575</v>
      </c>
      <c r="H282" s="90">
        <f t="shared" si="78"/>
        <v>3575</v>
      </c>
      <c r="I282" s="41"/>
      <c r="J282" s="81">
        <f t="shared" si="79"/>
        <v>3575</v>
      </c>
      <c r="K282" s="82"/>
      <c r="L282" s="82"/>
      <c r="M282" s="82"/>
      <c r="N282" s="85"/>
      <c r="O282" s="85"/>
      <c r="P282" s="163"/>
      <c r="Q282" s="163"/>
      <c r="R282" s="130"/>
    </row>
    <row r="283" spans="1:18" s="14" customFormat="1" ht="16.5" customHeight="1">
      <c r="A283" s="49"/>
      <c r="B283" s="8" t="s">
        <v>153</v>
      </c>
      <c r="C283" s="6" t="s">
        <v>225</v>
      </c>
      <c r="D283" s="41">
        <v>24889</v>
      </c>
      <c r="E283" s="41"/>
      <c r="F283" s="41"/>
      <c r="G283" s="90">
        <f t="shared" si="77"/>
        <v>24889</v>
      </c>
      <c r="H283" s="90">
        <f t="shared" si="78"/>
        <v>24889</v>
      </c>
      <c r="I283" s="41"/>
      <c r="J283" s="81">
        <f t="shared" si="79"/>
        <v>24889</v>
      </c>
      <c r="K283" s="82"/>
      <c r="L283" s="82"/>
      <c r="M283" s="82"/>
      <c r="N283" s="85"/>
      <c r="O283" s="85"/>
      <c r="P283" s="163"/>
      <c r="Q283" s="163"/>
      <c r="R283" s="130"/>
    </row>
    <row r="284" spans="1:18" s="14" customFormat="1" ht="16.5" customHeight="1">
      <c r="A284" s="49"/>
      <c r="B284" s="8" t="s">
        <v>501</v>
      </c>
      <c r="C284" s="6" t="s">
        <v>502</v>
      </c>
      <c r="D284" s="41">
        <v>3131</v>
      </c>
      <c r="E284" s="41"/>
      <c r="F284" s="41"/>
      <c r="G284" s="90">
        <f t="shared" si="77"/>
        <v>3131</v>
      </c>
      <c r="H284" s="90">
        <f t="shared" si="78"/>
        <v>3131</v>
      </c>
      <c r="I284" s="41"/>
      <c r="J284" s="81">
        <f t="shared" si="79"/>
        <v>3131</v>
      </c>
      <c r="K284" s="82"/>
      <c r="L284" s="82"/>
      <c r="M284" s="82"/>
      <c r="N284" s="85"/>
      <c r="O284" s="85"/>
      <c r="P284" s="163"/>
      <c r="Q284" s="163"/>
      <c r="R284" s="130"/>
    </row>
    <row r="285" spans="1:18" s="14" customFormat="1" ht="16.5" customHeight="1">
      <c r="A285" s="49"/>
      <c r="B285" s="8" t="s">
        <v>303</v>
      </c>
      <c r="C285" s="5" t="s">
        <v>307</v>
      </c>
      <c r="D285" s="41">
        <v>2440</v>
      </c>
      <c r="E285" s="41"/>
      <c r="F285" s="41"/>
      <c r="G285" s="90">
        <f t="shared" si="77"/>
        <v>2440</v>
      </c>
      <c r="H285" s="90">
        <f t="shared" si="78"/>
        <v>2440</v>
      </c>
      <c r="I285" s="41"/>
      <c r="J285" s="81">
        <f t="shared" si="79"/>
        <v>2440</v>
      </c>
      <c r="K285" s="82"/>
      <c r="L285" s="82"/>
      <c r="M285" s="82"/>
      <c r="N285" s="85"/>
      <c r="O285" s="85"/>
      <c r="P285" s="163"/>
      <c r="Q285" s="163"/>
      <c r="R285" s="130"/>
    </row>
    <row r="286" spans="1:18" s="14" customFormat="1" ht="17.25" customHeight="1">
      <c r="A286" s="49"/>
      <c r="B286" s="8" t="s">
        <v>155</v>
      </c>
      <c r="C286" s="6" t="s">
        <v>156</v>
      </c>
      <c r="D286" s="41">
        <v>2030</v>
      </c>
      <c r="E286" s="41"/>
      <c r="F286" s="41"/>
      <c r="G286" s="90">
        <f t="shared" si="77"/>
        <v>2030</v>
      </c>
      <c r="H286" s="90">
        <f t="shared" si="78"/>
        <v>2030</v>
      </c>
      <c r="I286" s="41"/>
      <c r="J286" s="81">
        <f t="shared" si="79"/>
        <v>2030</v>
      </c>
      <c r="K286" s="82"/>
      <c r="L286" s="82"/>
      <c r="M286" s="82"/>
      <c r="N286" s="85"/>
      <c r="O286" s="85"/>
      <c r="P286" s="163"/>
      <c r="Q286" s="163"/>
      <c r="R286" s="130"/>
    </row>
    <row r="287" spans="1:18" s="14" customFormat="1" ht="16.5" customHeight="1">
      <c r="A287" s="49"/>
      <c r="B287" s="8" t="s">
        <v>159</v>
      </c>
      <c r="C287" s="6" t="s">
        <v>160</v>
      </c>
      <c r="D287" s="41">
        <v>93910</v>
      </c>
      <c r="E287" s="41"/>
      <c r="F287" s="41"/>
      <c r="G287" s="90">
        <f t="shared" si="77"/>
        <v>93910</v>
      </c>
      <c r="H287" s="90">
        <f t="shared" si="78"/>
        <v>93910</v>
      </c>
      <c r="I287" s="41"/>
      <c r="J287" s="81">
        <f t="shared" si="79"/>
        <v>93910</v>
      </c>
      <c r="K287" s="82"/>
      <c r="L287" s="82"/>
      <c r="M287" s="82"/>
      <c r="N287" s="85"/>
      <c r="O287" s="85"/>
      <c r="P287" s="163"/>
      <c r="Q287" s="163"/>
      <c r="R287" s="130"/>
    </row>
    <row r="288" spans="1:18" s="14" customFormat="1" ht="17.25" customHeight="1">
      <c r="A288" s="49"/>
      <c r="B288" s="8" t="s">
        <v>173</v>
      </c>
      <c r="C288" s="6" t="s">
        <v>174</v>
      </c>
      <c r="D288" s="41">
        <v>758</v>
      </c>
      <c r="E288" s="41"/>
      <c r="F288" s="41"/>
      <c r="G288" s="90">
        <f t="shared" si="77"/>
        <v>758</v>
      </c>
      <c r="H288" s="90">
        <f t="shared" si="78"/>
        <v>758</v>
      </c>
      <c r="I288" s="41"/>
      <c r="J288" s="81">
        <f t="shared" si="79"/>
        <v>758</v>
      </c>
      <c r="K288" s="82"/>
      <c r="L288" s="82"/>
      <c r="M288" s="82"/>
      <c r="N288" s="85"/>
      <c r="O288" s="85"/>
      <c r="P288" s="163"/>
      <c r="Q288" s="163"/>
      <c r="R288" s="130"/>
    </row>
    <row r="289" spans="1:18" s="14" customFormat="1" ht="15" customHeight="1">
      <c r="A289" s="49"/>
      <c r="B289" s="8" t="s">
        <v>228</v>
      </c>
      <c r="C289" s="6" t="s">
        <v>323</v>
      </c>
      <c r="D289" s="41">
        <v>7315</v>
      </c>
      <c r="E289" s="41"/>
      <c r="F289" s="41"/>
      <c r="G289" s="90">
        <f t="shared" si="77"/>
        <v>7315</v>
      </c>
      <c r="H289" s="90">
        <f t="shared" si="78"/>
        <v>7315</v>
      </c>
      <c r="I289" s="41"/>
      <c r="J289" s="81">
        <f t="shared" si="79"/>
        <v>7315</v>
      </c>
      <c r="K289" s="82"/>
      <c r="L289" s="82"/>
      <c r="M289" s="82"/>
      <c r="N289" s="85"/>
      <c r="O289" s="85"/>
      <c r="P289" s="163"/>
      <c r="Q289" s="163"/>
      <c r="R289" s="130"/>
    </row>
    <row r="290" spans="1:18" s="14" customFormat="1" ht="16.5" customHeight="1">
      <c r="A290" s="49"/>
      <c r="B290" s="8" t="s">
        <v>304</v>
      </c>
      <c r="C290" s="5" t="s">
        <v>566</v>
      </c>
      <c r="D290" s="41">
        <v>1515</v>
      </c>
      <c r="E290" s="41"/>
      <c r="F290" s="41"/>
      <c r="G290" s="90">
        <f t="shared" si="77"/>
        <v>1515</v>
      </c>
      <c r="H290" s="90">
        <f t="shared" si="78"/>
        <v>1515</v>
      </c>
      <c r="I290" s="41"/>
      <c r="J290" s="81">
        <f t="shared" si="79"/>
        <v>1515</v>
      </c>
      <c r="K290" s="82"/>
      <c r="L290" s="82"/>
      <c r="M290" s="82"/>
      <c r="N290" s="85"/>
      <c r="O290" s="85"/>
      <c r="P290" s="163"/>
      <c r="Q290" s="163"/>
      <c r="R290" s="130"/>
    </row>
    <row r="291" spans="1:18" s="14" customFormat="1" ht="18.75" customHeight="1">
      <c r="A291" s="49"/>
      <c r="B291" s="8" t="s">
        <v>305</v>
      </c>
      <c r="C291" s="5" t="s">
        <v>313</v>
      </c>
      <c r="D291" s="41">
        <v>800</v>
      </c>
      <c r="E291" s="41"/>
      <c r="F291" s="41"/>
      <c r="G291" s="90">
        <f t="shared" si="77"/>
        <v>800</v>
      </c>
      <c r="H291" s="90">
        <f t="shared" si="78"/>
        <v>800</v>
      </c>
      <c r="I291" s="41"/>
      <c r="J291" s="81">
        <f t="shared" si="79"/>
        <v>800</v>
      </c>
      <c r="K291" s="82"/>
      <c r="L291" s="82"/>
      <c r="M291" s="82"/>
      <c r="N291" s="85"/>
      <c r="O291" s="85"/>
      <c r="P291" s="163"/>
      <c r="Q291" s="163"/>
      <c r="R291" s="130"/>
    </row>
    <row r="292" spans="1:18" s="14" customFormat="1" ht="18.75" customHeight="1">
      <c r="A292" s="49"/>
      <c r="B292" s="8" t="s">
        <v>306</v>
      </c>
      <c r="C292" s="5" t="s">
        <v>314</v>
      </c>
      <c r="D292" s="41">
        <v>9642</v>
      </c>
      <c r="E292" s="41"/>
      <c r="F292" s="41"/>
      <c r="G292" s="90">
        <f t="shared" si="77"/>
        <v>9642</v>
      </c>
      <c r="H292" s="90">
        <f t="shared" si="78"/>
        <v>9642</v>
      </c>
      <c r="I292" s="41"/>
      <c r="J292" s="81">
        <f t="shared" si="79"/>
        <v>9642</v>
      </c>
      <c r="K292" s="82"/>
      <c r="L292" s="82"/>
      <c r="M292" s="82"/>
      <c r="N292" s="85"/>
      <c r="O292" s="85"/>
      <c r="P292" s="163"/>
      <c r="Q292" s="163"/>
      <c r="R292" s="130"/>
    </row>
    <row r="293" spans="1:18" s="14" customFormat="1" ht="18.75" customHeight="1">
      <c r="A293" s="47" t="s">
        <v>540</v>
      </c>
      <c r="B293" s="40"/>
      <c r="C293" s="168" t="s">
        <v>585</v>
      </c>
      <c r="D293" s="79">
        <f>SUM(D294:D298)</f>
        <v>629308</v>
      </c>
      <c r="E293" s="79">
        <f>SUM(E294:E298)</f>
        <v>0</v>
      </c>
      <c r="F293" s="79">
        <f>SUM(F294:F298)</f>
        <v>0</v>
      </c>
      <c r="G293" s="79">
        <f>SUM(G294:G298)</f>
        <v>629308</v>
      </c>
      <c r="H293" s="79">
        <f aca="true" t="shared" si="80" ref="H293:R293">SUM(H294:H298)</f>
        <v>629308</v>
      </c>
      <c r="I293" s="79">
        <f t="shared" si="80"/>
        <v>596256</v>
      </c>
      <c r="J293" s="79">
        <f t="shared" si="80"/>
        <v>33052</v>
      </c>
      <c r="K293" s="79">
        <f t="shared" si="80"/>
        <v>0</v>
      </c>
      <c r="L293" s="79">
        <f t="shared" si="80"/>
        <v>0</v>
      </c>
      <c r="M293" s="79">
        <f t="shared" si="80"/>
        <v>0</v>
      </c>
      <c r="N293" s="79">
        <f t="shared" si="80"/>
        <v>0</v>
      </c>
      <c r="O293" s="79"/>
      <c r="P293" s="79">
        <f t="shared" si="80"/>
        <v>0</v>
      </c>
      <c r="Q293" s="79">
        <f t="shared" si="80"/>
        <v>0</v>
      </c>
      <c r="R293" s="80">
        <f t="shared" si="80"/>
        <v>0</v>
      </c>
    </row>
    <row r="294" spans="1:18" s="14" customFormat="1" ht="16.5" customHeight="1">
      <c r="A294" s="49"/>
      <c r="B294" s="7">
        <v>4010</v>
      </c>
      <c r="C294" s="5" t="s">
        <v>141</v>
      </c>
      <c r="D294" s="41">
        <v>476672</v>
      </c>
      <c r="E294" s="41"/>
      <c r="F294" s="41"/>
      <c r="G294" s="85">
        <f>D294+E294-F294</f>
        <v>476672</v>
      </c>
      <c r="H294" s="41">
        <f aca="true" t="shared" si="81" ref="H294:I297">G294</f>
        <v>476672</v>
      </c>
      <c r="I294" s="41">
        <f t="shared" si="81"/>
        <v>476672</v>
      </c>
      <c r="J294" s="81"/>
      <c r="K294" s="82"/>
      <c r="L294" s="82"/>
      <c r="M294" s="82"/>
      <c r="N294" s="85"/>
      <c r="O294" s="85"/>
      <c r="P294" s="163"/>
      <c r="Q294" s="163"/>
      <c r="R294" s="130"/>
    </row>
    <row r="295" spans="1:18" s="14" customFormat="1" ht="16.5" customHeight="1">
      <c r="A295" s="49"/>
      <c r="B295" s="7">
        <v>4040</v>
      </c>
      <c r="C295" s="5" t="s">
        <v>388</v>
      </c>
      <c r="D295" s="41">
        <v>31386</v>
      </c>
      <c r="E295" s="41"/>
      <c r="F295" s="41"/>
      <c r="G295" s="85">
        <f>D295+E295-F295</f>
        <v>31386</v>
      </c>
      <c r="H295" s="41">
        <f t="shared" si="81"/>
        <v>31386</v>
      </c>
      <c r="I295" s="41">
        <f t="shared" si="81"/>
        <v>31386</v>
      </c>
      <c r="J295" s="81"/>
      <c r="K295" s="82"/>
      <c r="L295" s="82"/>
      <c r="M295" s="82"/>
      <c r="N295" s="85"/>
      <c r="O295" s="85"/>
      <c r="P295" s="163"/>
      <c r="Q295" s="163"/>
      <c r="R295" s="130"/>
    </row>
    <row r="296" spans="1:18" s="14" customFormat="1" ht="13.5" customHeight="1">
      <c r="A296" s="49"/>
      <c r="B296" s="7">
        <v>4110</v>
      </c>
      <c r="C296" s="5" t="s">
        <v>575</v>
      </c>
      <c r="D296" s="41">
        <v>76708</v>
      </c>
      <c r="E296" s="41"/>
      <c r="F296" s="41"/>
      <c r="G296" s="85">
        <f>D296+E296-F296</f>
        <v>76708</v>
      </c>
      <c r="H296" s="41">
        <f t="shared" si="81"/>
        <v>76708</v>
      </c>
      <c r="I296" s="41">
        <f t="shared" si="81"/>
        <v>76708</v>
      </c>
      <c r="J296" s="81"/>
      <c r="K296" s="82"/>
      <c r="L296" s="82"/>
      <c r="M296" s="82"/>
      <c r="N296" s="85"/>
      <c r="O296" s="85"/>
      <c r="P296" s="163"/>
      <c r="Q296" s="163"/>
      <c r="R296" s="130"/>
    </row>
    <row r="297" spans="1:18" s="14" customFormat="1" ht="13.5" customHeight="1">
      <c r="A297" s="49"/>
      <c r="B297" s="7">
        <v>4120</v>
      </c>
      <c r="C297" s="5" t="s">
        <v>107</v>
      </c>
      <c r="D297" s="41">
        <v>11490</v>
      </c>
      <c r="E297" s="41"/>
      <c r="F297" s="41"/>
      <c r="G297" s="85">
        <f>D297+E297-F297</f>
        <v>11490</v>
      </c>
      <c r="H297" s="41">
        <f t="shared" si="81"/>
        <v>11490</v>
      </c>
      <c r="I297" s="41">
        <f t="shared" si="81"/>
        <v>11490</v>
      </c>
      <c r="J297" s="81"/>
      <c r="K297" s="82"/>
      <c r="L297" s="82"/>
      <c r="M297" s="82"/>
      <c r="N297" s="85"/>
      <c r="O297" s="85"/>
      <c r="P297" s="163"/>
      <c r="Q297" s="163"/>
      <c r="R297" s="130"/>
    </row>
    <row r="298" spans="1:18" s="14" customFormat="1" ht="13.5" customHeight="1">
      <c r="A298" s="49"/>
      <c r="B298" s="7">
        <v>4440</v>
      </c>
      <c r="C298" s="6" t="s">
        <v>160</v>
      </c>
      <c r="D298" s="41">
        <v>33052</v>
      </c>
      <c r="E298" s="41"/>
      <c r="F298" s="41"/>
      <c r="G298" s="85">
        <f>D298+E298-F298</f>
        <v>33052</v>
      </c>
      <c r="H298" s="41">
        <f>G298</f>
        <v>33052</v>
      </c>
      <c r="I298" s="41"/>
      <c r="J298" s="81">
        <f>H298</f>
        <v>33052</v>
      </c>
      <c r="K298" s="82"/>
      <c r="L298" s="82"/>
      <c r="M298" s="82"/>
      <c r="N298" s="85"/>
      <c r="O298" s="85"/>
      <c r="P298" s="163"/>
      <c r="Q298" s="163"/>
      <c r="R298" s="130"/>
    </row>
    <row r="299" spans="1:18" s="14" customFormat="1" ht="18.75" customHeight="1">
      <c r="A299" s="47" t="s">
        <v>266</v>
      </c>
      <c r="B299" s="48"/>
      <c r="C299" s="168" t="s">
        <v>267</v>
      </c>
      <c r="D299" s="79">
        <f>SUM(D300:D327)</f>
        <v>7141069</v>
      </c>
      <c r="E299" s="79">
        <f aca="true" t="shared" si="82" ref="E299:R299">SUM(E300:E327)</f>
        <v>0</v>
      </c>
      <c r="F299" s="79">
        <f t="shared" si="82"/>
        <v>0</v>
      </c>
      <c r="G299" s="79">
        <f t="shared" si="82"/>
        <v>7141069</v>
      </c>
      <c r="H299" s="79">
        <f t="shared" si="82"/>
        <v>6473961</v>
      </c>
      <c r="I299" s="79">
        <f t="shared" si="82"/>
        <v>4922662</v>
      </c>
      <c r="J299" s="79">
        <f t="shared" si="82"/>
        <v>1439142</v>
      </c>
      <c r="K299" s="79">
        <f t="shared" si="82"/>
        <v>105636</v>
      </c>
      <c r="L299" s="79">
        <f t="shared" si="82"/>
        <v>6521</v>
      </c>
      <c r="M299" s="79">
        <f t="shared" si="82"/>
        <v>0</v>
      </c>
      <c r="N299" s="79">
        <f t="shared" si="82"/>
        <v>0</v>
      </c>
      <c r="O299" s="79"/>
      <c r="P299" s="79">
        <f t="shared" si="82"/>
        <v>667108</v>
      </c>
      <c r="Q299" s="79">
        <f t="shared" si="82"/>
        <v>198981</v>
      </c>
      <c r="R299" s="80">
        <f t="shared" si="82"/>
        <v>468127</v>
      </c>
    </row>
    <row r="300" spans="1:18" s="14" customFormat="1" ht="14.25" customHeight="1">
      <c r="A300" s="136"/>
      <c r="B300" s="91" t="s">
        <v>254</v>
      </c>
      <c r="C300" s="5" t="s">
        <v>268</v>
      </c>
      <c r="D300" s="90">
        <v>105636</v>
      </c>
      <c r="E300" s="90"/>
      <c r="F300" s="90"/>
      <c r="G300" s="90">
        <f>D300+E300-F300</f>
        <v>105636</v>
      </c>
      <c r="H300" s="90">
        <f>G300</f>
        <v>105636</v>
      </c>
      <c r="I300" s="90"/>
      <c r="J300" s="90"/>
      <c r="K300" s="90">
        <f>H300</f>
        <v>105636</v>
      </c>
      <c r="L300" s="90"/>
      <c r="M300" s="90"/>
      <c r="N300" s="90"/>
      <c r="O300" s="90"/>
      <c r="P300" s="90"/>
      <c r="Q300" s="90"/>
      <c r="R300" s="98"/>
    </row>
    <row r="301" spans="1:18" s="14" customFormat="1" ht="14.25" customHeight="1">
      <c r="A301" s="49"/>
      <c r="B301" s="8" t="s">
        <v>555</v>
      </c>
      <c r="C301" s="35" t="s">
        <v>16</v>
      </c>
      <c r="D301" s="41">
        <v>6521</v>
      </c>
      <c r="E301" s="41"/>
      <c r="F301" s="41"/>
      <c r="G301" s="90">
        <f aca="true" t="shared" si="83" ref="G301:G327">D301+E301-F301</f>
        <v>6521</v>
      </c>
      <c r="H301" s="90">
        <f aca="true" t="shared" si="84" ref="H301:H324">G301</f>
        <v>6521</v>
      </c>
      <c r="I301" s="41"/>
      <c r="J301" s="81"/>
      <c r="K301" s="82"/>
      <c r="L301" s="82">
        <f>H301</f>
        <v>6521</v>
      </c>
      <c r="M301" s="82"/>
      <c r="N301" s="85"/>
      <c r="O301" s="85"/>
      <c r="P301" s="163"/>
      <c r="Q301" s="163"/>
      <c r="R301" s="130"/>
    </row>
    <row r="302" spans="1:18" s="14" customFormat="1" ht="15.75" customHeight="1">
      <c r="A302" s="49"/>
      <c r="B302" s="8" t="s">
        <v>140</v>
      </c>
      <c r="C302" s="5" t="s">
        <v>141</v>
      </c>
      <c r="D302" s="41">
        <v>3923360</v>
      </c>
      <c r="E302" s="41"/>
      <c r="F302" s="41"/>
      <c r="G302" s="90">
        <f t="shared" si="83"/>
        <v>3923360</v>
      </c>
      <c r="H302" s="90">
        <f t="shared" si="84"/>
        <v>3923360</v>
      </c>
      <c r="I302" s="41">
        <f>H302</f>
        <v>3923360</v>
      </c>
      <c r="J302" s="81"/>
      <c r="K302" s="82"/>
      <c r="L302" s="82"/>
      <c r="M302" s="82"/>
      <c r="N302" s="85"/>
      <c r="O302" s="85"/>
      <c r="P302" s="163"/>
      <c r="Q302" s="163"/>
      <c r="R302" s="130"/>
    </row>
    <row r="303" spans="1:18" s="14" customFormat="1" ht="15" customHeight="1">
      <c r="A303" s="49"/>
      <c r="B303" s="8" t="s">
        <v>144</v>
      </c>
      <c r="C303" s="5" t="s">
        <v>388</v>
      </c>
      <c r="D303" s="41">
        <v>285577</v>
      </c>
      <c r="E303" s="41"/>
      <c r="F303" s="41"/>
      <c r="G303" s="90">
        <f t="shared" si="83"/>
        <v>285577</v>
      </c>
      <c r="H303" s="90">
        <f t="shared" si="84"/>
        <v>285577</v>
      </c>
      <c r="I303" s="41">
        <f>H303</f>
        <v>285577</v>
      </c>
      <c r="J303" s="81"/>
      <c r="K303" s="82"/>
      <c r="L303" s="82"/>
      <c r="M303" s="82"/>
      <c r="N303" s="85"/>
      <c r="O303" s="85"/>
      <c r="P303" s="163"/>
      <c r="Q303" s="163"/>
      <c r="R303" s="130"/>
    </row>
    <row r="304" spans="1:18" s="14" customFormat="1" ht="14.25" customHeight="1">
      <c r="A304" s="49"/>
      <c r="B304" s="58" t="s">
        <v>190</v>
      </c>
      <c r="C304" s="5" t="s">
        <v>575</v>
      </c>
      <c r="D304" s="41">
        <v>612249</v>
      </c>
      <c r="E304" s="41"/>
      <c r="F304" s="41"/>
      <c r="G304" s="90">
        <f t="shared" si="83"/>
        <v>612249</v>
      </c>
      <c r="H304" s="90">
        <f t="shared" si="84"/>
        <v>612249</v>
      </c>
      <c r="I304" s="41">
        <f>H304</f>
        <v>612249</v>
      </c>
      <c r="J304" s="81"/>
      <c r="K304" s="82"/>
      <c r="L304" s="82"/>
      <c r="M304" s="82"/>
      <c r="N304" s="85"/>
      <c r="O304" s="85"/>
      <c r="P304" s="163"/>
      <c r="Q304" s="163"/>
      <c r="R304" s="130"/>
    </row>
    <row r="305" spans="1:18" s="14" customFormat="1" ht="15" customHeight="1">
      <c r="A305" s="49"/>
      <c r="B305" s="58" t="s">
        <v>146</v>
      </c>
      <c r="C305" s="5" t="s">
        <v>107</v>
      </c>
      <c r="D305" s="41">
        <v>92416</v>
      </c>
      <c r="E305" s="41"/>
      <c r="F305" s="41"/>
      <c r="G305" s="90">
        <f t="shared" si="83"/>
        <v>92416</v>
      </c>
      <c r="H305" s="90">
        <f t="shared" si="84"/>
        <v>92416</v>
      </c>
      <c r="I305" s="41">
        <f>H305</f>
        <v>92416</v>
      </c>
      <c r="J305" s="81"/>
      <c r="K305" s="82"/>
      <c r="L305" s="82"/>
      <c r="M305" s="82"/>
      <c r="N305" s="85"/>
      <c r="O305" s="85"/>
      <c r="P305" s="163"/>
      <c r="Q305" s="163"/>
      <c r="R305" s="130"/>
    </row>
    <row r="306" spans="1:18" s="14" customFormat="1" ht="15" customHeight="1">
      <c r="A306" s="49"/>
      <c r="B306" s="58" t="s">
        <v>260</v>
      </c>
      <c r="C306" s="6" t="s">
        <v>301</v>
      </c>
      <c r="D306" s="41">
        <v>2000</v>
      </c>
      <c r="E306" s="41"/>
      <c r="F306" s="41"/>
      <c r="G306" s="90">
        <f t="shared" si="83"/>
        <v>2000</v>
      </c>
      <c r="H306" s="90">
        <f t="shared" si="84"/>
        <v>2000</v>
      </c>
      <c r="I306" s="41"/>
      <c r="J306" s="81">
        <f>H306</f>
        <v>2000</v>
      </c>
      <c r="K306" s="82"/>
      <c r="L306" s="82"/>
      <c r="M306" s="82"/>
      <c r="N306" s="85"/>
      <c r="O306" s="85"/>
      <c r="P306" s="163"/>
      <c r="Q306" s="163"/>
      <c r="R306" s="130"/>
    </row>
    <row r="307" spans="1:18" s="14" customFormat="1" ht="14.25" customHeight="1">
      <c r="A307" s="49"/>
      <c r="B307" s="8" t="s">
        <v>499</v>
      </c>
      <c r="C307" s="5" t="s">
        <v>500</v>
      </c>
      <c r="D307" s="41">
        <v>9060</v>
      </c>
      <c r="E307" s="41"/>
      <c r="F307" s="41"/>
      <c r="G307" s="90">
        <f t="shared" si="83"/>
        <v>9060</v>
      </c>
      <c r="H307" s="90">
        <f t="shared" si="84"/>
        <v>9060</v>
      </c>
      <c r="I307" s="41">
        <f>H307</f>
        <v>9060</v>
      </c>
      <c r="J307" s="81"/>
      <c r="K307" s="82"/>
      <c r="L307" s="82"/>
      <c r="M307" s="82"/>
      <c r="N307" s="85"/>
      <c r="O307" s="85"/>
      <c r="P307" s="163"/>
      <c r="Q307" s="163"/>
      <c r="R307" s="130"/>
    </row>
    <row r="308" spans="1:18" s="14" customFormat="1" ht="15" customHeight="1">
      <c r="A308" s="49"/>
      <c r="B308" s="8" t="s">
        <v>148</v>
      </c>
      <c r="C308" s="6" t="s">
        <v>172</v>
      </c>
      <c r="D308" s="41">
        <v>574888</v>
      </c>
      <c r="E308" s="41"/>
      <c r="F308" s="41"/>
      <c r="G308" s="90">
        <f t="shared" si="83"/>
        <v>574888</v>
      </c>
      <c r="H308" s="90">
        <f t="shared" si="84"/>
        <v>574888</v>
      </c>
      <c r="I308" s="41"/>
      <c r="J308" s="81">
        <f>H308</f>
        <v>574888</v>
      </c>
      <c r="K308" s="82"/>
      <c r="L308" s="82"/>
      <c r="M308" s="82"/>
      <c r="N308" s="85"/>
      <c r="O308" s="85"/>
      <c r="P308" s="163"/>
      <c r="Q308" s="163"/>
      <c r="R308" s="130"/>
    </row>
    <row r="309" spans="1:18" s="14" customFormat="1" ht="15" customHeight="1">
      <c r="A309" s="49"/>
      <c r="B309" s="8" t="s">
        <v>252</v>
      </c>
      <c r="C309" s="5" t="s">
        <v>302</v>
      </c>
      <c r="D309" s="41">
        <v>8538</v>
      </c>
      <c r="E309" s="41"/>
      <c r="F309" s="41"/>
      <c r="G309" s="90">
        <f t="shared" si="83"/>
        <v>8538</v>
      </c>
      <c r="H309" s="90">
        <f t="shared" si="84"/>
        <v>8538</v>
      </c>
      <c r="I309" s="41"/>
      <c r="J309" s="81">
        <f aca="true" t="shared" si="85" ref="J309:J324">H309</f>
        <v>8538</v>
      </c>
      <c r="K309" s="82"/>
      <c r="L309" s="82"/>
      <c r="M309" s="82"/>
      <c r="N309" s="85"/>
      <c r="O309" s="85"/>
      <c r="P309" s="163"/>
      <c r="Q309" s="163"/>
      <c r="R309" s="130"/>
    </row>
    <row r="310" spans="1:18" s="14" customFormat="1" ht="14.25" customHeight="1">
      <c r="A310" s="49"/>
      <c r="B310" s="8" t="s">
        <v>150</v>
      </c>
      <c r="C310" s="6" t="s">
        <v>223</v>
      </c>
      <c r="D310" s="41">
        <v>418332</v>
      </c>
      <c r="E310" s="41"/>
      <c r="F310" s="41"/>
      <c r="G310" s="90">
        <f t="shared" si="83"/>
        <v>418332</v>
      </c>
      <c r="H310" s="90">
        <f t="shared" si="84"/>
        <v>418332</v>
      </c>
      <c r="I310" s="41"/>
      <c r="J310" s="81">
        <f t="shared" si="85"/>
        <v>418332</v>
      </c>
      <c r="K310" s="82"/>
      <c r="L310" s="82"/>
      <c r="M310" s="82"/>
      <c r="N310" s="85"/>
      <c r="O310" s="85"/>
      <c r="P310" s="163"/>
      <c r="Q310" s="163"/>
      <c r="R310" s="130"/>
    </row>
    <row r="311" spans="1:18" s="14" customFormat="1" ht="14.25" customHeight="1">
      <c r="A311" s="49"/>
      <c r="B311" s="8" t="s">
        <v>152</v>
      </c>
      <c r="C311" s="6" t="s">
        <v>224</v>
      </c>
      <c r="D311" s="41">
        <v>54600</v>
      </c>
      <c r="E311" s="41"/>
      <c r="F311" s="41"/>
      <c r="G311" s="90">
        <f t="shared" si="83"/>
        <v>54600</v>
      </c>
      <c r="H311" s="90">
        <f t="shared" si="84"/>
        <v>54600</v>
      </c>
      <c r="I311" s="41"/>
      <c r="J311" s="81">
        <f t="shared" si="85"/>
        <v>54600</v>
      </c>
      <c r="K311" s="82"/>
      <c r="L311" s="82"/>
      <c r="M311" s="82"/>
      <c r="N311" s="85"/>
      <c r="O311" s="85"/>
      <c r="P311" s="163"/>
      <c r="Q311" s="163"/>
      <c r="R311" s="130"/>
    </row>
    <row r="312" spans="1:18" s="14" customFormat="1" ht="14.25" customHeight="1">
      <c r="A312" s="49"/>
      <c r="B312" s="8" t="s">
        <v>208</v>
      </c>
      <c r="C312" s="6" t="s">
        <v>212</v>
      </c>
      <c r="D312" s="41">
        <v>15020</v>
      </c>
      <c r="E312" s="41"/>
      <c r="F312" s="41"/>
      <c r="G312" s="90">
        <f t="shared" si="83"/>
        <v>15020</v>
      </c>
      <c r="H312" s="90">
        <f t="shared" si="84"/>
        <v>15020</v>
      </c>
      <c r="I312" s="41"/>
      <c r="J312" s="81">
        <f t="shared" si="85"/>
        <v>15020</v>
      </c>
      <c r="K312" s="82"/>
      <c r="L312" s="82"/>
      <c r="M312" s="82"/>
      <c r="N312" s="85"/>
      <c r="O312" s="85"/>
      <c r="P312" s="163"/>
      <c r="Q312" s="163"/>
      <c r="R312" s="130"/>
    </row>
    <row r="313" spans="1:18" s="14" customFormat="1" ht="14.25" customHeight="1">
      <c r="A313" s="49"/>
      <c r="B313" s="8" t="s">
        <v>153</v>
      </c>
      <c r="C313" s="6" t="s">
        <v>225</v>
      </c>
      <c r="D313" s="41">
        <v>96961</v>
      </c>
      <c r="E313" s="41"/>
      <c r="F313" s="41"/>
      <c r="G313" s="90">
        <f t="shared" si="83"/>
        <v>96961</v>
      </c>
      <c r="H313" s="90">
        <f t="shared" si="84"/>
        <v>96961</v>
      </c>
      <c r="I313" s="41"/>
      <c r="J313" s="81">
        <f t="shared" si="85"/>
        <v>96961</v>
      </c>
      <c r="K313" s="82"/>
      <c r="L313" s="82"/>
      <c r="M313" s="82"/>
      <c r="N313" s="85"/>
      <c r="O313" s="85"/>
      <c r="P313" s="163"/>
      <c r="Q313" s="163"/>
      <c r="R313" s="130"/>
    </row>
    <row r="314" spans="1:18" s="14" customFormat="1" ht="14.25" customHeight="1">
      <c r="A314" s="49"/>
      <c r="B314" s="8" t="s">
        <v>501</v>
      </c>
      <c r="C314" s="6" t="s">
        <v>502</v>
      </c>
      <c r="D314" s="41">
        <v>7848</v>
      </c>
      <c r="E314" s="41"/>
      <c r="F314" s="41"/>
      <c r="G314" s="90">
        <f t="shared" si="83"/>
        <v>7848</v>
      </c>
      <c r="H314" s="90">
        <f t="shared" si="84"/>
        <v>7848</v>
      </c>
      <c r="I314" s="41"/>
      <c r="J314" s="81">
        <f t="shared" si="85"/>
        <v>7848</v>
      </c>
      <c r="K314" s="82"/>
      <c r="L314" s="82"/>
      <c r="M314" s="82"/>
      <c r="N314" s="85"/>
      <c r="O314" s="85"/>
      <c r="P314" s="163"/>
      <c r="Q314" s="163"/>
      <c r="R314" s="130"/>
    </row>
    <row r="315" spans="1:18" s="14" customFormat="1" ht="14.25" customHeight="1">
      <c r="A315" s="49"/>
      <c r="B315" s="8" t="s">
        <v>315</v>
      </c>
      <c r="C315" s="5" t="s">
        <v>317</v>
      </c>
      <c r="D315" s="41">
        <v>3000</v>
      </c>
      <c r="E315" s="41"/>
      <c r="F315" s="41"/>
      <c r="G315" s="90">
        <f t="shared" si="83"/>
        <v>3000</v>
      </c>
      <c r="H315" s="90">
        <f t="shared" si="84"/>
        <v>3000</v>
      </c>
      <c r="I315" s="41"/>
      <c r="J315" s="81">
        <f t="shared" si="85"/>
        <v>3000</v>
      </c>
      <c r="K315" s="82"/>
      <c r="L315" s="82"/>
      <c r="M315" s="82"/>
      <c r="N315" s="85"/>
      <c r="O315" s="85"/>
      <c r="P315" s="163"/>
      <c r="Q315" s="163"/>
      <c r="R315" s="130"/>
    </row>
    <row r="316" spans="1:18" s="14" customFormat="1" ht="14.25" customHeight="1">
      <c r="A316" s="49"/>
      <c r="B316" s="8" t="s">
        <v>303</v>
      </c>
      <c r="C316" s="5" t="s">
        <v>307</v>
      </c>
      <c r="D316" s="41">
        <v>11324</v>
      </c>
      <c r="E316" s="41"/>
      <c r="F316" s="41"/>
      <c r="G316" s="90">
        <f t="shared" si="83"/>
        <v>11324</v>
      </c>
      <c r="H316" s="90">
        <f t="shared" si="84"/>
        <v>11324</v>
      </c>
      <c r="I316" s="41"/>
      <c r="J316" s="81">
        <f t="shared" si="85"/>
        <v>11324</v>
      </c>
      <c r="K316" s="82"/>
      <c r="L316" s="82"/>
      <c r="M316" s="82"/>
      <c r="N316" s="85"/>
      <c r="O316" s="85"/>
      <c r="P316" s="163"/>
      <c r="Q316" s="163"/>
      <c r="R316" s="130"/>
    </row>
    <row r="317" spans="1:18" s="14" customFormat="1" ht="15" customHeight="1">
      <c r="A317" s="49"/>
      <c r="B317" s="8" t="s">
        <v>155</v>
      </c>
      <c r="C317" s="6" t="s">
        <v>156</v>
      </c>
      <c r="D317" s="41">
        <v>6500</v>
      </c>
      <c r="E317" s="41"/>
      <c r="F317" s="41"/>
      <c r="G317" s="90">
        <f t="shared" si="83"/>
        <v>6500</v>
      </c>
      <c r="H317" s="90">
        <f t="shared" si="84"/>
        <v>6500</v>
      </c>
      <c r="I317" s="41"/>
      <c r="J317" s="81">
        <f t="shared" si="85"/>
        <v>6500</v>
      </c>
      <c r="K317" s="82"/>
      <c r="L317" s="82"/>
      <c r="M317" s="82"/>
      <c r="N317" s="85"/>
      <c r="O317" s="85"/>
      <c r="P317" s="163"/>
      <c r="Q317" s="163"/>
      <c r="R317" s="130"/>
    </row>
    <row r="318" spans="1:18" s="14" customFormat="1" ht="15" customHeight="1">
      <c r="A318" s="49"/>
      <c r="B318" s="8" t="s">
        <v>542</v>
      </c>
      <c r="C318" s="6" t="s">
        <v>543</v>
      </c>
      <c r="D318" s="41">
        <v>2415</v>
      </c>
      <c r="E318" s="41"/>
      <c r="F318" s="41"/>
      <c r="G318" s="90">
        <f t="shared" si="83"/>
        <v>2415</v>
      </c>
      <c r="H318" s="90">
        <f t="shared" si="84"/>
        <v>2415</v>
      </c>
      <c r="I318" s="41"/>
      <c r="J318" s="81">
        <f t="shared" si="85"/>
        <v>2415</v>
      </c>
      <c r="K318" s="82"/>
      <c r="L318" s="82"/>
      <c r="M318" s="82"/>
      <c r="N318" s="85"/>
      <c r="O318" s="85"/>
      <c r="P318" s="163"/>
      <c r="Q318" s="163"/>
      <c r="R318" s="130"/>
    </row>
    <row r="319" spans="1:18" s="14" customFormat="1" ht="12.75" customHeight="1">
      <c r="A319" s="49"/>
      <c r="B319" s="8" t="s">
        <v>159</v>
      </c>
      <c r="C319" s="6" t="s">
        <v>160</v>
      </c>
      <c r="D319" s="41">
        <v>219830</v>
      </c>
      <c r="E319" s="41"/>
      <c r="F319" s="41"/>
      <c r="G319" s="90">
        <f t="shared" si="83"/>
        <v>219830</v>
      </c>
      <c r="H319" s="90">
        <f t="shared" si="84"/>
        <v>219830</v>
      </c>
      <c r="I319" s="41"/>
      <c r="J319" s="81">
        <f t="shared" si="85"/>
        <v>219830</v>
      </c>
      <c r="K319" s="82"/>
      <c r="L319" s="82"/>
      <c r="M319" s="82"/>
      <c r="N319" s="85"/>
      <c r="O319" s="85"/>
      <c r="P319" s="163"/>
      <c r="Q319" s="163"/>
      <c r="R319" s="130"/>
    </row>
    <row r="320" spans="1:18" s="14" customFormat="1" ht="13.5" customHeight="1">
      <c r="A320" s="49"/>
      <c r="B320" s="8" t="s">
        <v>228</v>
      </c>
      <c r="C320" s="6" t="s">
        <v>323</v>
      </c>
      <c r="D320" s="41">
        <v>2000</v>
      </c>
      <c r="E320" s="41"/>
      <c r="F320" s="41"/>
      <c r="G320" s="90">
        <f t="shared" si="83"/>
        <v>2000</v>
      </c>
      <c r="H320" s="90">
        <f t="shared" si="84"/>
        <v>2000</v>
      </c>
      <c r="I320" s="41"/>
      <c r="J320" s="81">
        <f t="shared" si="85"/>
        <v>2000</v>
      </c>
      <c r="K320" s="82"/>
      <c r="L320" s="82"/>
      <c r="M320" s="82"/>
      <c r="N320" s="85"/>
      <c r="O320" s="85"/>
      <c r="P320" s="163"/>
      <c r="Q320" s="163"/>
      <c r="R320" s="130"/>
    </row>
    <row r="321" spans="1:18" s="14" customFormat="1" ht="13.5" customHeight="1">
      <c r="A321" s="49"/>
      <c r="B321" s="8" t="s">
        <v>506</v>
      </c>
      <c r="C321" s="6" t="s">
        <v>373</v>
      </c>
      <c r="D321" s="41">
        <v>1726</v>
      </c>
      <c r="E321" s="41"/>
      <c r="F321" s="41"/>
      <c r="G321" s="90">
        <f t="shared" si="83"/>
        <v>1726</v>
      </c>
      <c r="H321" s="90">
        <f t="shared" si="84"/>
        <v>1726</v>
      </c>
      <c r="I321" s="41"/>
      <c r="J321" s="81">
        <f t="shared" si="85"/>
        <v>1726</v>
      </c>
      <c r="K321" s="82"/>
      <c r="L321" s="82"/>
      <c r="M321" s="82"/>
      <c r="N321" s="85"/>
      <c r="O321" s="85"/>
      <c r="P321" s="163"/>
      <c r="Q321" s="163"/>
      <c r="R321" s="130"/>
    </row>
    <row r="322" spans="1:18" s="14" customFormat="1" ht="13.5" customHeight="1">
      <c r="A322" s="49"/>
      <c r="B322" s="8" t="s">
        <v>304</v>
      </c>
      <c r="C322" s="6" t="s">
        <v>312</v>
      </c>
      <c r="D322" s="41">
        <v>2240</v>
      </c>
      <c r="E322" s="41"/>
      <c r="F322" s="41"/>
      <c r="G322" s="90">
        <f t="shared" si="83"/>
        <v>2240</v>
      </c>
      <c r="H322" s="90">
        <f t="shared" si="84"/>
        <v>2240</v>
      </c>
      <c r="I322" s="41"/>
      <c r="J322" s="81">
        <f t="shared" si="85"/>
        <v>2240</v>
      </c>
      <c r="K322" s="82"/>
      <c r="L322" s="82"/>
      <c r="M322" s="82"/>
      <c r="N322" s="85"/>
      <c r="O322" s="85"/>
      <c r="P322" s="163"/>
      <c r="Q322" s="163"/>
      <c r="R322" s="130"/>
    </row>
    <row r="323" spans="1:18" s="14" customFormat="1" ht="13.5" customHeight="1">
      <c r="A323" s="49"/>
      <c r="B323" s="8" t="s">
        <v>305</v>
      </c>
      <c r="C323" s="5" t="s">
        <v>313</v>
      </c>
      <c r="D323" s="41">
        <v>3824</v>
      </c>
      <c r="E323" s="41"/>
      <c r="F323" s="41"/>
      <c r="G323" s="90">
        <f t="shared" si="83"/>
        <v>3824</v>
      </c>
      <c r="H323" s="90">
        <f t="shared" si="84"/>
        <v>3824</v>
      </c>
      <c r="I323" s="41"/>
      <c r="J323" s="81">
        <f t="shared" si="85"/>
        <v>3824</v>
      </c>
      <c r="K323" s="82"/>
      <c r="L323" s="82"/>
      <c r="M323" s="82"/>
      <c r="N323" s="85"/>
      <c r="O323" s="85"/>
      <c r="P323" s="163"/>
      <c r="Q323" s="163"/>
      <c r="R323" s="130"/>
    </row>
    <row r="324" spans="1:18" s="14" customFormat="1" ht="13.5" customHeight="1">
      <c r="A324" s="49"/>
      <c r="B324" s="8" t="s">
        <v>306</v>
      </c>
      <c r="C324" s="5" t="s">
        <v>314</v>
      </c>
      <c r="D324" s="41">
        <v>8096</v>
      </c>
      <c r="E324" s="41"/>
      <c r="F324" s="41"/>
      <c r="G324" s="90">
        <f t="shared" si="83"/>
        <v>8096</v>
      </c>
      <c r="H324" s="90">
        <f t="shared" si="84"/>
        <v>8096</v>
      </c>
      <c r="I324" s="41"/>
      <c r="J324" s="81">
        <f t="shared" si="85"/>
        <v>8096</v>
      </c>
      <c r="K324" s="82"/>
      <c r="L324" s="82"/>
      <c r="M324" s="82"/>
      <c r="N324" s="85"/>
      <c r="O324" s="85"/>
      <c r="P324" s="163"/>
      <c r="Q324" s="163"/>
      <c r="R324" s="130"/>
    </row>
    <row r="325" spans="1:18" s="14" customFormat="1" ht="13.5" customHeight="1">
      <c r="A325" s="49"/>
      <c r="B325" s="8" t="s">
        <v>175</v>
      </c>
      <c r="C325" s="5" t="s">
        <v>115</v>
      </c>
      <c r="D325" s="41">
        <v>198981</v>
      </c>
      <c r="E325" s="41"/>
      <c r="F325" s="41"/>
      <c r="G325" s="90">
        <f t="shared" si="83"/>
        <v>198981</v>
      </c>
      <c r="H325" s="90"/>
      <c r="I325" s="41"/>
      <c r="J325" s="81"/>
      <c r="K325" s="82"/>
      <c r="L325" s="82"/>
      <c r="M325" s="82"/>
      <c r="N325" s="85"/>
      <c r="O325" s="85"/>
      <c r="P325" s="163">
        <f>G325</f>
        <v>198981</v>
      </c>
      <c r="Q325" s="163">
        <f>P325</f>
        <v>198981</v>
      </c>
      <c r="R325" s="130"/>
    </row>
    <row r="326" spans="1:18" s="14" customFormat="1" ht="13.5" customHeight="1">
      <c r="A326" s="49"/>
      <c r="B326" s="8" t="s">
        <v>401</v>
      </c>
      <c r="C326" s="5" t="s">
        <v>115</v>
      </c>
      <c r="D326" s="41">
        <v>371643</v>
      </c>
      <c r="E326" s="41"/>
      <c r="F326" s="41"/>
      <c r="G326" s="90">
        <f t="shared" si="83"/>
        <v>371643</v>
      </c>
      <c r="H326" s="90"/>
      <c r="I326" s="41"/>
      <c r="J326" s="81"/>
      <c r="K326" s="82"/>
      <c r="L326" s="82"/>
      <c r="M326" s="82"/>
      <c r="N326" s="85"/>
      <c r="O326" s="85"/>
      <c r="P326" s="163">
        <f>G326</f>
        <v>371643</v>
      </c>
      <c r="Q326" s="163"/>
      <c r="R326" s="130">
        <f>P326</f>
        <v>371643</v>
      </c>
    </row>
    <row r="327" spans="1:18" s="14" customFormat="1" ht="15.75" customHeight="1">
      <c r="A327" s="49"/>
      <c r="B327" s="8" t="s">
        <v>437</v>
      </c>
      <c r="C327" s="5" t="s">
        <v>115</v>
      </c>
      <c r="D327" s="41">
        <v>96484</v>
      </c>
      <c r="E327" s="41"/>
      <c r="F327" s="41"/>
      <c r="G327" s="90">
        <f t="shared" si="83"/>
        <v>96484</v>
      </c>
      <c r="H327" s="90"/>
      <c r="I327" s="41"/>
      <c r="J327" s="81"/>
      <c r="K327" s="82"/>
      <c r="L327" s="82"/>
      <c r="M327" s="82"/>
      <c r="N327" s="85"/>
      <c r="O327" s="85"/>
      <c r="P327" s="163">
        <f>G327</f>
        <v>96484</v>
      </c>
      <c r="Q327" s="163"/>
      <c r="R327" s="130">
        <f>P327</f>
        <v>96484</v>
      </c>
    </row>
    <row r="328" spans="1:18" s="14" customFormat="1" ht="17.25" customHeight="1">
      <c r="A328" s="47" t="s">
        <v>274</v>
      </c>
      <c r="B328" s="53"/>
      <c r="C328" s="168" t="s">
        <v>275</v>
      </c>
      <c r="D328" s="79">
        <f>SUM(D329:D341)</f>
        <v>1496624</v>
      </c>
      <c r="E328" s="79">
        <f>SUM(E329:E341)</f>
        <v>0</v>
      </c>
      <c r="F328" s="79">
        <f>SUM(F329:F341)</f>
        <v>0</v>
      </c>
      <c r="G328" s="79">
        <f>SUM(G329:G341)</f>
        <v>1496624</v>
      </c>
      <c r="H328" s="79">
        <f>SUM(H329:H341)</f>
        <v>1496624</v>
      </c>
      <c r="I328" s="79">
        <f aca="true" t="shared" si="86" ref="I328:R328">SUM(I329:I341)</f>
        <v>900206</v>
      </c>
      <c r="J328" s="79">
        <f t="shared" si="86"/>
        <v>85178</v>
      </c>
      <c r="K328" s="79">
        <f t="shared" si="86"/>
        <v>511240</v>
      </c>
      <c r="L328" s="79">
        <f t="shared" si="86"/>
        <v>0</v>
      </c>
      <c r="M328" s="79">
        <f t="shared" si="86"/>
        <v>0</v>
      </c>
      <c r="N328" s="79">
        <f t="shared" si="86"/>
        <v>0</v>
      </c>
      <c r="O328" s="79"/>
      <c r="P328" s="79">
        <f t="shared" si="86"/>
        <v>0</v>
      </c>
      <c r="Q328" s="79">
        <f t="shared" si="86"/>
        <v>0</v>
      </c>
      <c r="R328" s="80">
        <f t="shared" si="86"/>
        <v>0</v>
      </c>
    </row>
    <row r="329" spans="1:18" s="14" customFormat="1" ht="17.25" customHeight="1">
      <c r="A329" s="136"/>
      <c r="B329" s="91" t="s">
        <v>254</v>
      </c>
      <c r="C329" s="5" t="s">
        <v>114</v>
      </c>
      <c r="D329" s="90">
        <v>511240</v>
      </c>
      <c r="E329" s="90"/>
      <c r="F329" s="90"/>
      <c r="G329" s="90">
        <f>D329+E329-F329</f>
        <v>511240</v>
      </c>
      <c r="H329" s="90">
        <f>G329</f>
        <v>511240</v>
      </c>
      <c r="I329" s="90"/>
      <c r="J329" s="90"/>
      <c r="K329" s="90">
        <f>H329</f>
        <v>511240</v>
      </c>
      <c r="L329" s="90"/>
      <c r="M329" s="90"/>
      <c r="N329" s="90"/>
      <c r="O329" s="90"/>
      <c r="P329" s="90"/>
      <c r="Q329" s="90"/>
      <c r="R329" s="98"/>
    </row>
    <row r="330" spans="1:18" s="14" customFormat="1" ht="16.5" customHeight="1">
      <c r="A330" s="61"/>
      <c r="B330" s="8" t="s">
        <v>140</v>
      </c>
      <c r="C330" s="5" t="s">
        <v>141</v>
      </c>
      <c r="D330" s="41">
        <v>710477</v>
      </c>
      <c r="E330" s="41"/>
      <c r="F330" s="41"/>
      <c r="G330" s="90">
        <f aca="true" t="shared" si="87" ref="G330:G341">D330+E330-F330</f>
        <v>710477</v>
      </c>
      <c r="H330" s="90">
        <f aca="true" t="shared" si="88" ref="H330:H341">G330</f>
        <v>710477</v>
      </c>
      <c r="I330" s="41">
        <f>H330</f>
        <v>710477</v>
      </c>
      <c r="J330" s="81"/>
      <c r="K330" s="82"/>
      <c r="L330" s="82"/>
      <c r="M330" s="82"/>
      <c r="N330" s="85"/>
      <c r="O330" s="85"/>
      <c r="P330" s="163"/>
      <c r="Q330" s="163"/>
      <c r="R330" s="130"/>
    </row>
    <row r="331" spans="1:18" s="14" customFormat="1" ht="16.5" customHeight="1">
      <c r="A331" s="61"/>
      <c r="B331" s="8" t="s">
        <v>144</v>
      </c>
      <c r="C331" s="5" t="s">
        <v>388</v>
      </c>
      <c r="D331" s="41">
        <v>51340</v>
      </c>
      <c r="E331" s="41"/>
      <c r="F331" s="41"/>
      <c r="G331" s="90">
        <f t="shared" si="87"/>
        <v>51340</v>
      </c>
      <c r="H331" s="90">
        <f t="shared" si="88"/>
        <v>51340</v>
      </c>
      <c r="I331" s="41">
        <f>H331</f>
        <v>51340</v>
      </c>
      <c r="J331" s="81"/>
      <c r="K331" s="82"/>
      <c r="L331" s="82"/>
      <c r="M331" s="82"/>
      <c r="N331" s="85"/>
      <c r="O331" s="85"/>
      <c r="P331" s="163"/>
      <c r="Q331" s="163"/>
      <c r="R331" s="130"/>
    </row>
    <row r="332" spans="1:18" s="14" customFormat="1" ht="16.5" customHeight="1">
      <c r="A332" s="61"/>
      <c r="B332" s="58" t="s">
        <v>190</v>
      </c>
      <c r="C332" s="5" t="s">
        <v>575</v>
      </c>
      <c r="D332" s="41">
        <v>118952</v>
      </c>
      <c r="E332" s="41"/>
      <c r="F332" s="41"/>
      <c r="G332" s="90">
        <f t="shared" si="87"/>
        <v>118952</v>
      </c>
      <c r="H332" s="90">
        <f t="shared" si="88"/>
        <v>118952</v>
      </c>
      <c r="I332" s="41">
        <f>H332</f>
        <v>118952</v>
      </c>
      <c r="J332" s="81"/>
      <c r="K332" s="82"/>
      <c r="L332" s="82"/>
      <c r="M332" s="82"/>
      <c r="N332" s="85"/>
      <c r="O332" s="85"/>
      <c r="P332" s="163"/>
      <c r="Q332" s="163"/>
      <c r="R332" s="130"/>
    </row>
    <row r="333" spans="1:18" s="14" customFormat="1" ht="16.5" customHeight="1">
      <c r="A333" s="61"/>
      <c r="B333" s="58" t="s">
        <v>146</v>
      </c>
      <c r="C333" s="5" t="s">
        <v>107</v>
      </c>
      <c r="D333" s="41">
        <v>19437</v>
      </c>
      <c r="E333" s="41"/>
      <c r="F333" s="41"/>
      <c r="G333" s="90">
        <f t="shared" si="87"/>
        <v>19437</v>
      </c>
      <c r="H333" s="90">
        <f t="shared" si="88"/>
        <v>19437</v>
      </c>
      <c r="I333" s="41">
        <f>H333</f>
        <v>19437</v>
      </c>
      <c r="J333" s="81"/>
      <c r="K333" s="82"/>
      <c r="L333" s="82"/>
      <c r="M333" s="82"/>
      <c r="N333" s="85"/>
      <c r="O333" s="85"/>
      <c r="P333" s="163"/>
      <c r="Q333" s="163"/>
      <c r="R333" s="130"/>
    </row>
    <row r="334" spans="1:18" s="14" customFormat="1" ht="16.5" customHeight="1">
      <c r="A334" s="61"/>
      <c r="B334" s="8" t="s">
        <v>148</v>
      </c>
      <c r="C334" s="6" t="s">
        <v>172</v>
      </c>
      <c r="D334" s="41">
        <v>26353</v>
      </c>
      <c r="E334" s="41"/>
      <c r="F334" s="41"/>
      <c r="G334" s="90">
        <f t="shared" si="87"/>
        <v>26353</v>
      </c>
      <c r="H334" s="90">
        <f t="shared" si="88"/>
        <v>26353</v>
      </c>
      <c r="I334" s="41"/>
      <c r="J334" s="81">
        <f>H334</f>
        <v>26353</v>
      </c>
      <c r="K334" s="82"/>
      <c r="L334" s="82"/>
      <c r="M334" s="82"/>
      <c r="N334" s="85"/>
      <c r="O334" s="85"/>
      <c r="P334" s="163"/>
      <c r="Q334" s="163"/>
      <c r="R334" s="130"/>
    </row>
    <row r="335" spans="1:18" s="14" customFormat="1" ht="16.5" customHeight="1">
      <c r="A335" s="61"/>
      <c r="B335" s="8" t="s">
        <v>150</v>
      </c>
      <c r="C335" s="6" t="s">
        <v>151</v>
      </c>
      <c r="D335" s="41">
        <v>6848</v>
      </c>
      <c r="E335" s="41"/>
      <c r="F335" s="41"/>
      <c r="G335" s="90">
        <f t="shared" si="87"/>
        <v>6848</v>
      </c>
      <c r="H335" s="90">
        <f t="shared" si="88"/>
        <v>6848</v>
      </c>
      <c r="I335" s="41"/>
      <c r="J335" s="81">
        <f aca="true" t="shared" si="89" ref="J335:J341">H335</f>
        <v>6848</v>
      </c>
      <c r="K335" s="82"/>
      <c r="L335" s="82"/>
      <c r="M335" s="82"/>
      <c r="N335" s="85"/>
      <c r="O335" s="85"/>
      <c r="P335" s="163"/>
      <c r="Q335" s="163"/>
      <c r="R335" s="130"/>
    </row>
    <row r="336" spans="1:18" s="14" customFormat="1" ht="16.5" customHeight="1">
      <c r="A336" s="61"/>
      <c r="B336" s="8" t="s">
        <v>208</v>
      </c>
      <c r="C336" s="6" t="s">
        <v>212</v>
      </c>
      <c r="D336" s="41">
        <v>2020</v>
      </c>
      <c r="E336" s="41"/>
      <c r="F336" s="41"/>
      <c r="G336" s="90">
        <f t="shared" si="87"/>
        <v>2020</v>
      </c>
      <c r="H336" s="90">
        <f t="shared" si="88"/>
        <v>2020</v>
      </c>
      <c r="I336" s="41"/>
      <c r="J336" s="81">
        <f t="shared" si="89"/>
        <v>2020</v>
      </c>
      <c r="K336" s="82"/>
      <c r="L336" s="82"/>
      <c r="M336" s="82"/>
      <c r="N336" s="85"/>
      <c r="O336" s="85"/>
      <c r="P336" s="163"/>
      <c r="Q336" s="163"/>
      <c r="R336" s="130"/>
    </row>
    <row r="337" spans="1:18" s="14" customFormat="1" ht="16.5" customHeight="1">
      <c r="A337" s="61"/>
      <c r="B337" s="8" t="s">
        <v>153</v>
      </c>
      <c r="C337" s="6" t="s">
        <v>154</v>
      </c>
      <c r="D337" s="41">
        <v>7488</v>
      </c>
      <c r="E337" s="41"/>
      <c r="F337" s="41"/>
      <c r="G337" s="90">
        <f t="shared" si="87"/>
        <v>7488</v>
      </c>
      <c r="H337" s="90">
        <f t="shared" si="88"/>
        <v>7488</v>
      </c>
      <c r="I337" s="41"/>
      <c r="J337" s="81">
        <f t="shared" si="89"/>
        <v>7488</v>
      </c>
      <c r="K337" s="82"/>
      <c r="L337" s="82"/>
      <c r="M337" s="82"/>
      <c r="N337" s="85"/>
      <c r="O337" s="85"/>
      <c r="P337" s="163"/>
      <c r="Q337" s="163"/>
      <c r="R337" s="130"/>
    </row>
    <row r="338" spans="1:18" s="14" customFormat="1" ht="16.5" customHeight="1">
      <c r="A338" s="61"/>
      <c r="B338" s="8" t="s">
        <v>501</v>
      </c>
      <c r="C338" s="6" t="s">
        <v>502</v>
      </c>
      <c r="D338" s="41">
        <v>800</v>
      </c>
      <c r="E338" s="41"/>
      <c r="F338" s="41"/>
      <c r="G338" s="90">
        <f t="shared" si="87"/>
        <v>800</v>
      </c>
      <c r="H338" s="90">
        <f t="shared" si="88"/>
        <v>800</v>
      </c>
      <c r="I338" s="41"/>
      <c r="J338" s="81">
        <f t="shared" si="89"/>
        <v>800</v>
      </c>
      <c r="K338" s="82"/>
      <c r="L338" s="82"/>
      <c r="M338" s="82"/>
      <c r="N338" s="85"/>
      <c r="O338" s="85"/>
      <c r="P338" s="163"/>
      <c r="Q338" s="163"/>
      <c r="R338" s="130"/>
    </row>
    <row r="339" spans="1:18" s="14" customFormat="1" ht="16.5" customHeight="1">
      <c r="A339" s="61"/>
      <c r="B339" s="8" t="s">
        <v>303</v>
      </c>
      <c r="C339" s="5" t="s">
        <v>307</v>
      </c>
      <c r="D339" s="41">
        <v>1000</v>
      </c>
      <c r="E339" s="41"/>
      <c r="F339" s="41"/>
      <c r="G339" s="90">
        <f t="shared" si="87"/>
        <v>1000</v>
      </c>
      <c r="H339" s="90">
        <f t="shared" si="88"/>
        <v>1000</v>
      </c>
      <c r="I339" s="41"/>
      <c r="J339" s="81">
        <f t="shared" si="89"/>
        <v>1000</v>
      </c>
      <c r="K339" s="82"/>
      <c r="L339" s="82"/>
      <c r="M339" s="82"/>
      <c r="N339" s="85"/>
      <c r="O339" s="85"/>
      <c r="P339" s="163"/>
      <c r="Q339" s="163"/>
      <c r="R339" s="130"/>
    </row>
    <row r="340" spans="1:18" s="14" customFormat="1" ht="15.75" customHeight="1">
      <c r="A340" s="61"/>
      <c r="B340" s="8" t="s">
        <v>159</v>
      </c>
      <c r="C340" s="6" t="s">
        <v>160</v>
      </c>
      <c r="D340" s="41">
        <v>38969</v>
      </c>
      <c r="E340" s="41"/>
      <c r="F340" s="41"/>
      <c r="G340" s="90">
        <f t="shared" si="87"/>
        <v>38969</v>
      </c>
      <c r="H340" s="90">
        <f t="shared" si="88"/>
        <v>38969</v>
      </c>
      <c r="I340" s="41"/>
      <c r="J340" s="81">
        <f t="shared" si="89"/>
        <v>38969</v>
      </c>
      <c r="K340" s="82"/>
      <c r="L340" s="82"/>
      <c r="M340" s="82"/>
      <c r="N340" s="85"/>
      <c r="O340" s="85"/>
      <c r="P340" s="163"/>
      <c r="Q340" s="163"/>
      <c r="R340" s="130"/>
    </row>
    <row r="341" spans="1:18" s="14" customFormat="1" ht="15.75" customHeight="1">
      <c r="A341" s="61"/>
      <c r="B341" s="8" t="s">
        <v>305</v>
      </c>
      <c r="C341" s="5" t="s">
        <v>313</v>
      </c>
      <c r="D341" s="41">
        <v>1700</v>
      </c>
      <c r="E341" s="41"/>
      <c r="F341" s="41"/>
      <c r="G341" s="90">
        <f t="shared" si="87"/>
        <v>1700</v>
      </c>
      <c r="H341" s="90">
        <f t="shared" si="88"/>
        <v>1700</v>
      </c>
      <c r="I341" s="41"/>
      <c r="J341" s="81">
        <f t="shared" si="89"/>
        <v>1700</v>
      </c>
      <c r="K341" s="82"/>
      <c r="L341" s="82"/>
      <c r="M341" s="82"/>
      <c r="N341" s="85"/>
      <c r="O341" s="85"/>
      <c r="P341" s="163"/>
      <c r="Q341" s="163"/>
      <c r="R341" s="130"/>
    </row>
    <row r="342" spans="1:18" s="14" customFormat="1" ht="25.5" customHeight="1">
      <c r="A342" s="47" t="s">
        <v>278</v>
      </c>
      <c r="B342" s="48"/>
      <c r="C342" s="37" t="s">
        <v>178</v>
      </c>
      <c r="D342" s="79">
        <f>SUM(D343:D356)</f>
        <v>104146</v>
      </c>
      <c r="E342" s="79">
        <f>SUM(E343:E356)</f>
        <v>0</v>
      </c>
      <c r="F342" s="79">
        <f>SUM(F343:F356)</f>
        <v>0</v>
      </c>
      <c r="G342" s="79">
        <f>SUM(G343:G356)</f>
        <v>104146</v>
      </c>
      <c r="H342" s="79">
        <f>SUM(H343:H356)</f>
        <v>104146</v>
      </c>
      <c r="I342" s="79">
        <f aca="true" t="shared" si="90" ref="I342:R342">SUM(I343:I356)</f>
        <v>32039</v>
      </c>
      <c r="J342" s="79">
        <f t="shared" si="90"/>
        <v>47607</v>
      </c>
      <c r="K342" s="79">
        <f t="shared" si="90"/>
        <v>12000</v>
      </c>
      <c r="L342" s="79">
        <f t="shared" si="90"/>
        <v>12500</v>
      </c>
      <c r="M342" s="79">
        <f t="shared" si="90"/>
        <v>0</v>
      </c>
      <c r="N342" s="79">
        <f t="shared" si="90"/>
        <v>0</v>
      </c>
      <c r="O342" s="79"/>
      <c r="P342" s="79">
        <f t="shared" si="90"/>
        <v>0</v>
      </c>
      <c r="Q342" s="79">
        <f t="shared" si="90"/>
        <v>0</v>
      </c>
      <c r="R342" s="80">
        <f t="shared" si="90"/>
        <v>0</v>
      </c>
    </row>
    <row r="343" spans="1:18" s="14" customFormat="1" ht="17.25" customHeight="1">
      <c r="A343" s="61"/>
      <c r="B343" s="8" t="s">
        <v>276</v>
      </c>
      <c r="C343" s="5" t="s">
        <v>440</v>
      </c>
      <c r="D343" s="41">
        <v>12000</v>
      </c>
      <c r="E343" s="41"/>
      <c r="F343" s="41"/>
      <c r="G343" s="85">
        <f>D343+E343-F343</f>
        <v>12000</v>
      </c>
      <c r="H343" s="41">
        <f>G343</f>
        <v>12000</v>
      </c>
      <c r="I343" s="41"/>
      <c r="J343" s="81"/>
      <c r="K343" s="82">
        <f>H343</f>
        <v>12000</v>
      </c>
      <c r="L343" s="82"/>
      <c r="M343" s="82"/>
      <c r="N343" s="85"/>
      <c r="O343" s="85"/>
      <c r="P343" s="163"/>
      <c r="Q343" s="163"/>
      <c r="R343" s="130"/>
    </row>
    <row r="344" spans="1:18" s="14" customFormat="1" ht="17.25" customHeight="1">
      <c r="A344" s="61"/>
      <c r="B344" s="8" t="s">
        <v>505</v>
      </c>
      <c r="C344" s="5" t="s">
        <v>441</v>
      </c>
      <c r="D344" s="41">
        <v>12500</v>
      </c>
      <c r="E344" s="41"/>
      <c r="F344" s="41"/>
      <c r="G344" s="85">
        <f aca="true" t="shared" si="91" ref="G344:G356">D344+E344-F344</f>
        <v>12500</v>
      </c>
      <c r="H344" s="41">
        <f aca="true" t="shared" si="92" ref="H344:H356">G344</f>
        <v>12500</v>
      </c>
      <c r="I344" s="41"/>
      <c r="J344" s="81"/>
      <c r="K344" s="82"/>
      <c r="L344" s="82">
        <f>H344</f>
        <v>12500</v>
      </c>
      <c r="M344" s="82"/>
      <c r="N344" s="85"/>
      <c r="O344" s="85"/>
      <c r="P344" s="163"/>
      <c r="Q344" s="163"/>
      <c r="R344" s="130"/>
    </row>
    <row r="345" spans="1:18" s="14" customFormat="1" ht="17.25" customHeight="1">
      <c r="A345" s="61"/>
      <c r="B345" s="8" t="s">
        <v>140</v>
      </c>
      <c r="C345" s="5" t="s">
        <v>141</v>
      </c>
      <c r="D345" s="41">
        <v>22120</v>
      </c>
      <c r="E345" s="41"/>
      <c r="F345" s="41"/>
      <c r="G345" s="85">
        <f t="shared" si="91"/>
        <v>22120</v>
      </c>
      <c r="H345" s="41">
        <f t="shared" si="92"/>
        <v>22120</v>
      </c>
      <c r="I345" s="41">
        <f>H345</f>
        <v>22120</v>
      </c>
      <c r="J345" s="81"/>
      <c r="K345" s="82"/>
      <c r="L345" s="82"/>
      <c r="M345" s="82"/>
      <c r="N345" s="85"/>
      <c r="O345" s="85"/>
      <c r="P345" s="163"/>
      <c r="Q345" s="163"/>
      <c r="R345" s="130"/>
    </row>
    <row r="346" spans="1:18" s="14" customFormat="1" ht="15" customHeight="1">
      <c r="A346" s="61"/>
      <c r="B346" s="8" t="s">
        <v>170</v>
      </c>
      <c r="C346" s="5" t="s">
        <v>575</v>
      </c>
      <c r="D346" s="41">
        <v>3349</v>
      </c>
      <c r="E346" s="41"/>
      <c r="F346" s="41"/>
      <c r="G346" s="85">
        <f t="shared" si="91"/>
        <v>3349</v>
      </c>
      <c r="H346" s="41">
        <f t="shared" si="92"/>
        <v>3349</v>
      </c>
      <c r="I346" s="41">
        <f>H346</f>
        <v>3349</v>
      </c>
      <c r="J346" s="81"/>
      <c r="K346" s="82"/>
      <c r="L346" s="82"/>
      <c r="M346" s="82"/>
      <c r="N346" s="85"/>
      <c r="O346" s="85"/>
      <c r="P346" s="163"/>
      <c r="Q346" s="163"/>
      <c r="R346" s="130"/>
    </row>
    <row r="347" spans="1:18" s="14" customFormat="1" ht="18" customHeight="1">
      <c r="A347" s="61"/>
      <c r="B347" s="8" t="s">
        <v>146</v>
      </c>
      <c r="C347" s="5" t="s">
        <v>107</v>
      </c>
      <c r="D347" s="41">
        <v>570</v>
      </c>
      <c r="E347" s="41"/>
      <c r="F347" s="41"/>
      <c r="G347" s="85">
        <f t="shared" si="91"/>
        <v>570</v>
      </c>
      <c r="H347" s="41">
        <f t="shared" si="92"/>
        <v>570</v>
      </c>
      <c r="I347" s="41">
        <f>H347</f>
        <v>570</v>
      </c>
      <c r="J347" s="81"/>
      <c r="K347" s="82"/>
      <c r="L347" s="82"/>
      <c r="M347" s="82"/>
      <c r="N347" s="85"/>
      <c r="O347" s="85"/>
      <c r="P347" s="163"/>
      <c r="Q347" s="163"/>
      <c r="R347" s="130"/>
    </row>
    <row r="348" spans="1:18" s="14" customFormat="1" ht="18" customHeight="1">
      <c r="A348" s="61"/>
      <c r="B348" s="8" t="s">
        <v>499</v>
      </c>
      <c r="C348" s="19" t="s">
        <v>500</v>
      </c>
      <c r="D348" s="41">
        <v>6000</v>
      </c>
      <c r="E348" s="41"/>
      <c r="F348" s="41"/>
      <c r="G348" s="85">
        <f t="shared" si="91"/>
        <v>6000</v>
      </c>
      <c r="H348" s="41">
        <f t="shared" si="92"/>
        <v>6000</v>
      </c>
      <c r="I348" s="41">
        <f>H348</f>
        <v>6000</v>
      </c>
      <c r="J348" s="81"/>
      <c r="K348" s="82"/>
      <c r="L348" s="82"/>
      <c r="M348" s="82"/>
      <c r="N348" s="85"/>
      <c r="O348" s="85"/>
      <c r="P348" s="163"/>
      <c r="Q348" s="163"/>
      <c r="R348" s="130"/>
    </row>
    <row r="349" spans="1:18" s="14" customFormat="1" ht="18" customHeight="1">
      <c r="A349" s="61"/>
      <c r="B349" s="8" t="s">
        <v>148</v>
      </c>
      <c r="C349" s="19" t="s">
        <v>172</v>
      </c>
      <c r="D349" s="41">
        <v>1450</v>
      </c>
      <c r="E349" s="41"/>
      <c r="F349" s="41"/>
      <c r="G349" s="85">
        <f t="shared" si="91"/>
        <v>1450</v>
      </c>
      <c r="H349" s="41">
        <f t="shared" si="92"/>
        <v>1450</v>
      </c>
      <c r="I349" s="41"/>
      <c r="J349" s="81">
        <f>H349</f>
        <v>1450</v>
      </c>
      <c r="K349" s="82"/>
      <c r="L349" s="82"/>
      <c r="M349" s="82"/>
      <c r="N349" s="85"/>
      <c r="O349" s="85"/>
      <c r="P349" s="163"/>
      <c r="Q349" s="163"/>
      <c r="R349" s="130"/>
    </row>
    <row r="350" spans="1:18" s="14" customFormat="1" ht="15.75" customHeight="1">
      <c r="A350" s="61"/>
      <c r="B350" s="8" t="s">
        <v>153</v>
      </c>
      <c r="C350" s="137" t="s">
        <v>154</v>
      </c>
      <c r="D350" s="41">
        <v>19450</v>
      </c>
      <c r="E350" s="41"/>
      <c r="F350" s="41"/>
      <c r="G350" s="85">
        <f t="shared" si="91"/>
        <v>19450</v>
      </c>
      <c r="H350" s="41">
        <f t="shared" si="92"/>
        <v>19450</v>
      </c>
      <c r="I350" s="41"/>
      <c r="J350" s="81">
        <f aca="true" t="shared" si="93" ref="J350:J356">H350</f>
        <v>19450</v>
      </c>
      <c r="K350" s="82"/>
      <c r="L350" s="82"/>
      <c r="M350" s="82"/>
      <c r="N350" s="85"/>
      <c r="O350" s="85"/>
      <c r="P350" s="163"/>
      <c r="Q350" s="163"/>
      <c r="R350" s="130"/>
    </row>
    <row r="351" spans="1:18" s="14" customFormat="1" ht="15.75" customHeight="1">
      <c r="A351" s="61"/>
      <c r="B351" s="8" t="s">
        <v>501</v>
      </c>
      <c r="C351" s="6" t="s">
        <v>502</v>
      </c>
      <c r="D351" s="41">
        <v>500</v>
      </c>
      <c r="E351" s="41"/>
      <c r="F351" s="41"/>
      <c r="G351" s="85">
        <f t="shared" si="91"/>
        <v>500</v>
      </c>
      <c r="H351" s="41">
        <f t="shared" si="92"/>
        <v>500</v>
      </c>
      <c r="I351" s="41"/>
      <c r="J351" s="81">
        <f t="shared" si="93"/>
        <v>500</v>
      </c>
      <c r="K351" s="82"/>
      <c r="L351" s="82"/>
      <c r="M351" s="82"/>
      <c r="N351" s="85"/>
      <c r="O351" s="85"/>
      <c r="P351" s="163"/>
      <c r="Q351" s="163"/>
      <c r="R351" s="130"/>
    </row>
    <row r="352" spans="1:18" s="14" customFormat="1" ht="15.75" customHeight="1">
      <c r="A352" s="61"/>
      <c r="B352" s="8" t="s">
        <v>315</v>
      </c>
      <c r="C352" s="5" t="s">
        <v>317</v>
      </c>
      <c r="D352" s="41">
        <v>1000</v>
      </c>
      <c r="E352" s="41"/>
      <c r="F352" s="41"/>
      <c r="G352" s="85">
        <f t="shared" si="91"/>
        <v>1000</v>
      </c>
      <c r="H352" s="41">
        <f t="shared" si="92"/>
        <v>1000</v>
      </c>
      <c r="I352" s="41"/>
      <c r="J352" s="81">
        <f t="shared" si="93"/>
        <v>1000</v>
      </c>
      <c r="K352" s="82"/>
      <c r="L352" s="82"/>
      <c r="M352" s="82"/>
      <c r="N352" s="85"/>
      <c r="O352" s="85"/>
      <c r="P352" s="163"/>
      <c r="Q352" s="163"/>
      <c r="R352" s="130"/>
    </row>
    <row r="353" spans="1:18" s="14" customFormat="1" ht="15.75" customHeight="1">
      <c r="A353" s="61"/>
      <c r="B353" s="8" t="s">
        <v>303</v>
      </c>
      <c r="C353" s="5" t="s">
        <v>307</v>
      </c>
      <c r="D353" s="41">
        <v>500</v>
      </c>
      <c r="E353" s="41"/>
      <c r="F353" s="41"/>
      <c r="G353" s="85">
        <f t="shared" si="91"/>
        <v>500</v>
      </c>
      <c r="H353" s="41">
        <f t="shared" si="92"/>
        <v>500</v>
      </c>
      <c r="I353" s="41"/>
      <c r="J353" s="81">
        <f t="shared" si="93"/>
        <v>500</v>
      </c>
      <c r="K353" s="82"/>
      <c r="L353" s="82"/>
      <c r="M353" s="82"/>
      <c r="N353" s="85"/>
      <c r="O353" s="85"/>
      <c r="P353" s="163"/>
      <c r="Q353" s="163"/>
      <c r="R353" s="130"/>
    </row>
    <row r="354" spans="1:18" s="14" customFormat="1" ht="15.75" customHeight="1">
      <c r="A354" s="61"/>
      <c r="B354" s="8" t="s">
        <v>304</v>
      </c>
      <c r="C354" s="6" t="s">
        <v>312</v>
      </c>
      <c r="D354" s="41">
        <v>9450</v>
      </c>
      <c r="E354" s="41"/>
      <c r="F354" s="41"/>
      <c r="G354" s="85">
        <f t="shared" si="91"/>
        <v>9450</v>
      </c>
      <c r="H354" s="41">
        <f t="shared" si="92"/>
        <v>9450</v>
      </c>
      <c r="I354" s="41"/>
      <c r="J354" s="81">
        <f t="shared" si="93"/>
        <v>9450</v>
      </c>
      <c r="K354" s="82"/>
      <c r="L354" s="82"/>
      <c r="M354" s="82"/>
      <c r="N354" s="85"/>
      <c r="O354" s="85"/>
      <c r="P354" s="163"/>
      <c r="Q354" s="163"/>
      <c r="R354" s="130"/>
    </row>
    <row r="355" spans="1:18" s="14" customFormat="1" ht="15.75" customHeight="1">
      <c r="A355" s="61"/>
      <c r="B355" s="8" t="s">
        <v>305</v>
      </c>
      <c r="C355" s="5" t="s">
        <v>313</v>
      </c>
      <c r="D355" s="41">
        <v>1449</v>
      </c>
      <c r="E355" s="41"/>
      <c r="F355" s="41"/>
      <c r="G355" s="85">
        <f t="shared" si="91"/>
        <v>1449</v>
      </c>
      <c r="H355" s="41">
        <f t="shared" si="92"/>
        <v>1449</v>
      </c>
      <c r="I355" s="41"/>
      <c r="J355" s="81">
        <f t="shared" si="93"/>
        <v>1449</v>
      </c>
      <c r="K355" s="82"/>
      <c r="L355" s="82"/>
      <c r="M355" s="82"/>
      <c r="N355" s="85"/>
      <c r="O355" s="85"/>
      <c r="P355" s="163"/>
      <c r="Q355" s="163"/>
      <c r="R355" s="130"/>
    </row>
    <row r="356" spans="1:18" s="14" customFormat="1" ht="15.75" customHeight="1">
      <c r="A356" s="61"/>
      <c r="B356" s="8" t="s">
        <v>306</v>
      </c>
      <c r="C356" s="5" t="s">
        <v>314</v>
      </c>
      <c r="D356" s="41">
        <v>13808</v>
      </c>
      <c r="E356" s="41"/>
      <c r="F356" s="41"/>
      <c r="G356" s="85">
        <f t="shared" si="91"/>
        <v>13808</v>
      </c>
      <c r="H356" s="41">
        <f t="shared" si="92"/>
        <v>13808</v>
      </c>
      <c r="I356" s="41"/>
      <c r="J356" s="81">
        <f t="shared" si="93"/>
        <v>13808</v>
      </c>
      <c r="K356" s="82"/>
      <c r="L356" s="82"/>
      <c r="M356" s="82"/>
      <c r="N356" s="85"/>
      <c r="O356" s="85"/>
      <c r="P356" s="163"/>
      <c r="Q356" s="163"/>
      <c r="R356" s="130"/>
    </row>
    <row r="357" spans="1:18" s="14" customFormat="1" ht="15.75" customHeight="1">
      <c r="A357" s="47" t="s">
        <v>403</v>
      </c>
      <c r="B357" s="53"/>
      <c r="C357" s="177" t="s">
        <v>404</v>
      </c>
      <c r="D357" s="129">
        <f>D358</f>
        <v>5000</v>
      </c>
      <c r="E357" s="129">
        <f aca="true" t="shared" si="94" ref="E357:R357">E358</f>
        <v>0</v>
      </c>
      <c r="F357" s="129">
        <f t="shared" si="94"/>
        <v>0</v>
      </c>
      <c r="G357" s="129">
        <f t="shared" si="94"/>
        <v>5000</v>
      </c>
      <c r="H357" s="129">
        <f t="shared" si="94"/>
        <v>5000</v>
      </c>
      <c r="I357" s="129">
        <f t="shared" si="94"/>
        <v>0</v>
      </c>
      <c r="J357" s="129">
        <f t="shared" si="94"/>
        <v>0</v>
      </c>
      <c r="K357" s="129">
        <f t="shared" si="94"/>
        <v>5000</v>
      </c>
      <c r="L357" s="129">
        <f t="shared" si="94"/>
        <v>0</v>
      </c>
      <c r="M357" s="129">
        <f t="shared" si="94"/>
        <v>0</v>
      </c>
      <c r="N357" s="129">
        <f t="shared" si="94"/>
        <v>0</v>
      </c>
      <c r="O357" s="129">
        <f t="shared" si="94"/>
        <v>0</v>
      </c>
      <c r="P357" s="129">
        <f t="shared" si="94"/>
        <v>0</v>
      </c>
      <c r="Q357" s="129">
        <f t="shared" si="94"/>
        <v>0</v>
      </c>
      <c r="R357" s="156">
        <f t="shared" si="94"/>
        <v>0</v>
      </c>
    </row>
    <row r="358" spans="1:18" s="14" customFormat="1" ht="33.75" customHeight="1">
      <c r="A358" s="61"/>
      <c r="B358" s="8" t="s">
        <v>436</v>
      </c>
      <c r="C358" s="93" t="s">
        <v>273</v>
      </c>
      <c r="D358" s="41">
        <v>5000</v>
      </c>
      <c r="E358" s="41"/>
      <c r="F358" s="41"/>
      <c r="G358" s="85">
        <f>D358+E358-F358</f>
        <v>5000</v>
      </c>
      <c r="H358" s="41">
        <f>G358</f>
        <v>5000</v>
      </c>
      <c r="I358" s="41"/>
      <c r="J358" s="81"/>
      <c r="K358" s="82">
        <f>H358</f>
        <v>5000</v>
      </c>
      <c r="L358" s="82"/>
      <c r="M358" s="82"/>
      <c r="N358" s="85"/>
      <c r="O358" s="85"/>
      <c r="P358" s="163"/>
      <c r="Q358" s="163"/>
      <c r="R358" s="130"/>
    </row>
    <row r="359" spans="1:18" s="14" customFormat="1" ht="15.75" customHeight="1">
      <c r="A359" s="47" t="s">
        <v>116</v>
      </c>
      <c r="B359" s="128"/>
      <c r="C359" s="177" t="s">
        <v>131</v>
      </c>
      <c r="D359" s="129">
        <f aca="true" t="shared" si="95" ref="D359:K359">SUM(D360:D373)</f>
        <v>670172</v>
      </c>
      <c r="E359" s="129">
        <f t="shared" si="95"/>
        <v>0</v>
      </c>
      <c r="F359" s="129">
        <f t="shared" si="95"/>
        <v>0</v>
      </c>
      <c r="G359" s="129">
        <f t="shared" si="95"/>
        <v>670172</v>
      </c>
      <c r="H359" s="129">
        <f t="shared" si="95"/>
        <v>670172</v>
      </c>
      <c r="I359" s="129">
        <f t="shared" si="95"/>
        <v>349737</v>
      </c>
      <c r="J359" s="129">
        <f t="shared" si="95"/>
        <v>320435</v>
      </c>
      <c r="K359" s="129">
        <f t="shared" si="95"/>
        <v>0</v>
      </c>
      <c r="L359" s="129">
        <f aca="true" t="shared" si="96" ref="L359:R359">SUM(L360:L373)</f>
        <v>0</v>
      </c>
      <c r="M359" s="129">
        <f t="shared" si="96"/>
        <v>0</v>
      </c>
      <c r="N359" s="129">
        <f t="shared" si="96"/>
        <v>0</v>
      </c>
      <c r="O359" s="129"/>
      <c r="P359" s="129">
        <f t="shared" si="96"/>
        <v>0</v>
      </c>
      <c r="Q359" s="129">
        <f t="shared" si="96"/>
        <v>0</v>
      </c>
      <c r="R359" s="156">
        <f t="shared" si="96"/>
        <v>0</v>
      </c>
    </row>
    <row r="360" spans="1:18" s="14" customFormat="1" ht="15.75" customHeight="1">
      <c r="A360" s="61"/>
      <c r="B360" s="8" t="s">
        <v>140</v>
      </c>
      <c r="C360" s="5" t="s">
        <v>141</v>
      </c>
      <c r="D360" s="41">
        <v>279631</v>
      </c>
      <c r="E360" s="41"/>
      <c r="F360" s="41"/>
      <c r="G360" s="85">
        <f>D360+E360-F360</f>
        <v>279631</v>
      </c>
      <c r="H360" s="41">
        <f>G360</f>
        <v>279631</v>
      </c>
      <c r="I360" s="41">
        <f>H360</f>
        <v>279631</v>
      </c>
      <c r="J360" s="81"/>
      <c r="K360" s="82"/>
      <c r="L360" s="82"/>
      <c r="M360" s="82"/>
      <c r="N360" s="85"/>
      <c r="O360" s="85"/>
      <c r="P360" s="163"/>
      <c r="Q360" s="163"/>
      <c r="R360" s="130"/>
    </row>
    <row r="361" spans="1:18" s="14" customFormat="1" ht="15.75" customHeight="1">
      <c r="A361" s="61"/>
      <c r="B361" s="8" t="s">
        <v>144</v>
      </c>
      <c r="C361" s="5" t="s">
        <v>388</v>
      </c>
      <c r="D361" s="41">
        <v>19077</v>
      </c>
      <c r="E361" s="41"/>
      <c r="F361" s="41"/>
      <c r="G361" s="85">
        <f aca="true" t="shared" si="97" ref="G361:G373">D361+E361-F361</f>
        <v>19077</v>
      </c>
      <c r="H361" s="41">
        <f aca="true" t="shared" si="98" ref="H361:H373">G361</f>
        <v>19077</v>
      </c>
      <c r="I361" s="41">
        <f>H361</f>
        <v>19077</v>
      </c>
      <c r="J361" s="81"/>
      <c r="K361" s="82"/>
      <c r="L361" s="82"/>
      <c r="M361" s="82"/>
      <c r="N361" s="85"/>
      <c r="O361" s="85"/>
      <c r="P361" s="163"/>
      <c r="Q361" s="163"/>
      <c r="R361" s="130"/>
    </row>
    <row r="362" spans="1:18" s="14" customFormat="1" ht="15.75" customHeight="1">
      <c r="A362" s="61"/>
      <c r="B362" s="8" t="s">
        <v>170</v>
      </c>
      <c r="C362" s="5" t="s">
        <v>575</v>
      </c>
      <c r="D362" s="41">
        <v>44275</v>
      </c>
      <c r="E362" s="41"/>
      <c r="F362" s="41"/>
      <c r="G362" s="85">
        <f t="shared" si="97"/>
        <v>44275</v>
      </c>
      <c r="H362" s="41">
        <f t="shared" si="98"/>
        <v>44275</v>
      </c>
      <c r="I362" s="41">
        <f>H362</f>
        <v>44275</v>
      </c>
      <c r="J362" s="81"/>
      <c r="K362" s="82"/>
      <c r="L362" s="82"/>
      <c r="M362" s="82"/>
      <c r="N362" s="85"/>
      <c r="O362" s="85"/>
      <c r="P362" s="163"/>
      <c r="Q362" s="163"/>
      <c r="R362" s="130"/>
    </row>
    <row r="363" spans="1:18" s="14" customFormat="1" ht="15.75" customHeight="1">
      <c r="A363" s="61"/>
      <c r="B363" s="8" t="s">
        <v>146</v>
      </c>
      <c r="C363" s="5" t="s">
        <v>107</v>
      </c>
      <c r="D363" s="41">
        <v>6754</v>
      </c>
      <c r="E363" s="41"/>
      <c r="F363" s="41"/>
      <c r="G363" s="85">
        <f t="shared" si="97"/>
        <v>6754</v>
      </c>
      <c r="H363" s="41">
        <f t="shared" si="98"/>
        <v>6754</v>
      </c>
      <c r="I363" s="41">
        <f>H363</f>
        <v>6754</v>
      </c>
      <c r="J363" s="81"/>
      <c r="K363" s="82"/>
      <c r="L363" s="82"/>
      <c r="M363" s="82"/>
      <c r="N363" s="85"/>
      <c r="O363" s="85"/>
      <c r="P363" s="163"/>
      <c r="Q363" s="163"/>
      <c r="R363" s="130"/>
    </row>
    <row r="364" spans="1:18" s="14" customFormat="1" ht="15.75" customHeight="1">
      <c r="A364" s="61"/>
      <c r="B364" s="8" t="s">
        <v>148</v>
      </c>
      <c r="C364" s="19" t="s">
        <v>149</v>
      </c>
      <c r="D364" s="41">
        <v>64444</v>
      </c>
      <c r="E364" s="41"/>
      <c r="F364" s="41"/>
      <c r="G364" s="85">
        <f t="shared" si="97"/>
        <v>64444</v>
      </c>
      <c r="H364" s="41">
        <f t="shared" si="98"/>
        <v>64444</v>
      </c>
      <c r="I364" s="41"/>
      <c r="J364" s="81">
        <f>H364</f>
        <v>64444</v>
      </c>
      <c r="K364" s="82"/>
      <c r="L364" s="82"/>
      <c r="M364" s="82"/>
      <c r="N364" s="85"/>
      <c r="O364" s="85"/>
      <c r="P364" s="163"/>
      <c r="Q364" s="163"/>
      <c r="R364" s="130"/>
    </row>
    <row r="365" spans="1:18" s="14" customFormat="1" ht="15.75" customHeight="1">
      <c r="A365" s="61"/>
      <c r="B365" s="8" t="s">
        <v>220</v>
      </c>
      <c r="C365" s="5" t="s">
        <v>568</v>
      </c>
      <c r="D365" s="41">
        <v>70700</v>
      </c>
      <c r="E365" s="41"/>
      <c r="F365" s="41"/>
      <c r="G365" s="85">
        <f t="shared" si="97"/>
        <v>70700</v>
      </c>
      <c r="H365" s="41">
        <f t="shared" si="98"/>
        <v>70700</v>
      </c>
      <c r="I365" s="41"/>
      <c r="J365" s="81">
        <f aca="true" t="shared" si="99" ref="J365:J373">H365</f>
        <v>70700</v>
      </c>
      <c r="K365" s="82"/>
      <c r="L365" s="82"/>
      <c r="M365" s="82"/>
      <c r="N365" s="85"/>
      <c r="O365" s="85"/>
      <c r="P365" s="163"/>
      <c r="Q365" s="163"/>
      <c r="R365" s="130"/>
    </row>
    <row r="366" spans="1:18" s="14" customFormat="1" ht="15.75" customHeight="1">
      <c r="A366" s="61"/>
      <c r="B366" s="8" t="s">
        <v>150</v>
      </c>
      <c r="C366" s="6" t="s">
        <v>223</v>
      </c>
      <c r="D366" s="41">
        <v>39033</v>
      </c>
      <c r="E366" s="41"/>
      <c r="F366" s="41"/>
      <c r="G366" s="85">
        <f t="shared" si="97"/>
        <v>39033</v>
      </c>
      <c r="H366" s="41">
        <f t="shared" si="98"/>
        <v>39033</v>
      </c>
      <c r="I366" s="41"/>
      <c r="J366" s="81">
        <f t="shared" si="99"/>
        <v>39033</v>
      </c>
      <c r="K366" s="82"/>
      <c r="L366" s="82"/>
      <c r="M366" s="82"/>
      <c r="N366" s="85"/>
      <c r="O366" s="85"/>
      <c r="P366" s="163"/>
      <c r="Q366" s="163"/>
      <c r="R366" s="130"/>
    </row>
    <row r="367" spans="1:18" s="14" customFormat="1" ht="15.75" customHeight="1">
      <c r="A367" s="61"/>
      <c r="B367" s="8" t="s">
        <v>152</v>
      </c>
      <c r="C367" s="6" t="s">
        <v>224</v>
      </c>
      <c r="D367" s="41">
        <v>113242</v>
      </c>
      <c r="E367" s="41"/>
      <c r="F367" s="41"/>
      <c r="G367" s="85">
        <f t="shared" si="97"/>
        <v>113242</v>
      </c>
      <c r="H367" s="41">
        <f t="shared" si="98"/>
        <v>113242</v>
      </c>
      <c r="I367" s="41"/>
      <c r="J367" s="81">
        <f t="shared" si="99"/>
        <v>113242</v>
      </c>
      <c r="K367" s="82"/>
      <c r="L367" s="82"/>
      <c r="M367" s="82"/>
      <c r="N367" s="85"/>
      <c r="O367" s="85"/>
      <c r="P367" s="163"/>
      <c r="Q367" s="163"/>
      <c r="R367" s="130"/>
    </row>
    <row r="368" spans="1:18" s="14" customFormat="1" ht="15.75" customHeight="1">
      <c r="A368" s="61"/>
      <c r="B368" s="8" t="s">
        <v>208</v>
      </c>
      <c r="C368" s="6" t="s">
        <v>212</v>
      </c>
      <c r="D368" s="41">
        <v>830</v>
      </c>
      <c r="E368" s="41"/>
      <c r="F368" s="41"/>
      <c r="G368" s="85">
        <f t="shared" si="97"/>
        <v>830</v>
      </c>
      <c r="H368" s="41">
        <f t="shared" si="98"/>
        <v>830</v>
      </c>
      <c r="I368" s="41"/>
      <c r="J368" s="81">
        <f t="shared" si="99"/>
        <v>830</v>
      </c>
      <c r="K368" s="82"/>
      <c r="L368" s="82"/>
      <c r="M368" s="82"/>
      <c r="N368" s="85"/>
      <c r="O368" s="85"/>
      <c r="P368" s="163"/>
      <c r="Q368" s="163"/>
      <c r="R368" s="130"/>
    </row>
    <row r="369" spans="1:18" s="14" customFormat="1" ht="15.75" customHeight="1">
      <c r="A369" s="61"/>
      <c r="B369" s="8" t="s">
        <v>153</v>
      </c>
      <c r="C369" s="137" t="s">
        <v>225</v>
      </c>
      <c r="D369" s="41">
        <v>17412</v>
      </c>
      <c r="E369" s="41"/>
      <c r="F369" s="41"/>
      <c r="G369" s="85">
        <f t="shared" si="97"/>
        <v>17412</v>
      </c>
      <c r="H369" s="41">
        <f t="shared" si="98"/>
        <v>17412</v>
      </c>
      <c r="I369" s="41"/>
      <c r="J369" s="81">
        <f t="shared" si="99"/>
        <v>17412</v>
      </c>
      <c r="K369" s="82"/>
      <c r="L369" s="82"/>
      <c r="M369" s="82"/>
      <c r="N369" s="85"/>
      <c r="O369" s="85"/>
      <c r="P369" s="163"/>
      <c r="Q369" s="163"/>
      <c r="R369" s="130"/>
    </row>
    <row r="370" spans="1:18" s="14" customFormat="1" ht="15.75" customHeight="1">
      <c r="A370" s="61"/>
      <c r="B370" s="8" t="s">
        <v>303</v>
      </c>
      <c r="C370" s="5" t="s">
        <v>307</v>
      </c>
      <c r="D370" s="41">
        <v>564</v>
      </c>
      <c r="E370" s="41"/>
      <c r="F370" s="41"/>
      <c r="G370" s="85">
        <f t="shared" si="97"/>
        <v>564</v>
      </c>
      <c r="H370" s="41">
        <f t="shared" si="98"/>
        <v>564</v>
      </c>
      <c r="I370" s="41"/>
      <c r="J370" s="81">
        <f t="shared" si="99"/>
        <v>564</v>
      </c>
      <c r="K370" s="82"/>
      <c r="L370" s="82"/>
      <c r="M370" s="82"/>
      <c r="N370" s="85"/>
      <c r="O370" s="85"/>
      <c r="P370" s="163"/>
      <c r="Q370" s="163"/>
      <c r="R370" s="130"/>
    </row>
    <row r="371" spans="1:18" s="14" customFormat="1" ht="15.75" customHeight="1">
      <c r="A371" s="61"/>
      <c r="B371" s="8" t="s">
        <v>159</v>
      </c>
      <c r="C371" s="6" t="s">
        <v>160</v>
      </c>
      <c r="D371" s="41">
        <v>13410</v>
      </c>
      <c r="E371" s="41"/>
      <c r="F371" s="41"/>
      <c r="G371" s="85">
        <f t="shared" si="97"/>
        <v>13410</v>
      </c>
      <c r="H371" s="41">
        <f t="shared" si="98"/>
        <v>13410</v>
      </c>
      <c r="I371" s="41"/>
      <c r="J371" s="81">
        <f t="shared" si="99"/>
        <v>13410</v>
      </c>
      <c r="K371" s="82"/>
      <c r="L371" s="82"/>
      <c r="M371" s="82"/>
      <c r="N371" s="85"/>
      <c r="O371" s="85"/>
      <c r="P371" s="163"/>
      <c r="Q371" s="163"/>
      <c r="R371" s="130"/>
    </row>
    <row r="372" spans="1:18" s="14" customFormat="1" ht="15.75" customHeight="1">
      <c r="A372" s="61"/>
      <c r="B372" s="8" t="s">
        <v>304</v>
      </c>
      <c r="C372" s="6" t="s">
        <v>312</v>
      </c>
      <c r="D372" s="41">
        <v>600</v>
      </c>
      <c r="E372" s="41"/>
      <c r="F372" s="41"/>
      <c r="G372" s="85">
        <f t="shared" si="97"/>
        <v>600</v>
      </c>
      <c r="H372" s="41">
        <f t="shared" si="98"/>
        <v>600</v>
      </c>
      <c r="I372" s="41"/>
      <c r="J372" s="81">
        <f t="shared" si="99"/>
        <v>600</v>
      </c>
      <c r="K372" s="82"/>
      <c r="L372" s="82"/>
      <c r="M372" s="82"/>
      <c r="N372" s="85"/>
      <c r="O372" s="85"/>
      <c r="P372" s="163"/>
      <c r="Q372" s="163"/>
      <c r="R372" s="130"/>
    </row>
    <row r="373" spans="1:18" s="14" customFormat="1" ht="15.75" customHeight="1">
      <c r="A373" s="61"/>
      <c r="B373" s="8" t="s">
        <v>305</v>
      </c>
      <c r="C373" s="5" t="s">
        <v>313</v>
      </c>
      <c r="D373" s="41">
        <v>200</v>
      </c>
      <c r="E373" s="41"/>
      <c r="F373" s="41"/>
      <c r="G373" s="85">
        <f t="shared" si="97"/>
        <v>200</v>
      </c>
      <c r="H373" s="41">
        <f t="shared" si="98"/>
        <v>200</v>
      </c>
      <c r="I373" s="41"/>
      <c r="J373" s="81">
        <f t="shared" si="99"/>
        <v>200</v>
      </c>
      <c r="K373" s="82"/>
      <c r="L373" s="82"/>
      <c r="M373" s="82"/>
      <c r="N373" s="85"/>
      <c r="O373" s="85"/>
      <c r="P373" s="163"/>
      <c r="Q373" s="163"/>
      <c r="R373" s="130"/>
    </row>
    <row r="374" spans="1:18" s="14" customFormat="1" ht="18.75" customHeight="1">
      <c r="A374" s="47" t="s">
        <v>279</v>
      </c>
      <c r="B374" s="53"/>
      <c r="C374" s="168" t="s">
        <v>204</v>
      </c>
      <c r="D374" s="79">
        <f aca="true" t="shared" si="100" ref="D374:N374">SUM(D375:D406)</f>
        <v>4935123</v>
      </c>
      <c r="E374" s="79">
        <f t="shared" si="100"/>
        <v>0</v>
      </c>
      <c r="F374" s="79">
        <f t="shared" si="100"/>
        <v>0</v>
      </c>
      <c r="G374" s="79">
        <f t="shared" si="100"/>
        <v>4935123</v>
      </c>
      <c r="H374" s="79">
        <f t="shared" si="100"/>
        <v>1540063</v>
      </c>
      <c r="I374" s="79">
        <f t="shared" si="100"/>
        <v>497102</v>
      </c>
      <c r="J374" s="79">
        <f t="shared" si="100"/>
        <v>232283</v>
      </c>
      <c r="K374" s="79">
        <f t="shared" si="100"/>
        <v>0</v>
      </c>
      <c r="L374" s="79">
        <f t="shared" si="100"/>
        <v>480</v>
      </c>
      <c r="M374" s="79">
        <f t="shared" si="100"/>
        <v>810198</v>
      </c>
      <c r="N374" s="79">
        <f t="shared" si="100"/>
        <v>0</v>
      </c>
      <c r="O374" s="79"/>
      <c r="P374" s="79">
        <f>SUM(P375:P406)</f>
        <v>3395060</v>
      </c>
      <c r="Q374" s="79">
        <f>SUM(Q375:Q406)</f>
        <v>80000</v>
      </c>
      <c r="R374" s="80">
        <f>SUM(R375:R406)</f>
        <v>3315060</v>
      </c>
    </row>
    <row r="375" spans="1:18" s="14" customFormat="1" ht="15.75" customHeight="1">
      <c r="A375" s="136"/>
      <c r="B375" s="91" t="s">
        <v>117</v>
      </c>
      <c r="C375" s="5" t="s">
        <v>118</v>
      </c>
      <c r="D375" s="90">
        <v>480</v>
      </c>
      <c r="E375" s="90"/>
      <c r="F375" s="90"/>
      <c r="G375" s="90">
        <f>D375+E375-F375</f>
        <v>480</v>
      </c>
      <c r="H375" s="90">
        <f aca="true" t="shared" si="101" ref="H375:H403">G375</f>
        <v>480</v>
      </c>
      <c r="I375" s="90"/>
      <c r="J375" s="90"/>
      <c r="K375" s="90"/>
      <c r="L375" s="90">
        <f>H375</f>
        <v>480</v>
      </c>
      <c r="M375" s="90"/>
      <c r="N375" s="90"/>
      <c r="O375" s="90"/>
      <c r="P375" s="90"/>
      <c r="Q375" s="90"/>
      <c r="R375" s="98"/>
    </row>
    <row r="376" spans="1:18" s="14" customFormat="1" ht="15.75" customHeight="1">
      <c r="A376" s="46"/>
      <c r="B376" s="57" t="s">
        <v>140</v>
      </c>
      <c r="C376" s="5" t="s">
        <v>141</v>
      </c>
      <c r="D376" s="90">
        <v>421760</v>
      </c>
      <c r="E376" s="90"/>
      <c r="F376" s="90"/>
      <c r="G376" s="90">
        <f aca="true" t="shared" si="102" ref="G376:G406">D376+E376-F376</f>
        <v>421760</v>
      </c>
      <c r="H376" s="90">
        <f t="shared" si="101"/>
        <v>421760</v>
      </c>
      <c r="I376" s="90">
        <f>H376</f>
        <v>421760</v>
      </c>
      <c r="J376" s="90"/>
      <c r="K376" s="90"/>
      <c r="L376" s="90"/>
      <c r="M376" s="90"/>
      <c r="N376" s="90"/>
      <c r="O376" s="90"/>
      <c r="P376" s="90"/>
      <c r="Q376" s="90"/>
      <c r="R376" s="98"/>
    </row>
    <row r="377" spans="1:18" s="14" customFormat="1" ht="15.75" customHeight="1">
      <c r="A377" s="46"/>
      <c r="B377" s="57" t="s">
        <v>170</v>
      </c>
      <c r="C377" s="5" t="s">
        <v>575</v>
      </c>
      <c r="D377" s="90">
        <v>63670</v>
      </c>
      <c r="E377" s="90"/>
      <c r="F377" s="90"/>
      <c r="G377" s="90">
        <f t="shared" si="102"/>
        <v>63670</v>
      </c>
      <c r="H377" s="90">
        <f t="shared" si="101"/>
        <v>63670</v>
      </c>
      <c r="I377" s="90">
        <f>H377</f>
        <v>63670</v>
      </c>
      <c r="J377" s="90"/>
      <c r="K377" s="90"/>
      <c r="L377" s="90"/>
      <c r="M377" s="90"/>
      <c r="N377" s="90"/>
      <c r="O377" s="90"/>
      <c r="P377" s="90"/>
      <c r="Q377" s="90"/>
      <c r="R377" s="98"/>
    </row>
    <row r="378" spans="1:18" s="14" customFormat="1" ht="15.75" customHeight="1">
      <c r="A378" s="46"/>
      <c r="B378" s="57" t="s">
        <v>407</v>
      </c>
      <c r="C378" s="5" t="s">
        <v>575</v>
      </c>
      <c r="D378" s="90">
        <v>41128</v>
      </c>
      <c r="E378" s="90"/>
      <c r="F378" s="90"/>
      <c r="G378" s="90">
        <f t="shared" si="102"/>
        <v>41128</v>
      </c>
      <c r="H378" s="90">
        <f t="shared" si="101"/>
        <v>41128</v>
      </c>
      <c r="I378" s="90"/>
      <c r="J378" s="90"/>
      <c r="K378" s="90"/>
      <c r="L378" s="90"/>
      <c r="M378" s="90">
        <f>H378</f>
        <v>41128</v>
      </c>
      <c r="N378" s="90"/>
      <c r="O378" s="90"/>
      <c r="P378" s="90"/>
      <c r="Q378" s="90"/>
      <c r="R378" s="98"/>
    </row>
    <row r="379" spans="1:18" s="14" customFormat="1" ht="15.75" customHeight="1">
      <c r="A379" s="46"/>
      <c r="B379" s="57" t="s">
        <v>51</v>
      </c>
      <c r="C379" s="5" t="s">
        <v>575</v>
      </c>
      <c r="D379" s="90">
        <v>6063</v>
      </c>
      <c r="E379" s="90"/>
      <c r="F379" s="90"/>
      <c r="G379" s="90">
        <f t="shared" si="102"/>
        <v>6063</v>
      </c>
      <c r="H379" s="90">
        <f t="shared" si="101"/>
        <v>6063</v>
      </c>
      <c r="I379" s="90"/>
      <c r="J379" s="90"/>
      <c r="K379" s="90"/>
      <c r="L379" s="90"/>
      <c r="M379" s="90">
        <f>H379</f>
        <v>6063</v>
      </c>
      <c r="N379" s="90"/>
      <c r="O379" s="90"/>
      <c r="P379" s="90"/>
      <c r="Q379" s="90"/>
      <c r="R379" s="98"/>
    </row>
    <row r="380" spans="1:18" s="14" customFormat="1" ht="17.25" customHeight="1">
      <c r="A380" s="46"/>
      <c r="B380" s="57" t="s">
        <v>146</v>
      </c>
      <c r="C380" s="5" t="s">
        <v>107</v>
      </c>
      <c r="D380" s="90">
        <v>10060</v>
      </c>
      <c r="E380" s="90"/>
      <c r="F380" s="90"/>
      <c r="G380" s="90">
        <f t="shared" si="102"/>
        <v>10060</v>
      </c>
      <c r="H380" s="90">
        <f t="shared" si="101"/>
        <v>10060</v>
      </c>
      <c r="I380" s="90">
        <f>H380</f>
        <v>10060</v>
      </c>
      <c r="J380" s="90"/>
      <c r="K380" s="90"/>
      <c r="L380" s="90"/>
      <c r="M380" s="90"/>
      <c r="N380" s="90"/>
      <c r="O380" s="90"/>
      <c r="P380" s="90"/>
      <c r="Q380" s="90"/>
      <c r="R380" s="98"/>
    </row>
    <row r="381" spans="1:18" s="14" customFormat="1" ht="17.25" customHeight="1">
      <c r="A381" s="46"/>
      <c r="B381" s="57" t="s">
        <v>408</v>
      </c>
      <c r="C381" s="5" t="s">
        <v>107</v>
      </c>
      <c r="D381" s="90">
        <v>6591</v>
      </c>
      <c r="E381" s="90"/>
      <c r="F381" s="90"/>
      <c r="G381" s="90">
        <f t="shared" si="102"/>
        <v>6591</v>
      </c>
      <c r="H381" s="90">
        <f t="shared" si="101"/>
        <v>6591</v>
      </c>
      <c r="I381" s="90"/>
      <c r="J381" s="90"/>
      <c r="K381" s="90"/>
      <c r="L381" s="90"/>
      <c r="M381" s="90">
        <f>H381</f>
        <v>6591</v>
      </c>
      <c r="N381" s="90"/>
      <c r="O381" s="90"/>
      <c r="P381" s="90"/>
      <c r="Q381" s="90"/>
      <c r="R381" s="98"/>
    </row>
    <row r="382" spans="1:18" s="14" customFormat="1" ht="15.75" customHeight="1">
      <c r="A382" s="46"/>
      <c r="B382" s="57" t="s">
        <v>52</v>
      </c>
      <c r="C382" s="5" t="s">
        <v>107</v>
      </c>
      <c r="D382" s="90">
        <v>980</v>
      </c>
      <c r="E382" s="90"/>
      <c r="F382" s="90"/>
      <c r="G382" s="90">
        <f t="shared" si="102"/>
        <v>980</v>
      </c>
      <c r="H382" s="90">
        <f t="shared" si="101"/>
        <v>980</v>
      </c>
      <c r="I382" s="90"/>
      <c r="J382" s="90"/>
      <c r="K382" s="90"/>
      <c r="L382" s="90"/>
      <c r="M382" s="90">
        <f>H382</f>
        <v>980</v>
      </c>
      <c r="N382" s="90"/>
      <c r="O382" s="90"/>
      <c r="P382" s="90"/>
      <c r="Q382" s="90"/>
      <c r="R382" s="98"/>
    </row>
    <row r="383" spans="1:18" s="14" customFormat="1" ht="15.75" customHeight="1">
      <c r="A383" s="46"/>
      <c r="B383" s="57" t="s">
        <v>499</v>
      </c>
      <c r="C383" s="5" t="s">
        <v>500</v>
      </c>
      <c r="D383" s="90">
        <v>1612</v>
      </c>
      <c r="E383" s="90"/>
      <c r="F383" s="90"/>
      <c r="G383" s="90">
        <f t="shared" si="102"/>
        <v>1612</v>
      </c>
      <c r="H383" s="90">
        <f t="shared" si="101"/>
        <v>1612</v>
      </c>
      <c r="I383" s="90">
        <f>H383</f>
        <v>1612</v>
      </c>
      <c r="J383" s="90"/>
      <c r="K383" s="90"/>
      <c r="L383" s="90"/>
      <c r="M383" s="90"/>
      <c r="N383" s="90"/>
      <c r="O383" s="90"/>
      <c r="P383" s="90"/>
      <c r="Q383" s="90"/>
      <c r="R383" s="98"/>
    </row>
    <row r="384" spans="1:18" s="14" customFormat="1" ht="15.75" customHeight="1">
      <c r="A384" s="46"/>
      <c r="B384" s="57" t="s">
        <v>409</v>
      </c>
      <c r="C384" s="5" t="s">
        <v>500</v>
      </c>
      <c r="D384" s="90">
        <v>379206</v>
      </c>
      <c r="E384" s="90"/>
      <c r="F384" s="90"/>
      <c r="G384" s="90">
        <f t="shared" si="102"/>
        <v>379206</v>
      </c>
      <c r="H384" s="90">
        <f t="shared" si="101"/>
        <v>379206</v>
      </c>
      <c r="I384" s="90"/>
      <c r="J384" s="90"/>
      <c r="K384" s="90"/>
      <c r="L384" s="90"/>
      <c r="M384" s="90">
        <f>H384</f>
        <v>379206</v>
      </c>
      <c r="N384" s="90"/>
      <c r="O384" s="90"/>
      <c r="P384" s="90"/>
      <c r="Q384" s="90"/>
      <c r="R384" s="98"/>
    </row>
    <row r="385" spans="1:18" s="14" customFormat="1" ht="17.25" customHeight="1">
      <c r="A385" s="46"/>
      <c r="B385" s="57" t="s">
        <v>53</v>
      </c>
      <c r="C385" s="5" t="s">
        <v>500</v>
      </c>
      <c r="D385" s="90">
        <v>53538</v>
      </c>
      <c r="E385" s="90"/>
      <c r="F385" s="90"/>
      <c r="G385" s="90">
        <f t="shared" si="102"/>
        <v>53538</v>
      </c>
      <c r="H385" s="90">
        <f t="shared" si="101"/>
        <v>53538</v>
      </c>
      <c r="I385" s="90"/>
      <c r="J385" s="90"/>
      <c r="K385" s="90"/>
      <c r="L385" s="90"/>
      <c r="M385" s="90">
        <f>H385</f>
        <v>53538</v>
      </c>
      <c r="N385" s="90"/>
      <c r="O385" s="90"/>
      <c r="P385" s="90"/>
      <c r="Q385" s="90"/>
      <c r="R385" s="98"/>
    </row>
    <row r="386" spans="1:18" s="14" customFormat="1" ht="17.25" customHeight="1">
      <c r="A386" s="46"/>
      <c r="B386" s="57" t="s">
        <v>148</v>
      </c>
      <c r="C386" s="19" t="s">
        <v>149</v>
      </c>
      <c r="D386" s="90">
        <v>297</v>
      </c>
      <c r="E386" s="90"/>
      <c r="F386" s="90"/>
      <c r="G386" s="90">
        <f t="shared" si="102"/>
        <v>297</v>
      </c>
      <c r="H386" s="90">
        <f t="shared" si="101"/>
        <v>297</v>
      </c>
      <c r="I386" s="90"/>
      <c r="J386" s="90">
        <f>H386</f>
        <v>297</v>
      </c>
      <c r="K386" s="90"/>
      <c r="L386" s="90"/>
      <c r="M386" s="90"/>
      <c r="N386" s="90"/>
      <c r="O386" s="90"/>
      <c r="P386" s="90"/>
      <c r="Q386" s="90"/>
      <c r="R386" s="98"/>
    </row>
    <row r="387" spans="1:18" s="14" customFormat="1" ht="17.25" customHeight="1">
      <c r="A387" s="46"/>
      <c r="B387" s="57" t="s">
        <v>410</v>
      </c>
      <c r="C387" s="19" t="s">
        <v>149</v>
      </c>
      <c r="D387" s="90">
        <v>38652</v>
      </c>
      <c r="E387" s="90"/>
      <c r="F387" s="90"/>
      <c r="G387" s="90">
        <f t="shared" si="102"/>
        <v>38652</v>
      </c>
      <c r="H387" s="90">
        <f t="shared" si="101"/>
        <v>38652</v>
      </c>
      <c r="I387" s="90"/>
      <c r="J387" s="90"/>
      <c r="K387" s="90"/>
      <c r="L387" s="90"/>
      <c r="M387" s="90">
        <f>H387</f>
        <v>38652</v>
      </c>
      <c r="N387" s="90"/>
      <c r="O387" s="90"/>
      <c r="P387" s="90"/>
      <c r="Q387" s="90"/>
      <c r="R387" s="98"/>
    </row>
    <row r="388" spans="1:18" s="14" customFormat="1" ht="17.25" customHeight="1">
      <c r="A388" s="46"/>
      <c r="B388" s="57" t="s">
        <v>352</v>
      </c>
      <c r="C388" s="19" t="s">
        <v>149</v>
      </c>
      <c r="D388" s="90">
        <v>11217</v>
      </c>
      <c r="E388" s="90"/>
      <c r="F388" s="90"/>
      <c r="G388" s="90">
        <f t="shared" si="102"/>
        <v>11217</v>
      </c>
      <c r="H388" s="90">
        <f t="shared" si="101"/>
        <v>11217</v>
      </c>
      <c r="I388" s="90"/>
      <c r="J388" s="90"/>
      <c r="K388" s="90"/>
      <c r="L388" s="90"/>
      <c r="M388" s="90">
        <f aca="true" t="shared" si="103" ref="M388:M403">H388</f>
        <v>11217</v>
      </c>
      <c r="N388" s="90"/>
      <c r="O388" s="90"/>
      <c r="P388" s="90"/>
      <c r="Q388" s="90"/>
      <c r="R388" s="98"/>
    </row>
    <row r="389" spans="1:18" s="14" customFormat="1" ht="17.25" customHeight="1">
      <c r="A389" s="46"/>
      <c r="B389" s="57" t="s">
        <v>420</v>
      </c>
      <c r="C389" s="19" t="s">
        <v>302</v>
      </c>
      <c r="D389" s="90">
        <v>7311</v>
      </c>
      <c r="E389" s="90"/>
      <c r="F389" s="90"/>
      <c r="G389" s="90">
        <f t="shared" si="102"/>
        <v>7311</v>
      </c>
      <c r="H389" s="90">
        <f t="shared" si="101"/>
        <v>7311</v>
      </c>
      <c r="I389" s="90"/>
      <c r="J389" s="90"/>
      <c r="K389" s="90"/>
      <c r="L389" s="90"/>
      <c r="M389" s="90">
        <f t="shared" si="103"/>
        <v>7311</v>
      </c>
      <c r="N389" s="90"/>
      <c r="O389" s="90"/>
      <c r="P389" s="90"/>
      <c r="Q389" s="90"/>
      <c r="R389" s="98"/>
    </row>
    <row r="390" spans="1:18" s="14" customFormat="1" ht="17.25" customHeight="1">
      <c r="A390" s="46"/>
      <c r="B390" s="57" t="s">
        <v>37</v>
      </c>
      <c r="C390" s="19" t="s">
        <v>302</v>
      </c>
      <c r="D390" s="90">
        <v>1291</v>
      </c>
      <c r="E390" s="90"/>
      <c r="F390" s="90"/>
      <c r="G390" s="90">
        <f t="shared" si="102"/>
        <v>1291</v>
      </c>
      <c r="H390" s="90">
        <f t="shared" si="101"/>
        <v>1291</v>
      </c>
      <c r="I390" s="90"/>
      <c r="J390" s="90"/>
      <c r="K390" s="90"/>
      <c r="L390" s="90"/>
      <c r="M390" s="90">
        <f t="shared" si="103"/>
        <v>1291</v>
      </c>
      <c r="N390" s="90"/>
      <c r="O390" s="90"/>
      <c r="P390" s="90"/>
      <c r="Q390" s="90"/>
      <c r="R390" s="98"/>
    </row>
    <row r="391" spans="1:18" s="14" customFormat="1" ht="17.25" customHeight="1">
      <c r="A391" s="46"/>
      <c r="B391" s="57" t="s">
        <v>153</v>
      </c>
      <c r="C391" s="137" t="s">
        <v>225</v>
      </c>
      <c r="D391" s="90">
        <v>77240</v>
      </c>
      <c r="E391" s="90"/>
      <c r="F391" s="90"/>
      <c r="G391" s="90">
        <f t="shared" si="102"/>
        <v>77240</v>
      </c>
      <c r="H391" s="90">
        <f t="shared" si="101"/>
        <v>77240</v>
      </c>
      <c r="I391" s="90"/>
      <c r="J391" s="90">
        <f>H391</f>
        <v>77240</v>
      </c>
      <c r="K391" s="90"/>
      <c r="L391" s="90"/>
      <c r="M391" s="90"/>
      <c r="N391" s="90"/>
      <c r="O391" s="90"/>
      <c r="P391" s="90"/>
      <c r="Q391" s="90"/>
      <c r="R391" s="98"/>
    </row>
    <row r="392" spans="1:18" s="14" customFormat="1" ht="17.25" customHeight="1">
      <c r="A392" s="46"/>
      <c r="B392" s="57" t="s">
        <v>412</v>
      </c>
      <c r="C392" s="137" t="s">
        <v>225</v>
      </c>
      <c r="D392" s="90">
        <v>206116</v>
      </c>
      <c r="E392" s="90"/>
      <c r="F392" s="90"/>
      <c r="G392" s="90">
        <f t="shared" si="102"/>
        <v>206116</v>
      </c>
      <c r="H392" s="90">
        <f t="shared" si="101"/>
        <v>206116</v>
      </c>
      <c r="I392" s="90"/>
      <c r="J392" s="90"/>
      <c r="K392" s="90"/>
      <c r="L392" s="90"/>
      <c r="M392" s="90">
        <f t="shared" si="103"/>
        <v>206116</v>
      </c>
      <c r="N392" s="90"/>
      <c r="O392" s="90"/>
      <c r="P392" s="90"/>
      <c r="Q392" s="90"/>
      <c r="R392" s="98"/>
    </row>
    <row r="393" spans="1:18" s="14" customFormat="1" ht="18" customHeight="1">
      <c r="A393" s="46"/>
      <c r="B393" s="57" t="s">
        <v>54</v>
      </c>
      <c r="C393" s="137" t="s">
        <v>225</v>
      </c>
      <c r="D393" s="90">
        <v>39366</v>
      </c>
      <c r="E393" s="90"/>
      <c r="F393" s="90"/>
      <c r="G393" s="90">
        <f t="shared" si="102"/>
        <v>39366</v>
      </c>
      <c r="H393" s="90">
        <f t="shared" si="101"/>
        <v>39366</v>
      </c>
      <c r="I393" s="90"/>
      <c r="J393" s="90"/>
      <c r="K393" s="90"/>
      <c r="L393" s="90"/>
      <c r="M393" s="90">
        <f t="shared" si="103"/>
        <v>39366</v>
      </c>
      <c r="N393" s="90"/>
      <c r="O393" s="90"/>
      <c r="P393" s="90"/>
      <c r="Q393" s="90"/>
      <c r="R393" s="98"/>
    </row>
    <row r="394" spans="1:18" s="14" customFormat="1" ht="18" customHeight="1">
      <c r="A394" s="46"/>
      <c r="B394" s="57" t="s">
        <v>157</v>
      </c>
      <c r="C394" s="137" t="s">
        <v>158</v>
      </c>
      <c r="D394" s="90">
        <v>40000</v>
      </c>
      <c r="E394" s="90"/>
      <c r="F394" s="90"/>
      <c r="G394" s="90">
        <f t="shared" si="102"/>
        <v>40000</v>
      </c>
      <c r="H394" s="90">
        <f t="shared" si="101"/>
        <v>40000</v>
      </c>
      <c r="I394" s="90"/>
      <c r="J394" s="90">
        <f>H394</f>
        <v>40000</v>
      </c>
      <c r="K394" s="90"/>
      <c r="L394" s="90"/>
      <c r="M394" s="90"/>
      <c r="N394" s="90"/>
      <c r="O394" s="90"/>
      <c r="P394" s="90"/>
      <c r="Q394" s="90"/>
      <c r="R394" s="98"/>
    </row>
    <row r="395" spans="1:18" s="14" customFormat="1" ht="18" customHeight="1">
      <c r="A395" s="46"/>
      <c r="B395" s="57" t="s">
        <v>9</v>
      </c>
      <c r="C395" s="137" t="s">
        <v>158</v>
      </c>
      <c r="D395" s="90">
        <v>476</v>
      </c>
      <c r="E395" s="90"/>
      <c r="F395" s="90"/>
      <c r="G395" s="90">
        <f t="shared" si="102"/>
        <v>476</v>
      </c>
      <c r="H395" s="90">
        <f t="shared" si="101"/>
        <v>476</v>
      </c>
      <c r="I395" s="90"/>
      <c r="J395" s="90"/>
      <c r="K395" s="90"/>
      <c r="L395" s="90"/>
      <c r="M395" s="90">
        <f>H395</f>
        <v>476</v>
      </c>
      <c r="N395" s="90"/>
      <c r="O395" s="92"/>
      <c r="P395" s="90"/>
      <c r="Q395" s="90"/>
      <c r="R395" s="98"/>
    </row>
    <row r="396" spans="1:18" s="14" customFormat="1" ht="18" customHeight="1">
      <c r="A396" s="46"/>
      <c r="B396" s="57" t="s">
        <v>38</v>
      </c>
      <c r="C396" s="137" t="s">
        <v>158</v>
      </c>
      <c r="D396" s="90">
        <v>84</v>
      </c>
      <c r="E396" s="90"/>
      <c r="F396" s="90"/>
      <c r="G396" s="90">
        <f t="shared" si="102"/>
        <v>84</v>
      </c>
      <c r="H396" s="90">
        <f t="shared" si="101"/>
        <v>84</v>
      </c>
      <c r="I396" s="90"/>
      <c r="J396" s="90"/>
      <c r="K396" s="90"/>
      <c r="L396" s="90"/>
      <c r="M396" s="90">
        <f t="shared" si="103"/>
        <v>84</v>
      </c>
      <c r="N396" s="90"/>
      <c r="O396" s="90"/>
      <c r="P396" s="90"/>
      <c r="Q396" s="90"/>
      <c r="R396" s="98"/>
    </row>
    <row r="397" spans="1:18" s="14" customFormat="1" ht="18.75" customHeight="1">
      <c r="A397" s="61"/>
      <c r="B397" s="8" t="s">
        <v>159</v>
      </c>
      <c r="C397" s="6" t="s">
        <v>160</v>
      </c>
      <c r="D397" s="41">
        <v>84292</v>
      </c>
      <c r="E397" s="41"/>
      <c r="F397" s="41"/>
      <c r="G397" s="90">
        <f t="shared" si="102"/>
        <v>84292</v>
      </c>
      <c r="H397" s="90">
        <f t="shared" si="101"/>
        <v>84292</v>
      </c>
      <c r="I397" s="41"/>
      <c r="J397" s="81">
        <f>H397</f>
        <v>84292</v>
      </c>
      <c r="K397" s="82"/>
      <c r="L397" s="82"/>
      <c r="M397" s="90"/>
      <c r="N397" s="85"/>
      <c r="O397" s="85"/>
      <c r="P397" s="163"/>
      <c r="Q397" s="163"/>
      <c r="R397" s="130"/>
    </row>
    <row r="398" spans="1:18" s="14" customFormat="1" ht="18.75" customHeight="1">
      <c r="A398" s="61"/>
      <c r="B398" s="8" t="s">
        <v>173</v>
      </c>
      <c r="C398" s="6" t="s">
        <v>174</v>
      </c>
      <c r="D398" s="41">
        <v>27916</v>
      </c>
      <c r="E398" s="41"/>
      <c r="F398" s="41"/>
      <c r="G398" s="90">
        <f t="shared" si="102"/>
        <v>27916</v>
      </c>
      <c r="H398" s="90">
        <f t="shared" si="101"/>
        <v>27916</v>
      </c>
      <c r="I398" s="41"/>
      <c r="J398" s="81">
        <f>H398</f>
        <v>27916</v>
      </c>
      <c r="K398" s="82"/>
      <c r="L398" s="82"/>
      <c r="M398" s="90"/>
      <c r="N398" s="85"/>
      <c r="O398" s="85"/>
      <c r="P398" s="163"/>
      <c r="Q398" s="163"/>
      <c r="R398" s="130"/>
    </row>
    <row r="399" spans="1:18" s="14" customFormat="1" ht="18.75" customHeight="1">
      <c r="A399" s="61"/>
      <c r="B399" s="8" t="s">
        <v>417</v>
      </c>
      <c r="C399" s="5" t="s">
        <v>313</v>
      </c>
      <c r="D399" s="41">
        <v>3097</v>
      </c>
      <c r="E399" s="41"/>
      <c r="F399" s="41"/>
      <c r="G399" s="90">
        <f t="shared" si="102"/>
        <v>3097</v>
      </c>
      <c r="H399" s="90">
        <f t="shared" si="101"/>
        <v>3097</v>
      </c>
      <c r="I399" s="41"/>
      <c r="J399" s="81"/>
      <c r="K399" s="82"/>
      <c r="L399" s="82"/>
      <c r="M399" s="90">
        <f t="shared" si="103"/>
        <v>3097</v>
      </c>
      <c r="N399" s="85"/>
      <c r="O399" s="85"/>
      <c r="P399" s="163"/>
      <c r="Q399" s="163"/>
      <c r="R399" s="130"/>
    </row>
    <row r="400" spans="1:18" s="14" customFormat="1" ht="18.75" customHeight="1">
      <c r="A400" s="61"/>
      <c r="B400" s="8" t="s">
        <v>56</v>
      </c>
      <c r="C400" s="5" t="s">
        <v>313</v>
      </c>
      <c r="D400" s="41">
        <v>833</v>
      </c>
      <c r="E400" s="41"/>
      <c r="F400" s="41"/>
      <c r="G400" s="90">
        <f t="shared" si="102"/>
        <v>833</v>
      </c>
      <c r="H400" s="90">
        <f t="shared" si="101"/>
        <v>833</v>
      </c>
      <c r="I400" s="41"/>
      <c r="J400" s="81"/>
      <c r="K400" s="82"/>
      <c r="L400" s="82"/>
      <c r="M400" s="90">
        <f t="shared" si="103"/>
        <v>833</v>
      </c>
      <c r="N400" s="85"/>
      <c r="O400" s="85"/>
      <c r="P400" s="163"/>
      <c r="Q400" s="163"/>
      <c r="R400" s="130"/>
    </row>
    <row r="401" spans="1:18" s="14" customFormat="1" ht="22.5" customHeight="1">
      <c r="A401" s="61"/>
      <c r="B401" s="8" t="s">
        <v>306</v>
      </c>
      <c r="C401" s="5" t="s">
        <v>314</v>
      </c>
      <c r="D401" s="41">
        <v>2538</v>
      </c>
      <c r="E401" s="41"/>
      <c r="F401" s="41"/>
      <c r="G401" s="90">
        <f t="shared" si="102"/>
        <v>2538</v>
      </c>
      <c r="H401" s="90">
        <f t="shared" si="101"/>
        <v>2538</v>
      </c>
      <c r="I401" s="41"/>
      <c r="J401" s="81">
        <f>H401</f>
        <v>2538</v>
      </c>
      <c r="K401" s="82"/>
      <c r="L401" s="82"/>
      <c r="M401" s="90"/>
      <c r="N401" s="85"/>
      <c r="O401" s="85"/>
      <c r="P401" s="163"/>
      <c r="Q401" s="163"/>
      <c r="R401" s="130"/>
    </row>
    <row r="402" spans="1:18" s="14" customFormat="1" ht="22.5" customHeight="1">
      <c r="A402" s="61"/>
      <c r="B402" s="8" t="s">
        <v>418</v>
      </c>
      <c r="C402" s="5" t="s">
        <v>314</v>
      </c>
      <c r="D402" s="41">
        <v>12400</v>
      </c>
      <c r="E402" s="41"/>
      <c r="F402" s="41"/>
      <c r="G402" s="90">
        <f t="shared" si="102"/>
        <v>12400</v>
      </c>
      <c r="H402" s="90">
        <f t="shared" si="101"/>
        <v>12400</v>
      </c>
      <c r="I402" s="41"/>
      <c r="J402" s="81"/>
      <c r="K402" s="82"/>
      <c r="L402" s="82"/>
      <c r="M402" s="90">
        <f t="shared" si="103"/>
        <v>12400</v>
      </c>
      <c r="N402" s="85"/>
      <c r="O402" s="85"/>
      <c r="P402" s="163"/>
      <c r="Q402" s="163"/>
      <c r="R402" s="130"/>
    </row>
    <row r="403" spans="1:18" s="14" customFormat="1" ht="18.75" customHeight="1">
      <c r="A403" s="61"/>
      <c r="B403" s="8" t="s">
        <v>57</v>
      </c>
      <c r="C403" s="5" t="s">
        <v>314</v>
      </c>
      <c r="D403" s="41">
        <v>1849</v>
      </c>
      <c r="E403" s="41"/>
      <c r="F403" s="41"/>
      <c r="G403" s="90">
        <f t="shared" si="102"/>
        <v>1849</v>
      </c>
      <c r="H403" s="90">
        <f t="shared" si="101"/>
        <v>1849</v>
      </c>
      <c r="I403" s="41"/>
      <c r="J403" s="81"/>
      <c r="K403" s="82"/>
      <c r="L403" s="82"/>
      <c r="M403" s="90">
        <f t="shared" si="103"/>
        <v>1849</v>
      </c>
      <c r="N403" s="85"/>
      <c r="O403" s="85"/>
      <c r="P403" s="163"/>
      <c r="Q403" s="163"/>
      <c r="R403" s="130"/>
    </row>
    <row r="404" spans="1:18" s="14" customFormat="1" ht="18.75" customHeight="1">
      <c r="A404" s="61"/>
      <c r="B404" s="8" t="s">
        <v>175</v>
      </c>
      <c r="C404" s="5" t="s">
        <v>115</v>
      </c>
      <c r="D404" s="41">
        <v>80000</v>
      </c>
      <c r="E404" s="41"/>
      <c r="F404" s="41"/>
      <c r="G404" s="90">
        <f t="shared" si="102"/>
        <v>80000</v>
      </c>
      <c r="H404" s="90"/>
      <c r="I404" s="41"/>
      <c r="J404" s="81"/>
      <c r="K404" s="82"/>
      <c r="L404" s="82"/>
      <c r="M404" s="90"/>
      <c r="N404" s="85"/>
      <c r="O404" s="85"/>
      <c r="P404" s="82">
        <f>G404</f>
        <v>80000</v>
      </c>
      <c r="Q404" s="82">
        <f>P404</f>
        <v>80000</v>
      </c>
      <c r="R404" s="159"/>
    </row>
    <row r="405" spans="1:18" s="14" customFormat="1" ht="18.75" customHeight="1">
      <c r="A405" s="61"/>
      <c r="B405" s="8" t="s">
        <v>401</v>
      </c>
      <c r="C405" s="5" t="s">
        <v>115</v>
      </c>
      <c r="D405" s="41">
        <v>2418638</v>
      </c>
      <c r="E405" s="41"/>
      <c r="F405" s="41"/>
      <c r="G405" s="90">
        <f t="shared" si="102"/>
        <v>2418638</v>
      </c>
      <c r="H405" s="90"/>
      <c r="I405" s="41"/>
      <c r="J405" s="81"/>
      <c r="K405" s="82"/>
      <c r="L405" s="82"/>
      <c r="M405" s="90"/>
      <c r="N405" s="85"/>
      <c r="O405" s="85"/>
      <c r="P405" s="82">
        <f>G405</f>
        <v>2418638</v>
      </c>
      <c r="Q405" s="163"/>
      <c r="R405" s="159">
        <f>P405</f>
        <v>2418638</v>
      </c>
    </row>
    <row r="406" spans="1:18" s="14" customFormat="1" ht="21" customHeight="1">
      <c r="A406" s="61"/>
      <c r="B406" s="8" t="s">
        <v>437</v>
      </c>
      <c r="C406" s="5" t="s">
        <v>115</v>
      </c>
      <c r="D406" s="41">
        <v>896422</v>
      </c>
      <c r="E406" s="41"/>
      <c r="F406" s="41"/>
      <c r="G406" s="90">
        <f t="shared" si="102"/>
        <v>896422</v>
      </c>
      <c r="H406" s="90"/>
      <c r="I406" s="41"/>
      <c r="J406" s="81"/>
      <c r="K406" s="82"/>
      <c r="L406" s="82"/>
      <c r="M406" s="90"/>
      <c r="N406" s="85"/>
      <c r="O406" s="85"/>
      <c r="P406" s="82">
        <f>G406</f>
        <v>896422</v>
      </c>
      <c r="Q406" s="82"/>
      <c r="R406" s="159">
        <f>P406</f>
        <v>896422</v>
      </c>
    </row>
    <row r="407" spans="1:18" s="14" customFormat="1" ht="18.75" customHeight="1">
      <c r="A407" s="47" t="s">
        <v>119</v>
      </c>
      <c r="B407" s="53"/>
      <c r="C407" s="168" t="s">
        <v>120</v>
      </c>
      <c r="D407" s="79">
        <f>SUM(D408:D408)</f>
        <v>87000</v>
      </c>
      <c r="E407" s="79">
        <f>SUM(E408:E408)</f>
        <v>0</v>
      </c>
      <c r="F407" s="79">
        <f>SUM(F408:F408)</f>
        <v>0</v>
      </c>
      <c r="G407" s="79">
        <f>SUM(G408:G408)</f>
        <v>87000</v>
      </c>
      <c r="H407" s="79">
        <f aca="true" t="shared" si="104" ref="H407:R407">SUM(H408:H408)</f>
        <v>87000</v>
      </c>
      <c r="I407" s="79">
        <f t="shared" si="104"/>
        <v>0</v>
      </c>
      <c r="J407" s="79">
        <f t="shared" si="104"/>
        <v>0</v>
      </c>
      <c r="K407" s="79">
        <f t="shared" si="104"/>
        <v>87000</v>
      </c>
      <c r="L407" s="79">
        <f t="shared" si="104"/>
        <v>0</v>
      </c>
      <c r="M407" s="79">
        <f t="shared" si="104"/>
        <v>0</v>
      </c>
      <c r="N407" s="79">
        <f t="shared" si="104"/>
        <v>0</v>
      </c>
      <c r="O407" s="79"/>
      <c r="P407" s="79">
        <f t="shared" si="104"/>
        <v>0</v>
      </c>
      <c r="Q407" s="79">
        <f t="shared" si="104"/>
        <v>0</v>
      </c>
      <c r="R407" s="80">
        <f t="shared" si="104"/>
        <v>0</v>
      </c>
    </row>
    <row r="408" spans="1:18" s="14" customFormat="1" ht="25.5" customHeight="1">
      <c r="A408" s="61"/>
      <c r="B408" s="8" t="s">
        <v>465</v>
      </c>
      <c r="C408" s="5" t="s">
        <v>104</v>
      </c>
      <c r="D408" s="41">
        <v>87000</v>
      </c>
      <c r="E408" s="41"/>
      <c r="F408" s="41"/>
      <c r="G408" s="85">
        <f>D408+E408-F408</f>
        <v>87000</v>
      </c>
      <c r="H408" s="41">
        <f>G408</f>
        <v>87000</v>
      </c>
      <c r="I408" s="41">
        <v>0</v>
      </c>
      <c r="J408" s="81"/>
      <c r="K408" s="82">
        <f>H408</f>
        <v>87000</v>
      </c>
      <c r="L408" s="82"/>
      <c r="M408" s="82"/>
      <c r="N408" s="85"/>
      <c r="O408" s="85"/>
      <c r="P408" s="163"/>
      <c r="Q408" s="163"/>
      <c r="R408" s="130"/>
    </row>
    <row r="409" spans="1:18" s="14" customFormat="1" ht="22.5" customHeight="1">
      <c r="A409" s="50" t="s">
        <v>280</v>
      </c>
      <c r="B409" s="59"/>
      <c r="C409" s="16" t="s">
        <v>281</v>
      </c>
      <c r="D409" s="83">
        <f aca="true" t="shared" si="105" ref="D409:R409">D410+D413+D415+D417+D419</f>
        <v>4696703</v>
      </c>
      <c r="E409" s="83">
        <f t="shared" si="105"/>
        <v>0</v>
      </c>
      <c r="F409" s="83">
        <f t="shared" si="105"/>
        <v>53198</v>
      </c>
      <c r="G409" s="83">
        <f t="shared" si="105"/>
        <v>4643505</v>
      </c>
      <c r="H409" s="83">
        <f t="shared" si="105"/>
        <v>1778010</v>
      </c>
      <c r="I409" s="83">
        <f t="shared" si="105"/>
        <v>0</v>
      </c>
      <c r="J409" s="83">
        <f t="shared" si="105"/>
        <v>1778010</v>
      </c>
      <c r="K409" s="83">
        <f t="shared" si="105"/>
        <v>0</v>
      </c>
      <c r="L409" s="83">
        <f t="shared" si="105"/>
        <v>0</v>
      </c>
      <c r="M409" s="83">
        <f t="shared" si="105"/>
        <v>0</v>
      </c>
      <c r="N409" s="83">
        <f t="shared" si="105"/>
        <v>0</v>
      </c>
      <c r="O409" s="83">
        <f t="shared" si="105"/>
        <v>0</v>
      </c>
      <c r="P409" s="83">
        <f t="shared" si="105"/>
        <v>2865495</v>
      </c>
      <c r="Q409" s="83">
        <f t="shared" si="105"/>
        <v>2506500</v>
      </c>
      <c r="R409" s="84">
        <f t="shared" si="105"/>
        <v>358995</v>
      </c>
    </row>
    <row r="410" spans="1:18" s="14" customFormat="1" ht="18.75" customHeight="1">
      <c r="A410" s="52" t="s">
        <v>282</v>
      </c>
      <c r="B410" s="53"/>
      <c r="C410" s="168" t="s">
        <v>283</v>
      </c>
      <c r="D410" s="79">
        <f aca="true" t="shared" si="106" ref="D410:R410">SUM(D411:D412)</f>
        <v>358995</v>
      </c>
      <c r="E410" s="79">
        <f t="shared" si="106"/>
        <v>0</v>
      </c>
      <c r="F410" s="79">
        <f t="shared" si="106"/>
        <v>0</v>
      </c>
      <c r="G410" s="79">
        <f t="shared" si="106"/>
        <v>358995</v>
      </c>
      <c r="H410" s="79">
        <f t="shared" si="106"/>
        <v>0</v>
      </c>
      <c r="I410" s="79">
        <f t="shared" si="106"/>
        <v>0</v>
      </c>
      <c r="J410" s="79">
        <f t="shared" si="106"/>
        <v>0</v>
      </c>
      <c r="K410" s="79">
        <f t="shared" si="106"/>
        <v>0</v>
      </c>
      <c r="L410" s="79">
        <f t="shared" si="106"/>
        <v>0</v>
      </c>
      <c r="M410" s="79">
        <f t="shared" si="106"/>
        <v>0</v>
      </c>
      <c r="N410" s="79">
        <f t="shared" si="106"/>
        <v>0</v>
      </c>
      <c r="O410" s="79">
        <f t="shared" si="106"/>
        <v>0</v>
      </c>
      <c r="P410" s="79">
        <f t="shared" si="106"/>
        <v>358995</v>
      </c>
      <c r="Q410" s="79">
        <f t="shared" si="106"/>
        <v>0</v>
      </c>
      <c r="R410" s="80">
        <f t="shared" si="106"/>
        <v>358995</v>
      </c>
    </row>
    <row r="411" spans="1:18" s="14" customFormat="1" ht="19.5" customHeight="1">
      <c r="A411" s="55"/>
      <c r="B411" s="8" t="s">
        <v>401</v>
      </c>
      <c r="C411" s="5" t="s">
        <v>115</v>
      </c>
      <c r="D411" s="41">
        <v>287196</v>
      </c>
      <c r="E411" s="41"/>
      <c r="F411" s="41"/>
      <c r="G411" s="85">
        <f>D411+E411-F411</f>
        <v>287196</v>
      </c>
      <c r="H411" s="41"/>
      <c r="I411" s="41">
        <v>0</v>
      </c>
      <c r="J411" s="81"/>
      <c r="K411" s="92">
        <v>0</v>
      </c>
      <c r="L411" s="92"/>
      <c r="M411" s="92"/>
      <c r="N411" s="85"/>
      <c r="O411" s="85"/>
      <c r="P411" s="82">
        <f>G411</f>
        <v>287196</v>
      </c>
      <c r="Q411" s="82"/>
      <c r="R411" s="159">
        <f>P411</f>
        <v>287196</v>
      </c>
    </row>
    <row r="412" spans="1:18" s="14" customFormat="1" ht="18.75" customHeight="1">
      <c r="A412" s="55"/>
      <c r="B412" s="8" t="s">
        <v>437</v>
      </c>
      <c r="C412" s="5" t="s">
        <v>115</v>
      </c>
      <c r="D412" s="41">
        <v>71799</v>
      </c>
      <c r="E412" s="41"/>
      <c r="F412" s="41"/>
      <c r="G412" s="85">
        <f>D412+E412-F412</f>
        <v>71799</v>
      </c>
      <c r="H412" s="41"/>
      <c r="I412" s="41">
        <v>0</v>
      </c>
      <c r="J412" s="81"/>
      <c r="K412" s="92">
        <v>0</v>
      </c>
      <c r="L412" s="92"/>
      <c r="M412" s="92"/>
      <c r="N412" s="85"/>
      <c r="O412" s="85"/>
      <c r="P412" s="82">
        <f>G412</f>
        <v>71799</v>
      </c>
      <c r="Q412" s="82"/>
      <c r="R412" s="159">
        <f>P412</f>
        <v>71799</v>
      </c>
    </row>
    <row r="413" spans="1:18" s="14" customFormat="1" ht="23.25" customHeight="1">
      <c r="A413" s="127" t="s">
        <v>509</v>
      </c>
      <c r="B413" s="236"/>
      <c r="C413" s="177" t="s">
        <v>510</v>
      </c>
      <c r="D413" s="237">
        <f>D414</f>
        <v>25000</v>
      </c>
      <c r="E413" s="129">
        <f aca="true" t="shared" si="107" ref="E413:R413">E414</f>
        <v>0</v>
      </c>
      <c r="F413" s="237">
        <f t="shared" si="107"/>
        <v>0</v>
      </c>
      <c r="G413" s="129">
        <f t="shared" si="107"/>
        <v>25000</v>
      </c>
      <c r="H413" s="237">
        <f t="shared" si="107"/>
        <v>0</v>
      </c>
      <c r="I413" s="237">
        <f t="shared" si="107"/>
        <v>0</v>
      </c>
      <c r="J413" s="237">
        <f t="shared" si="107"/>
        <v>0</v>
      </c>
      <c r="K413" s="237">
        <f t="shared" si="107"/>
        <v>0</v>
      </c>
      <c r="L413" s="237">
        <f t="shared" si="107"/>
        <v>0</v>
      </c>
      <c r="M413" s="237">
        <f t="shared" si="107"/>
        <v>0</v>
      </c>
      <c r="N413" s="237">
        <f t="shared" si="107"/>
        <v>0</v>
      </c>
      <c r="O413" s="237">
        <f t="shared" si="107"/>
        <v>0</v>
      </c>
      <c r="P413" s="129">
        <f t="shared" si="107"/>
        <v>25000</v>
      </c>
      <c r="Q413" s="129">
        <f t="shared" si="107"/>
        <v>25000</v>
      </c>
      <c r="R413" s="156">
        <f t="shared" si="107"/>
        <v>0</v>
      </c>
    </row>
    <row r="414" spans="1:18" s="14" customFormat="1" ht="25.5" customHeight="1">
      <c r="A414" s="55"/>
      <c r="B414" s="8" t="s">
        <v>511</v>
      </c>
      <c r="C414" s="5" t="s">
        <v>513</v>
      </c>
      <c r="D414" s="41">
        <v>25000</v>
      </c>
      <c r="E414" s="41"/>
      <c r="F414" s="41"/>
      <c r="G414" s="85">
        <f>D414+E414-F414</f>
        <v>25000</v>
      </c>
      <c r="H414" s="41"/>
      <c r="I414" s="41"/>
      <c r="J414" s="81"/>
      <c r="K414" s="92"/>
      <c r="L414" s="92"/>
      <c r="M414" s="92"/>
      <c r="N414" s="85"/>
      <c r="O414" s="85"/>
      <c r="P414" s="82">
        <f>G414</f>
        <v>25000</v>
      </c>
      <c r="Q414" s="82">
        <f>P414</f>
        <v>25000</v>
      </c>
      <c r="R414" s="159"/>
    </row>
    <row r="415" spans="1:18" s="13" customFormat="1" ht="20.25" customHeight="1">
      <c r="A415" s="52" t="s">
        <v>353</v>
      </c>
      <c r="B415" s="64"/>
      <c r="C415" s="37" t="s">
        <v>354</v>
      </c>
      <c r="D415" s="79">
        <f aca="true" t="shared" si="108" ref="D415:K415">SUM(D416:D416)</f>
        <v>500</v>
      </c>
      <c r="E415" s="79">
        <f t="shared" si="108"/>
        <v>0</v>
      </c>
      <c r="F415" s="79">
        <f t="shared" si="108"/>
        <v>0</v>
      </c>
      <c r="G415" s="79">
        <f t="shared" si="108"/>
        <v>500</v>
      </c>
      <c r="H415" s="79">
        <f t="shared" si="108"/>
        <v>500</v>
      </c>
      <c r="I415" s="79">
        <f t="shared" si="108"/>
        <v>0</v>
      </c>
      <c r="J415" s="79">
        <f t="shared" si="108"/>
        <v>500</v>
      </c>
      <c r="K415" s="79">
        <f t="shared" si="108"/>
        <v>0</v>
      </c>
      <c r="L415" s="79">
        <f aca="true" t="shared" si="109" ref="L415:R415">SUM(L416:L416)</f>
        <v>0</v>
      </c>
      <c r="M415" s="79">
        <f t="shared" si="109"/>
        <v>0</v>
      </c>
      <c r="N415" s="79">
        <f t="shared" si="109"/>
        <v>0</v>
      </c>
      <c r="O415" s="79"/>
      <c r="P415" s="79">
        <f t="shared" si="109"/>
        <v>0</v>
      </c>
      <c r="Q415" s="79">
        <f t="shared" si="109"/>
        <v>0</v>
      </c>
      <c r="R415" s="80">
        <f t="shared" si="109"/>
        <v>0</v>
      </c>
    </row>
    <row r="416" spans="1:18" s="14" customFormat="1" ht="20.25" customHeight="1">
      <c r="A416" s="54"/>
      <c r="B416" s="10" t="s">
        <v>148</v>
      </c>
      <c r="C416" s="5" t="s">
        <v>149</v>
      </c>
      <c r="D416" s="41">
        <v>500</v>
      </c>
      <c r="E416" s="41"/>
      <c r="F416" s="41"/>
      <c r="G416" s="85">
        <f>D416+E416-F416</f>
        <v>500</v>
      </c>
      <c r="H416" s="90">
        <f>G416</f>
        <v>500</v>
      </c>
      <c r="I416" s="41"/>
      <c r="J416" s="41">
        <f>H416</f>
        <v>500</v>
      </c>
      <c r="K416" s="82"/>
      <c r="L416" s="82"/>
      <c r="M416" s="82"/>
      <c r="N416" s="85"/>
      <c r="O416" s="85"/>
      <c r="P416" s="163"/>
      <c r="Q416" s="163"/>
      <c r="R416" s="130"/>
    </row>
    <row r="417" spans="1:18" s="14" customFormat="1" ht="26.25" customHeight="1">
      <c r="A417" s="47" t="s">
        <v>284</v>
      </c>
      <c r="B417" s="63"/>
      <c r="C417" s="37" t="s">
        <v>39</v>
      </c>
      <c r="D417" s="79">
        <f aca="true" t="shared" si="110" ref="D417:R417">D418</f>
        <v>1746462</v>
      </c>
      <c r="E417" s="79">
        <f t="shared" si="110"/>
        <v>0</v>
      </c>
      <c r="F417" s="79">
        <f t="shared" si="110"/>
        <v>53198</v>
      </c>
      <c r="G417" s="79">
        <f t="shared" si="110"/>
        <v>1693264</v>
      </c>
      <c r="H417" s="79">
        <f t="shared" si="110"/>
        <v>1693264</v>
      </c>
      <c r="I417" s="79">
        <f t="shared" si="110"/>
        <v>0</v>
      </c>
      <c r="J417" s="79">
        <f t="shared" si="110"/>
        <v>1693264</v>
      </c>
      <c r="K417" s="79">
        <f t="shared" si="110"/>
        <v>0</v>
      </c>
      <c r="L417" s="79">
        <f t="shared" si="110"/>
        <v>0</v>
      </c>
      <c r="M417" s="79">
        <f t="shared" si="110"/>
        <v>0</v>
      </c>
      <c r="N417" s="79">
        <f t="shared" si="110"/>
        <v>0</v>
      </c>
      <c r="O417" s="79"/>
      <c r="P417" s="79">
        <f t="shared" si="110"/>
        <v>0</v>
      </c>
      <c r="Q417" s="79">
        <f t="shared" si="110"/>
        <v>0</v>
      </c>
      <c r="R417" s="80">
        <f t="shared" si="110"/>
        <v>0</v>
      </c>
    </row>
    <row r="418" spans="1:18" s="14" customFormat="1" ht="22.5" customHeight="1">
      <c r="A418" s="49"/>
      <c r="B418" s="10" t="s">
        <v>285</v>
      </c>
      <c r="C418" s="5" t="s">
        <v>210</v>
      </c>
      <c r="D418" s="41">
        <v>1746462</v>
      </c>
      <c r="E418" s="41"/>
      <c r="F418" s="41">
        <v>53198</v>
      </c>
      <c r="G418" s="85">
        <f>D418+E418-F418</f>
        <v>1693264</v>
      </c>
      <c r="H418" s="41">
        <f>G418</f>
        <v>1693264</v>
      </c>
      <c r="I418" s="41"/>
      <c r="J418" s="81">
        <f>H418</f>
        <v>1693264</v>
      </c>
      <c r="K418" s="82">
        <v>0</v>
      </c>
      <c r="L418" s="82"/>
      <c r="M418" s="82"/>
      <c r="N418" s="85"/>
      <c r="O418" s="85"/>
      <c r="P418" s="163"/>
      <c r="Q418" s="163"/>
      <c r="R418" s="130"/>
    </row>
    <row r="419" spans="1:18" s="14" customFormat="1" ht="19.5" customHeight="1">
      <c r="A419" s="134" t="s">
        <v>103</v>
      </c>
      <c r="B419" s="138"/>
      <c r="C419" s="177" t="s">
        <v>204</v>
      </c>
      <c r="D419" s="129">
        <f>SUM(D420:D421)</f>
        <v>2565746</v>
      </c>
      <c r="E419" s="129">
        <f>SUM(E420:E421)</f>
        <v>0</v>
      </c>
      <c r="F419" s="129">
        <f>SUM(F420:F421)</f>
        <v>0</v>
      </c>
      <c r="G419" s="129">
        <f>SUM(G420:G421)</f>
        <v>2565746</v>
      </c>
      <c r="H419" s="129">
        <f>SUM(H420:H421)</f>
        <v>84246</v>
      </c>
      <c r="I419" s="129">
        <f aca="true" t="shared" si="111" ref="I419:R419">SUM(I420:I421)</f>
        <v>0</v>
      </c>
      <c r="J419" s="129">
        <f t="shared" si="111"/>
        <v>84246</v>
      </c>
      <c r="K419" s="129">
        <f t="shared" si="111"/>
        <v>0</v>
      </c>
      <c r="L419" s="129">
        <f t="shared" si="111"/>
        <v>0</v>
      </c>
      <c r="M419" s="129">
        <f t="shared" si="111"/>
        <v>0</v>
      </c>
      <c r="N419" s="129">
        <f t="shared" si="111"/>
        <v>0</v>
      </c>
      <c r="O419" s="129"/>
      <c r="P419" s="129">
        <f t="shared" si="111"/>
        <v>2481500</v>
      </c>
      <c r="Q419" s="129">
        <f t="shared" si="111"/>
        <v>2481500</v>
      </c>
      <c r="R419" s="156">
        <f t="shared" si="111"/>
        <v>0</v>
      </c>
    </row>
    <row r="420" spans="1:18" s="14" customFormat="1" ht="21.75" customHeight="1">
      <c r="A420" s="49"/>
      <c r="B420" s="8" t="s">
        <v>121</v>
      </c>
      <c r="C420" s="5" t="s">
        <v>122</v>
      </c>
      <c r="D420" s="41">
        <v>84246</v>
      </c>
      <c r="E420" s="41"/>
      <c r="F420" s="41"/>
      <c r="G420" s="85">
        <f>D420+E420-F420</f>
        <v>84246</v>
      </c>
      <c r="H420" s="41">
        <f>G420</f>
        <v>84246</v>
      </c>
      <c r="I420" s="41"/>
      <c r="J420" s="81">
        <f>H420</f>
        <v>84246</v>
      </c>
      <c r="K420" s="82"/>
      <c r="L420" s="82"/>
      <c r="M420" s="82"/>
      <c r="N420" s="85"/>
      <c r="O420" s="85"/>
      <c r="P420" s="82"/>
      <c r="Q420" s="82"/>
      <c r="R420" s="159"/>
    </row>
    <row r="421" spans="1:18" s="14" customFormat="1" ht="21" customHeight="1">
      <c r="A421" s="49"/>
      <c r="B421" s="10" t="s">
        <v>175</v>
      </c>
      <c r="C421" s="5" t="s">
        <v>115</v>
      </c>
      <c r="D421" s="41">
        <v>2481500</v>
      </c>
      <c r="E421" s="41"/>
      <c r="F421" s="41"/>
      <c r="G421" s="85">
        <f>D421+E421-F421</f>
        <v>2481500</v>
      </c>
      <c r="H421" s="41"/>
      <c r="I421" s="41"/>
      <c r="J421" s="81"/>
      <c r="K421" s="82"/>
      <c r="L421" s="82"/>
      <c r="M421" s="82"/>
      <c r="N421" s="85"/>
      <c r="O421" s="85"/>
      <c r="P421" s="82">
        <f>G421</f>
        <v>2481500</v>
      </c>
      <c r="Q421" s="82">
        <f>P421</f>
        <v>2481500</v>
      </c>
      <c r="R421" s="159"/>
    </row>
    <row r="422" spans="1:18" s="14" customFormat="1" ht="17.25" customHeight="1">
      <c r="A422" s="50" t="s">
        <v>230</v>
      </c>
      <c r="B422" s="65"/>
      <c r="C422" s="16" t="s">
        <v>237</v>
      </c>
      <c r="D422" s="83">
        <f aca="true" t="shared" si="112" ref="D422:R422">D423+D442+D465+D472+D487+D506+D514</f>
        <v>4419055</v>
      </c>
      <c r="E422" s="83">
        <f t="shared" si="112"/>
        <v>0</v>
      </c>
      <c r="F422" s="83">
        <f t="shared" si="112"/>
        <v>0</v>
      </c>
      <c r="G422" s="83">
        <f t="shared" si="112"/>
        <v>4419055</v>
      </c>
      <c r="H422" s="83">
        <f t="shared" si="112"/>
        <v>4406055</v>
      </c>
      <c r="I422" s="83">
        <f t="shared" si="112"/>
        <v>2326434</v>
      </c>
      <c r="J422" s="83">
        <f t="shared" si="112"/>
        <v>993875</v>
      </c>
      <c r="K422" s="83">
        <f t="shared" si="112"/>
        <v>38610</v>
      </c>
      <c r="L422" s="83">
        <f t="shared" si="112"/>
        <v>1047136</v>
      </c>
      <c r="M422" s="83">
        <f t="shared" si="112"/>
        <v>0</v>
      </c>
      <c r="N422" s="83">
        <f t="shared" si="112"/>
        <v>0</v>
      </c>
      <c r="O422" s="83">
        <f t="shared" si="112"/>
        <v>0</v>
      </c>
      <c r="P422" s="83">
        <f t="shared" si="112"/>
        <v>13000</v>
      </c>
      <c r="Q422" s="83">
        <f t="shared" si="112"/>
        <v>13000</v>
      </c>
      <c r="R422" s="83">
        <f t="shared" si="112"/>
        <v>0</v>
      </c>
    </row>
    <row r="423" spans="1:18" s="14" customFormat="1" ht="19.5" customHeight="1">
      <c r="A423" s="52" t="s">
        <v>232</v>
      </c>
      <c r="B423" s="64"/>
      <c r="C423" s="37" t="s">
        <v>397</v>
      </c>
      <c r="D423" s="79">
        <f>SUM(D424:D441)</f>
        <v>1305041</v>
      </c>
      <c r="E423" s="79">
        <f>SUM(E424:E441)</f>
        <v>0</v>
      </c>
      <c r="F423" s="79">
        <f>SUM(F424:F441)</f>
        <v>0</v>
      </c>
      <c r="G423" s="79">
        <f>SUM(G424:G441)</f>
        <v>1305041</v>
      </c>
      <c r="H423" s="79">
        <f aca="true" t="shared" si="113" ref="H423:R423">SUM(H424:H441)</f>
        <v>1305041</v>
      </c>
      <c r="I423" s="79">
        <f t="shared" si="113"/>
        <v>749177</v>
      </c>
      <c r="J423" s="79">
        <f t="shared" si="113"/>
        <v>426409</v>
      </c>
      <c r="K423" s="79">
        <f t="shared" si="113"/>
        <v>0</v>
      </c>
      <c r="L423" s="79">
        <f t="shared" si="113"/>
        <v>129455</v>
      </c>
      <c r="M423" s="79">
        <f t="shared" si="113"/>
        <v>0</v>
      </c>
      <c r="N423" s="79">
        <f t="shared" si="113"/>
        <v>0</v>
      </c>
      <c r="O423" s="79"/>
      <c r="P423" s="79">
        <f t="shared" si="113"/>
        <v>0</v>
      </c>
      <c r="Q423" s="79">
        <f t="shared" si="113"/>
        <v>0</v>
      </c>
      <c r="R423" s="80">
        <f t="shared" si="113"/>
        <v>0</v>
      </c>
    </row>
    <row r="424" spans="1:18" s="14" customFormat="1" ht="15.75" customHeight="1">
      <c r="A424" s="55"/>
      <c r="B424" s="10" t="s">
        <v>289</v>
      </c>
      <c r="C424" s="6" t="s">
        <v>290</v>
      </c>
      <c r="D424" s="41">
        <v>129455</v>
      </c>
      <c r="E424" s="41"/>
      <c r="F424" s="41"/>
      <c r="G424" s="85">
        <f>D424+E424-F424</f>
        <v>129455</v>
      </c>
      <c r="H424" s="41">
        <f>G424</f>
        <v>129455</v>
      </c>
      <c r="I424" s="41">
        <v>0</v>
      </c>
      <c r="J424" s="81"/>
      <c r="K424" s="82">
        <v>0</v>
      </c>
      <c r="L424" s="82">
        <f>H424</f>
        <v>129455</v>
      </c>
      <c r="M424" s="82"/>
      <c r="N424" s="85"/>
      <c r="O424" s="85"/>
      <c r="P424" s="163"/>
      <c r="Q424" s="163"/>
      <c r="R424" s="130"/>
    </row>
    <row r="425" spans="1:18" s="14" customFormat="1" ht="15.75" customHeight="1">
      <c r="A425" s="55"/>
      <c r="B425" s="10" t="s">
        <v>140</v>
      </c>
      <c r="C425" s="5" t="s">
        <v>141</v>
      </c>
      <c r="D425" s="41">
        <v>597758</v>
      </c>
      <c r="E425" s="41"/>
      <c r="F425" s="41"/>
      <c r="G425" s="85">
        <f aca="true" t="shared" si="114" ref="G425:G441">D425+E425-F425</f>
        <v>597758</v>
      </c>
      <c r="H425" s="41">
        <f aca="true" t="shared" si="115" ref="H425:H441">G425</f>
        <v>597758</v>
      </c>
      <c r="I425" s="41">
        <f>H425</f>
        <v>597758</v>
      </c>
      <c r="J425" s="81"/>
      <c r="K425" s="82">
        <v>0</v>
      </c>
      <c r="L425" s="82"/>
      <c r="M425" s="82"/>
      <c r="N425" s="85"/>
      <c r="O425" s="85"/>
      <c r="P425" s="163"/>
      <c r="Q425" s="163"/>
      <c r="R425" s="130"/>
    </row>
    <row r="426" spans="1:18" s="14" customFormat="1" ht="15" customHeight="1">
      <c r="A426" s="55"/>
      <c r="B426" s="10" t="s">
        <v>144</v>
      </c>
      <c r="C426" s="5" t="s">
        <v>388</v>
      </c>
      <c r="D426" s="41">
        <v>38106</v>
      </c>
      <c r="E426" s="41"/>
      <c r="F426" s="41"/>
      <c r="G426" s="85">
        <f t="shared" si="114"/>
        <v>38106</v>
      </c>
      <c r="H426" s="41">
        <f t="shared" si="115"/>
        <v>38106</v>
      </c>
      <c r="I426" s="41">
        <f>H426</f>
        <v>38106</v>
      </c>
      <c r="J426" s="81"/>
      <c r="K426" s="82">
        <v>0</v>
      </c>
      <c r="L426" s="82"/>
      <c r="M426" s="82"/>
      <c r="N426" s="85"/>
      <c r="O426" s="85"/>
      <c r="P426" s="163"/>
      <c r="Q426" s="163"/>
      <c r="R426" s="130"/>
    </row>
    <row r="427" spans="1:18" s="14" customFormat="1" ht="15" customHeight="1">
      <c r="A427" s="55"/>
      <c r="B427" s="58" t="s">
        <v>190</v>
      </c>
      <c r="C427" s="5" t="s">
        <v>575</v>
      </c>
      <c r="D427" s="41">
        <v>97664</v>
      </c>
      <c r="E427" s="41"/>
      <c r="F427" s="41"/>
      <c r="G427" s="85">
        <f t="shared" si="114"/>
        <v>97664</v>
      </c>
      <c r="H427" s="41">
        <f t="shared" si="115"/>
        <v>97664</v>
      </c>
      <c r="I427" s="41">
        <f>H427</f>
        <v>97664</v>
      </c>
      <c r="J427" s="81"/>
      <c r="K427" s="82">
        <v>0</v>
      </c>
      <c r="L427" s="82"/>
      <c r="M427" s="82"/>
      <c r="N427" s="85"/>
      <c r="O427" s="85"/>
      <c r="P427" s="163"/>
      <c r="Q427" s="163"/>
      <c r="R427" s="130"/>
    </row>
    <row r="428" spans="1:18" s="14" customFormat="1" ht="13.5" customHeight="1">
      <c r="A428" s="55"/>
      <c r="B428" s="58" t="s">
        <v>146</v>
      </c>
      <c r="C428" s="5" t="s">
        <v>107</v>
      </c>
      <c r="D428" s="41">
        <v>15649</v>
      </c>
      <c r="E428" s="41"/>
      <c r="F428" s="41"/>
      <c r="G428" s="85">
        <f t="shared" si="114"/>
        <v>15649</v>
      </c>
      <c r="H428" s="41">
        <f t="shared" si="115"/>
        <v>15649</v>
      </c>
      <c r="I428" s="41">
        <f>H428</f>
        <v>15649</v>
      </c>
      <c r="J428" s="81"/>
      <c r="K428" s="82">
        <v>0</v>
      </c>
      <c r="L428" s="82"/>
      <c r="M428" s="82"/>
      <c r="N428" s="85"/>
      <c r="O428" s="85"/>
      <c r="P428" s="163"/>
      <c r="Q428" s="163"/>
      <c r="R428" s="130"/>
    </row>
    <row r="429" spans="1:18" s="14" customFormat="1" ht="14.25" customHeight="1">
      <c r="A429" s="55"/>
      <c r="B429" s="10" t="s">
        <v>148</v>
      </c>
      <c r="C429" s="6" t="s">
        <v>257</v>
      </c>
      <c r="D429" s="41">
        <v>86118</v>
      </c>
      <c r="E429" s="41"/>
      <c r="F429" s="41"/>
      <c r="G429" s="85">
        <f t="shared" si="114"/>
        <v>86118</v>
      </c>
      <c r="H429" s="41">
        <f t="shared" si="115"/>
        <v>86118</v>
      </c>
      <c r="I429" s="41">
        <v>0</v>
      </c>
      <c r="J429" s="81">
        <f>H429</f>
        <v>86118</v>
      </c>
      <c r="K429" s="82">
        <v>0</v>
      </c>
      <c r="L429" s="82"/>
      <c r="M429" s="82"/>
      <c r="N429" s="85"/>
      <c r="O429" s="85"/>
      <c r="P429" s="163"/>
      <c r="Q429" s="163"/>
      <c r="R429" s="130"/>
    </row>
    <row r="430" spans="1:18" s="14" customFormat="1" ht="16.5" customHeight="1">
      <c r="A430" s="55"/>
      <c r="B430" s="10" t="s">
        <v>220</v>
      </c>
      <c r="C430" s="6" t="s">
        <v>291</v>
      </c>
      <c r="D430" s="41">
        <v>163000</v>
      </c>
      <c r="E430" s="41"/>
      <c r="F430" s="41"/>
      <c r="G430" s="85">
        <f t="shared" si="114"/>
        <v>163000</v>
      </c>
      <c r="H430" s="41">
        <f t="shared" si="115"/>
        <v>163000</v>
      </c>
      <c r="I430" s="41">
        <v>0</v>
      </c>
      <c r="J430" s="81">
        <f aca="true" t="shared" si="116" ref="J430:J441">H430</f>
        <v>163000</v>
      </c>
      <c r="K430" s="82">
        <v>0</v>
      </c>
      <c r="L430" s="82"/>
      <c r="M430" s="82"/>
      <c r="N430" s="85"/>
      <c r="O430" s="85"/>
      <c r="P430" s="163"/>
      <c r="Q430" s="163"/>
      <c r="R430" s="130"/>
    </row>
    <row r="431" spans="1:18" s="14" customFormat="1" ht="15.75" customHeight="1">
      <c r="A431" s="55"/>
      <c r="B431" s="10" t="s">
        <v>294</v>
      </c>
      <c r="C431" s="6" t="s">
        <v>295</v>
      </c>
      <c r="D431" s="41">
        <v>7200</v>
      </c>
      <c r="E431" s="41"/>
      <c r="F431" s="41"/>
      <c r="G431" s="85">
        <f t="shared" si="114"/>
        <v>7200</v>
      </c>
      <c r="H431" s="41">
        <f t="shared" si="115"/>
        <v>7200</v>
      </c>
      <c r="I431" s="41">
        <v>0</v>
      </c>
      <c r="J431" s="81">
        <f t="shared" si="116"/>
        <v>7200</v>
      </c>
      <c r="K431" s="82">
        <v>0</v>
      </c>
      <c r="L431" s="82"/>
      <c r="M431" s="82"/>
      <c r="N431" s="85"/>
      <c r="O431" s="85"/>
      <c r="P431" s="163"/>
      <c r="Q431" s="163"/>
      <c r="R431" s="130"/>
    </row>
    <row r="432" spans="1:18" s="14" customFormat="1" ht="16.5" customHeight="1">
      <c r="A432" s="55"/>
      <c r="B432" s="10" t="s">
        <v>150</v>
      </c>
      <c r="C432" s="6" t="s">
        <v>223</v>
      </c>
      <c r="D432" s="41">
        <v>99000</v>
      </c>
      <c r="E432" s="41"/>
      <c r="F432" s="41"/>
      <c r="G432" s="85">
        <f t="shared" si="114"/>
        <v>99000</v>
      </c>
      <c r="H432" s="41">
        <f t="shared" si="115"/>
        <v>99000</v>
      </c>
      <c r="I432" s="41">
        <v>0</v>
      </c>
      <c r="J432" s="81">
        <f t="shared" si="116"/>
        <v>99000</v>
      </c>
      <c r="K432" s="82">
        <v>0</v>
      </c>
      <c r="L432" s="82"/>
      <c r="M432" s="82"/>
      <c r="N432" s="85"/>
      <c r="O432" s="85"/>
      <c r="P432" s="163"/>
      <c r="Q432" s="163"/>
      <c r="R432" s="130"/>
    </row>
    <row r="433" spans="1:18" s="14" customFormat="1" ht="16.5" customHeight="1">
      <c r="A433" s="55"/>
      <c r="B433" s="10" t="s">
        <v>208</v>
      </c>
      <c r="C433" s="6" t="s">
        <v>212</v>
      </c>
      <c r="D433" s="41">
        <v>1490</v>
      </c>
      <c r="E433" s="41"/>
      <c r="F433" s="41"/>
      <c r="G433" s="85">
        <f t="shared" si="114"/>
        <v>1490</v>
      </c>
      <c r="H433" s="41">
        <f t="shared" si="115"/>
        <v>1490</v>
      </c>
      <c r="I433" s="41">
        <v>0</v>
      </c>
      <c r="J433" s="81">
        <f t="shared" si="116"/>
        <v>1490</v>
      </c>
      <c r="K433" s="82"/>
      <c r="L433" s="82"/>
      <c r="M433" s="82"/>
      <c r="N433" s="85"/>
      <c r="O433" s="85"/>
      <c r="P433" s="163"/>
      <c r="Q433" s="163"/>
      <c r="R433" s="130"/>
    </row>
    <row r="434" spans="1:18" s="14" customFormat="1" ht="16.5" customHeight="1">
      <c r="A434" s="55"/>
      <c r="B434" s="10" t="s">
        <v>153</v>
      </c>
      <c r="C434" s="6" t="s">
        <v>225</v>
      </c>
      <c r="D434" s="41">
        <v>30300</v>
      </c>
      <c r="E434" s="41"/>
      <c r="F434" s="41"/>
      <c r="G434" s="85">
        <f t="shared" si="114"/>
        <v>30300</v>
      </c>
      <c r="H434" s="41">
        <f t="shared" si="115"/>
        <v>30300</v>
      </c>
      <c r="I434" s="41">
        <v>0</v>
      </c>
      <c r="J434" s="81">
        <f t="shared" si="116"/>
        <v>30300</v>
      </c>
      <c r="K434" s="82">
        <v>0</v>
      </c>
      <c r="L434" s="82"/>
      <c r="M434" s="82"/>
      <c r="N434" s="85"/>
      <c r="O434" s="85"/>
      <c r="P434" s="163"/>
      <c r="Q434" s="163"/>
      <c r="R434" s="130"/>
    </row>
    <row r="435" spans="1:18" s="14" customFormat="1" ht="16.5" customHeight="1">
      <c r="A435" s="55"/>
      <c r="B435" s="10" t="s">
        <v>303</v>
      </c>
      <c r="C435" s="5" t="s">
        <v>307</v>
      </c>
      <c r="D435" s="41">
        <v>3398</v>
      </c>
      <c r="E435" s="41"/>
      <c r="F435" s="41"/>
      <c r="G435" s="85">
        <f t="shared" si="114"/>
        <v>3398</v>
      </c>
      <c r="H435" s="41">
        <f t="shared" si="115"/>
        <v>3398</v>
      </c>
      <c r="I435" s="41">
        <v>0</v>
      </c>
      <c r="J435" s="81">
        <f t="shared" si="116"/>
        <v>3398</v>
      </c>
      <c r="K435" s="82"/>
      <c r="L435" s="82"/>
      <c r="M435" s="82"/>
      <c r="N435" s="85"/>
      <c r="O435" s="85"/>
      <c r="P435" s="163"/>
      <c r="Q435" s="163"/>
      <c r="R435" s="130"/>
    </row>
    <row r="436" spans="1:18" s="14" customFormat="1" ht="16.5" customHeight="1">
      <c r="A436" s="55"/>
      <c r="B436" s="10" t="s">
        <v>155</v>
      </c>
      <c r="C436" s="6" t="s">
        <v>156</v>
      </c>
      <c r="D436" s="41">
        <v>3600</v>
      </c>
      <c r="E436" s="41"/>
      <c r="F436" s="41"/>
      <c r="G436" s="85">
        <f t="shared" si="114"/>
        <v>3600</v>
      </c>
      <c r="H436" s="41">
        <f t="shared" si="115"/>
        <v>3600</v>
      </c>
      <c r="I436" s="41">
        <v>0</v>
      </c>
      <c r="J436" s="81">
        <f t="shared" si="116"/>
        <v>3600</v>
      </c>
      <c r="K436" s="82">
        <v>0</v>
      </c>
      <c r="L436" s="82"/>
      <c r="M436" s="82"/>
      <c r="N436" s="85"/>
      <c r="O436" s="85"/>
      <c r="P436" s="163"/>
      <c r="Q436" s="163"/>
      <c r="R436" s="130"/>
    </row>
    <row r="437" spans="1:18" s="14" customFormat="1" ht="16.5" customHeight="1">
      <c r="A437" s="55"/>
      <c r="B437" s="10" t="s">
        <v>157</v>
      </c>
      <c r="C437" s="6" t="s">
        <v>158</v>
      </c>
      <c r="D437" s="41">
        <v>1392</v>
      </c>
      <c r="E437" s="41"/>
      <c r="F437" s="41"/>
      <c r="G437" s="85">
        <f t="shared" si="114"/>
        <v>1392</v>
      </c>
      <c r="H437" s="41">
        <f t="shared" si="115"/>
        <v>1392</v>
      </c>
      <c r="I437" s="41">
        <v>0</v>
      </c>
      <c r="J437" s="81">
        <f t="shared" si="116"/>
        <v>1392</v>
      </c>
      <c r="K437" s="82">
        <v>0</v>
      </c>
      <c r="L437" s="82"/>
      <c r="M437" s="82"/>
      <c r="N437" s="85"/>
      <c r="O437" s="85"/>
      <c r="P437" s="163"/>
      <c r="Q437" s="163"/>
      <c r="R437" s="130"/>
    </row>
    <row r="438" spans="1:18" s="14" customFormat="1" ht="15" customHeight="1">
      <c r="A438" s="55"/>
      <c r="B438" s="10" t="s">
        <v>159</v>
      </c>
      <c r="C438" s="6" t="s">
        <v>160</v>
      </c>
      <c r="D438" s="41">
        <v>25911</v>
      </c>
      <c r="E438" s="41"/>
      <c r="F438" s="41"/>
      <c r="G438" s="85">
        <f t="shared" si="114"/>
        <v>25911</v>
      </c>
      <c r="H438" s="41">
        <f t="shared" si="115"/>
        <v>25911</v>
      </c>
      <c r="I438" s="41">
        <v>0</v>
      </c>
      <c r="J438" s="81">
        <f t="shared" si="116"/>
        <v>25911</v>
      </c>
      <c r="K438" s="82">
        <v>0</v>
      </c>
      <c r="L438" s="82"/>
      <c r="M438" s="82"/>
      <c r="N438" s="85"/>
      <c r="O438" s="85"/>
      <c r="P438" s="163"/>
      <c r="Q438" s="163"/>
      <c r="R438" s="130"/>
    </row>
    <row r="439" spans="1:18" s="14" customFormat="1" ht="15" customHeight="1">
      <c r="A439" s="55"/>
      <c r="B439" s="10" t="s">
        <v>304</v>
      </c>
      <c r="C439" s="5" t="s">
        <v>566</v>
      </c>
      <c r="D439" s="41">
        <v>3000</v>
      </c>
      <c r="E439" s="41"/>
      <c r="F439" s="41"/>
      <c r="G439" s="85">
        <f t="shared" si="114"/>
        <v>3000</v>
      </c>
      <c r="H439" s="41">
        <f t="shared" si="115"/>
        <v>3000</v>
      </c>
      <c r="I439" s="41">
        <v>0</v>
      </c>
      <c r="J439" s="81">
        <f t="shared" si="116"/>
        <v>3000</v>
      </c>
      <c r="K439" s="82"/>
      <c r="L439" s="82"/>
      <c r="M439" s="82"/>
      <c r="N439" s="85"/>
      <c r="O439" s="85"/>
      <c r="P439" s="163"/>
      <c r="Q439" s="163"/>
      <c r="R439" s="130"/>
    </row>
    <row r="440" spans="1:18" s="14" customFormat="1" ht="15" customHeight="1">
      <c r="A440" s="55"/>
      <c r="B440" s="10" t="s">
        <v>305</v>
      </c>
      <c r="C440" s="5" t="s">
        <v>313</v>
      </c>
      <c r="D440" s="41">
        <v>500</v>
      </c>
      <c r="E440" s="41"/>
      <c r="F440" s="41"/>
      <c r="G440" s="85">
        <f t="shared" si="114"/>
        <v>500</v>
      </c>
      <c r="H440" s="41">
        <f t="shared" si="115"/>
        <v>500</v>
      </c>
      <c r="I440" s="41">
        <v>0</v>
      </c>
      <c r="J440" s="81">
        <f t="shared" si="116"/>
        <v>500</v>
      </c>
      <c r="K440" s="82"/>
      <c r="L440" s="82"/>
      <c r="M440" s="82"/>
      <c r="N440" s="85"/>
      <c r="O440" s="85"/>
      <c r="P440" s="163"/>
      <c r="Q440" s="163"/>
      <c r="R440" s="130"/>
    </row>
    <row r="441" spans="1:18" s="14" customFormat="1" ht="15" customHeight="1">
      <c r="A441" s="55"/>
      <c r="B441" s="10" t="s">
        <v>306</v>
      </c>
      <c r="C441" s="5" t="s">
        <v>314</v>
      </c>
      <c r="D441" s="41">
        <v>1500</v>
      </c>
      <c r="E441" s="41"/>
      <c r="F441" s="41"/>
      <c r="G441" s="85">
        <f t="shared" si="114"/>
        <v>1500</v>
      </c>
      <c r="H441" s="41">
        <f t="shared" si="115"/>
        <v>1500</v>
      </c>
      <c r="I441" s="41">
        <v>0</v>
      </c>
      <c r="J441" s="81">
        <f t="shared" si="116"/>
        <v>1500</v>
      </c>
      <c r="K441" s="82"/>
      <c r="L441" s="82"/>
      <c r="M441" s="82"/>
      <c r="N441" s="85"/>
      <c r="O441" s="85"/>
      <c r="P441" s="163"/>
      <c r="Q441" s="163"/>
      <c r="R441" s="130"/>
    </row>
    <row r="442" spans="1:18" s="14" customFormat="1" ht="15.75" customHeight="1">
      <c r="A442" s="52" t="s">
        <v>233</v>
      </c>
      <c r="B442" s="64"/>
      <c r="C442" s="37" t="s">
        <v>293</v>
      </c>
      <c r="D442" s="79">
        <f>SUM(D443:D464)</f>
        <v>1075454</v>
      </c>
      <c r="E442" s="79">
        <f>SUM(E443:E464)</f>
        <v>0</v>
      </c>
      <c r="F442" s="79">
        <f>SUM(F443:F464)</f>
        <v>0</v>
      </c>
      <c r="G442" s="79">
        <f>SUM(G443:G464)</f>
        <v>1075454</v>
      </c>
      <c r="H442" s="79">
        <f aca="true" t="shared" si="117" ref="H442:R442">SUM(H443:H464)</f>
        <v>1075454</v>
      </c>
      <c r="I442" s="79">
        <f t="shared" si="117"/>
        <v>698267</v>
      </c>
      <c r="J442" s="79">
        <f t="shared" si="117"/>
        <v>375376</v>
      </c>
      <c r="K442" s="79">
        <f t="shared" si="117"/>
        <v>1811</v>
      </c>
      <c r="L442" s="79">
        <f t="shared" si="117"/>
        <v>0</v>
      </c>
      <c r="M442" s="79">
        <f t="shared" si="117"/>
        <v>0</v>
      </c>
      <c r="N442" s="79">
        <f t="shared" si="117"/>
        <v>0</v>
      </c>
      <c r="O442" s="79"/>
      <c r="P442" s="79">
        <f t="shared" si="117"/>
        <v>0</v>
      </c>
      <c r="Q442" s="79">
        <f t="shared" si="117"/>
        <v>0</v>
      </c>
      <c r="R442" s="80">
        <f t="shared" si="117"/>
        <v>0</v>
      </c>
    </row>
    <row r="443" spans="1:18" s="14" customFormat="1" ht="25.5" customHeight="1">
      <c r="A443" s="49"/>
      <c r="B443" s="10" t="s">
        <v>326</v>
      </c>
      <c r="C443" s="5" t="s">
        <v>570</v>
      </c>
      <c r="D443" s="41">
        <v>1811</v>
      </c>
      <c r="E443" s="41"/>
      <c r="F443" s="41"/>
      <c r="G443" s="85">
        <f>D443+E443-F443</f>
        <v>1811</v>
      </c>
      <c r="H443" s="41">
        <f>G443</f>
        <v>1811</v>
      </c>
      <c r="I443" s="41"/>
      <c r="J443" s="81"/>
      <c r="K443" s="82">
        <f>H443</f>
        <v>1811</v>
      </c>
      <c r="L443" s="82"/>
      <c r="M443" s="82"/>
      <c r="N443" s="85"/>
      <c r="O443" s="85"/>
      <c r="P443" s="163"/>
      <c r="Q443" s="163"/>
      <c r="R443" s="130"/>
    </row>
    <row r="444" spans="1:18" s="14" customFormat="1" ht="19.5" customHeight="1">
      <c r="A444" s="49"/>
      <c r="B444" s="10" t="s">
        <v>140</v>
      </c>
      <c r="C444" s="5" t="s">
        <v>141</v>
      </c>
      <c r="D444" s="41">
        <v>546564</v>
      </c>
      <c r="E444" s="41"/>
      <c r="F444" s="41"/>
      <c r="G444" s="85">
        <f aca="true" t="shared" si="118" ref="G444:G464">D444+E444-F444</f>
        <v>546564</v>
      </c>
      <c r="H444" s="41">
        <f aca="true" t="shared" si="119" ref="H444:H464">G444</f>
        <v>546564</v>
      </c>
      <c r="I444" s="41">
        <f>H444</f>
        <v>546564</v>
      </c>
      <c r="J444" s="81"/>
      <c r="K444" s="82"/>
      <c r="L444" s="82"/>
      <c r="M444" s="82"/>
      <c r="N444" s="85"/>
      <c r="O444" s="85"/>
      <c r="P444" s="163"/>
      <c r="Q444" s="163"/>
      <c r="R444" s="130"/>
    </row>
    <row r="445" spans="1:18" s="14" customFormat="1" ht="17.25" customHeight="1">
      <c r="A445" s="49"/>
      <c r="B445" s="10" t="s">
        <v>144</v>
      </c>
      <c r="C445" s="5" t="s">
        <v>388</v>
      </c>
      <c r="D445" s="41">
        <v>44015</v>
      </c>
      <c r="E445" s="41"/>
      <c r="F445" s="41"/>
      <c r="G445" s="85">
        <f t="shared" si="118"/>
        <v>44015</v>
      </c>
      <c r="H445" s="41">
        <f t="shared" si="119"/>
        <v>44015</v>
      </c>
      <c r="I445" s="41">
        <f>H445</f>
        <v>44015</v>
      </c>
      <c r="J445" s="81"/>
      <c r="K445" s="82">
        <v>0</v>
      </c>
      <c r="L445" s="82"/>
      <c r="M445" s="82"/>
      <c r="N445" s="85"/>
      <c r="O445" s="85"/>
      <c r="P445" s="163"/>
      <c r="Q445" s="163"/>
      <c r="R445" s="130"/>
    </row>
    <row r="446" spans="1:18" s="14" customFormat="1" ht="18" customHeight="1">
      <c r="A446" s="49"/>
      <c r="B446" s="58" t="s">
        <v>190</v>
      </c>
      <c r="C446" s="5" t="s">
        <v>575</v>
      </c>
      <c r="D446" s="41">
        <v>90058</v>
      </c>
      <c r="E446" s="41"/>
      <c r="F446" s="41"/>
      <c r="G446" s="85">
        <f t="shared" si="118"/>
        <v>90058</v>
      </c>
      <c r="H446" s="41">
        <f t="shared" si="119"/>
        <v>90058</v>
      </c>
      <c r="I446" s="41">
        <f>H446</f>
        <v>90058</v>
      </c>
      <c r="J446" s="81"/>
      <c r="K446" s="82">
        <v>0</v>
      </c>
      <c r="L446" s="82"/>
      <c r="M446" s="82"/>
      <c r="N446" s="85"/>
      <c r="O446" s="85"/>
      <c r="P446" s="163"/>
      <c r="Q446" s="163"/>
      <c r="R446" s="130"/>
    </row>
    <row r="447" spans="1:18" s="14" customFormat="1" ht="15.75" customHeight="1">
      <c r="A447" s="49"/>
      <c r="B447" s="10" t="s">
        <v>146</v>
      </c>
      <c r="C447" s="5" t="s">
        <v>107</v>
      </c>
      <c r="D447" s="41">
        <v>14430</v>
      </c>
      <c r="E447" s="41"/>
      <c r="F447" s="41"/>
      <c r="G447" s="85">
        <f t="shared" si="118"/>
        <v>14430</v>
      </c>
      <c r="H447" s="41">
        <f t="shared" si="119"/>
        <v>14430</v>
      </c>
      <c r="I447" s="41">
        <f>H447</f>
        <v>14430</v>
      </c>
      <c r="J447" s="81"/>
      <c r="K447" s="82">
        <v>0</v>
      </c>
      <c r="L447" s="82"/>
      <c r="M447" s="82"/>
      <c r="N447" s="85"/>
      <c r="O447" s="85"/>
      <c r="P447" s="163"/>
      <c r="Q447" s="163"/>
      <c r="R447" s="130"/>
    </row>
    <row r="448" spans="1:18" s="14" customFormat="1" ht="15.75" customHeight="1">
      <c r="A448" s="49"/>
      <c r="B448" s="10" t="s">
        <v>499</v>
      </c>
      <c r="C448" s="5" t="s">
        <v>11</v>
      </c>
      <c r="D448" s="41">
        <v>3200</v>
      </c>
      <c r="E448" s="41"/>
      <c r="F448" s="41"/>
      <c r="G448" s="85">
        <f t="shared" si="118"/>
        <v>3200</v>
      </c>
      <c r="H448" s="41">
        <f t="shared" si="119"/>
        <v>3200</v>
      </c>
      <c r="I448" s="41">
        <f>H448</f>
        <v>3200</v>
      </c>
      <c r="J448" s="81"/>
      <c r="K448" s="82"/>
      <c r="L448" s="82"/>
      <c r="M448" s="82"/>
      <c r="N448" s="85"/>
      <c r="O448" s="85"/>
      <c r="P448" s="163"/>
      <c r="Q448" s="163"/>
      <c r="R448" s="130"/>
    </row>
    <row r="449" spans="1:18" s="14" customFormat="1" ht="15.75" customHeight="1">
      <c r="A449" s="49"/>
      <c r="B449" s="10" t="s">
        <v>148</v>
      </c>
      <c r="C449" s="6" t="s">
        <v>257</v>
      </c>
      <c r="D449" s="41">
        <v>41150</v>
      </c>
      <c r="E449" s="41"/>
      <c r="F449" s="41"/>
      <c r="G449" s="85">
        <f t="shared" si="118"/>
        <v>41150</v>
      </c>
      <c r="H449" s="41">
        <f t="shared" si="119"/>
        <v>41150</v>
      </c>
      <c r="I449" s="41"/>
      <c r="J449" s="81">
        <f>H449</f>
        <v>41150</v>
      </c>
      <c r="K449" s="82">
        <v>0</v>
      </c>
      <c r="L449" s="82"/>
      <c r="M449" s="82"/>
      <c r="N449" s="85"/>
      <c r="O449" s="85"/>
      <c r="P449" s="163"/>
      <c r="Q449" s="163"/>
      <c r="R449" s="130"/>
    </row>
    <row r="450" spans="1:18" s="14" customFormat="1" ht="16.5" customHeight="1">
      <c r="A450" s="49"/>
      <c r="B450" s="10" t="s">
        <v>220</v>
      </c>
      <c r="C450" s="6" t="s">
        <v>291</v>
      </c>
      <c r="D450" s="41">
        <v>400</v>
      </c>
      <c r="E450" s="41"/>
      <c r="F450" s="41"/>
      <c r="G450" s="85">
        <f t="shared" si="118"/>
        <v>400</v>
      </c>
      <c r="H450" s="41">
        <f t="shared" si="119"/>
        <v>400</v>
      </c>
      <c r="I450" s="41"/>
      <c r="J450" s="81">
        <f aca="true" t="shared" si="120" ref="J450:J464">H450</f>
        <v>400</v>
      </c>
      <c r="K450" s="82">
        <v>0</v>
      </c>
      <c r="L450" s="82"/>
      <c r="M450" s="82"/>
      <c r="N450" s="85"/>
      <c r="O450" s="85"/>
      <c r="P450" s="163"/>
      <c r="Q450" s="163"/>
      <c r="R450" s="130"/>
    </row>
    <row r="451" spans="1:18" s="14" customFormat="1" ht="16.5" customHeight="1">
      <c r="A451" s="49"/>
      <c r="B451" s="10" t="s">
        <v>294</v>
      </c>
      <c r="C451" s="6" t="s">
        <v>295</v>
      </c>
      <c r="D451" s="41">
        <v>8900</v>
      </c>
      <c r="E451" s="41"/>
      <c r="F451" s="41"/>
      <c r="G451" s="85">
        <f t="shared" si="118"/>
        <v>8900</v>
      </c>
      <c r="H451" s="41">
        <f t="shared" si="119"/>
        <v>8900</v>
      </c>
      <c r="I451" s="41"/>
      <c r="J451" s="81">
        <f t="shared" si="120"/>
        <v>8900</v>
      </c>
      <c r="K451" s="82">
        <v>0</v>
      </c>
      <c r="L451" s="82"/>
      <c r="M451" s="82"/>
      <c r="N451" s="85"/>
      <c r="O451" s="85"/>
      <c r="P451" s="163"/>
      <c r="Q451" s="163"/>
      <c r="R451" s="130"/>
    </row>
    <row r="452" spans="1:18" s="14" customFormat="1" ht="14.25" customHeight="1">
      <c r="A452" s="49"/>
      <c r="B452" s="10" t="s">
        <v>150</v>
      </c>
      <c r="C452" s="6" t="s">
        <v>223</v>
      </c>
      <c r="D452" s="41">
        <v>80000</v>
      </c>
      <c r="E452" s="41"/>
      <c r="F452" s="41"/>
      <c r="G452" s="85">
        <f t="shared" si="118"/>
        <v>80000</v>
      </c>
      <c r="H452" s="41">
        <f t="shared" si="119"/>
        <v>80000</v>
      </c>
      <c r="I452" s="41"/>
      <c r="J452" s="81">
        <f t="shared" si="120"/>
        <v>80000</v>
      </c>
      <c r="K452" s="82">
        <v>0</v>
      </c>
      <c r="L452" s="82"/>
      <c r="M452" s="82"/>
      <c r="N452" s="85"/>
      <c r="O452" s="85"/>
      <c r="P452" s="163"/>
      <c r="Q452" s="163"/>
      <c r="R452" s="130"/>
    </row>
    <row r="453" spans="1:18" s="14" customFormat="1" ht="14.25" customHeight="1">
      <c r="A453" s="49"/>
      <c r="B453" s="10" t="s">
        <v>208</v>
      </c>
      <c r="C453" s="6" t="s">
        <v>212</v>
      </c>
      <c r="D453" s="41">
        <v>600</v>
      </c>
      <c r="E453" s="41"/>
      <c r="F453" s="41"/>
      <c r="G453" s="85">
        <f t="shared" si="118"/>
        <v>600</v>
      </c>
      <c r="H453" s="41">
        <f t="shared" si="119"/>
        <v>600</v>
      </c>
      <c r="I453" s="41"/>
      <c r="J453" s="81">
        <f t="shared" si="120"/>
        <v>600</v>
      </c>
      <c r="K453" s="82"/>
      <c r="L453" s="82"/>
      <c r="M453" s="82"/>
      <c r="N453" s="85"/>
      <c r="O453" s="85"/>
      <c r="P453" s="163"/>
      <c r="Q453" s="163"/>
      <c r="R453" s="130"/>
    </row>
    <row r="454" spans="1:18" s="14" customFormat="1" ht="14.25" customHeight="1">
      <c r="A454" s="49"/>
      <c r="B454" s="158">
        <v>4300</v>
      </c>
      <c r="C454" s="6" t="s">
        <v>225</v>
      </c>
      <c r="D454" s="41">
        <v>209825</v>
      </c>
      <c r="E454" s="41"/>
      <c r="F454" s="41"/>
      <c r="G454" s="85">
        <f t="shared" si="118"/>
        <v>209825</v>
      </c>
      <c r="H454" s="41">
        <f t="shared" si="119"/>
        <v>209825</v>
      </c>
      <c r="I454" s="41"/>
      <c r="J454" s="81">
        <f t="shared" si="120"/>
        <v>209825</v>
      </c>
      <c r="K454" s="82">
        <v>0</v>
      </c>
      <c r="L454" s="82"/>
      <c r="M454" s="82"/>
      <c r="N454" s="85"/>
      <c r="O454" s="85"/>
      <c r="P454" s="163"/>
      <c r="Q454" s="163"/>
      <c r="R454" s="130"/>
    </row>
    <row r="455" spans="1:18" s="14" customFormat="1" ht="15.75" customHeight="1">
      <c r="A455" s="49"/>
      <c r="B455" s="10" t="s">
        <v>501</v>
      </c>
      <c r="C455" s="6" t="s">
        <v>502</v>
      </c>
      <c r="D455" s="41">
        <v>768</v>
      </c>
      <c r="E455" s="41"/>
      <c r="F455" s="41"/>
      <c r="G455" s="85">
        <f t="shared" si="118"/>
        <v>768</v>
      </c>
      <c r="H455" s="41">
        <f t="shared" si="119"/>
        <v>768</v>
      </c>
      <c r="I455" s="41"/>
      <c r="J455" s="81">
        <f t="shared" si="120"/>
        <v>768</v>
      </c>
      <c r="K455" s="82">
        <v>0</v>
      </c>
      <c r="L455" s="82"/>
      <c r="M455" s="82"/>
      <c r="N455" s="85"/>
      <c r="O455" s="85"/>
      <c r="P455" s="163"/>
      <c r="Q455" s="163"/>
      <c r="R455" s="130"/>
    </row>
    <row r="456" spans="1:18" s="14" customFormat="1" ht="15.75" customHeight="1">
      <c r="A456" s="49"/>
      <c r="B456" s="10" t="s">
        <v>315</v>
      </c>
      <c r="C456" s="5" t="s">
        <v>317</v>
      </c>
      <c r="D456" s="41">
        <v>700</v>
      </c>
      <c r="E456" s="41"/>
      <c r="F456" s="41"/>
      <c r="G456" s="85">
        <f t="shared" si="118"/>
        <v>700</v>
      </c>
      <c r="H456" s="41">
        <f t="shared" si="119"/>
        <v>700</v>
      </c>
      <c r="I456" s="41"/>
      <c r="J456" s="81">
        <f t="shared" si="120"/>
        <v>700</v>
      </c>
      <c r="K456" s="82"/>
      <c r="L456" s="82"/>
      <c r="M456" s="82"/>
      <c r="N456" s="85"/>
      <c r="O456" s="85"/>
      <c r="P456" s="163"/>
      <c r="Q456" s="163"/>
      <c r="R456" s="130"/>
    </row>
    <row r="457" spans="1:18" s="14" customFormat="1" ht="15.75" customHeight="1">
      <c r="A457" s="49"/>
      <c r="B457" s="10" t="s">
        <v>303</v>
      </c>
      <c r="C457" s="5" t="s">
        <v>307</v>
      </c>
      <c r="D457" s="41">
        <v>1200</v>
      </c>
      <c r="E457" s="41"/>
      <c r="F457" s="41"/>
      <c r="G457" s="85">
        <f t="shared" si="118"/>
        <v>1200</v>
      </c>
      <c r="H457" s="41">
        <f t="shared" si="119"/>
        <v>1200</v>
      </c>
      <c r="I457" s="41"/>
      <c r="J457" s="81">
        <f t="shared" si="120"/>
        <v>1200</v>
      </c>
      <c r="K457" s="82"/>
      <c r="L457" s="82"/>
      <c r="M457" s="82"/>
      <c r="N457" s="85"/>
      <c r="O457" s="85"/>
      <c r="P457" s="163"/>
      <c r="Q457" s="163"/>
      <c r="R457" s="130"/>
    </row>
    <row r="458" spans="1:18" s="14" customFormat="1" ht="15.75" customHeight="1">
      <c r="A458" s="49"/>
      <c r="B458" s="10" t="s">
        <v>155</v>
      </c>
      <c r="C458" s="6" t="s">
        <v>156</v>
      </c>
      <c r="D458" s="41">
        <v>700</v>
      </c>
      <c r="E458" s="41"/>
      <c r="F458" s="41"/>
      <c r="G458" s="85">
        <f t="shared" si="118"/>
        <v>700</v>
      </c>
      <c r="H458" s="41">
        <f t="shared" si="119"/>
        <v>700</v>
      </c>
      <c r="I458" s="41"/>
      <c r="J458" s="81">
        <f t="shared" si="120"/>
        <v>700</v>
      </c>
      <c r="K458" s="82">
        <v>0</v>
      </c>
      <c r="L458" s="82"/>
      <c r="M458" s="82"/>
      <c r="N458" s="85"/>
      <c r="O458" s="85"/>
      <c r="P458" s="163"/>
      <c r="Q458" s="163"/>
      <c r="R458" s="130"/>
    </row>
    <row r="459" spans="1:18" s="14" customFormat="1" ht="15.75" customHeight="1">
      <c r="A459" s="49"/>
      <c r="B459" s="10" t="s">
        <v>159</v>
      </c>
      <c r="C459" s="6" t="s">
        <v>160</v>
      </c>
      <c r="D459" s="41">
        <v>23925</v>
      </c>
      <c r="E459" s="41"/>
      <c r="F459" s="41"/>
      <c r="G459" s="85">
        <f t="shared" si="118"/>
        <v>23925</v>
      </c>
      <c r="H459" s="41">
        <f t="shared" si="119"/>
        <v>23925</v>
      </c>
      <c r="I459" s="41"/>
      <c r="J459" s="81">
        <f t="shared" si="120"/>
        <v>23925</v>
      </c>
      <c r="K459" s="82">
        <v>0</v>
      </c>
      <c r="L459" s="82"/>
      <c r="M459" s="82"/>
      <c r="N459" s="85"/>
      <c r="O459" s="85"/>
      <c r="P459" s="163"/>
      <c r="Q459" s="163"/>
      <c r="R459" s="130"/>
    </row>
    <row r="460" spans="1:18" s="14" customFormat="1" ht="16.5" customHeight="1">
      <c r="A460" s="49"/>
      <c r="B460" s="10" t="s">
        <v>173</v>
      </c>
      <c r="C460" s="6" t="s">
        <v>174</v>
      </c>
      <c r="D460" s="41">
        <v>3682</v>
      </c>
      <c r="E460" s="41"/>
      <c r="F460" s="41"/>
      <c r="G460" s="85">
        <f t="shared" si="118"/>
        <v>3682</v>
      </c>
      <c r="H460" s="41">
        <f t="shared" si="119"/>
        <v>3682</v>
      </c>
      <c r="I460" s="41"/>
      <c r="J460" s="81">
        <f t="shared" si="120"/>
        <v>3682</v>
      </c>
      <c r="K460" s="82">
        <v>0</v>
      </c>
      <c r="L460" s="82"/>
      <c r="M460" s="82"/>
      <c r="N460" s="85"/>
      <c r="O460" s="85"/>
      <c r="P460" s="163"/>
      <c r="Q460" s="163"/>
      <c r="R460" s="130"/>
    </row>
    <row r="461" spans="1:18" s="14" customFormat="1" ht="16.5" customHeight="1">
      <c r="A461" s="49"/>
      <c r="B461" s="10" t="s">
        <v>228</v>
      </c>
      <c r="C461" s="6" t="s">
        <v>229</v>
      </c>
      <c r="D461" s="41">
        <v>426</v>
      </c>
      <c r="E461" s="41"/>
      <c r="F461" s="41"/>
      <c r="G461" s="85">
        <f t="shared" si="118"/>
        <v>426</v>
      </c>
      <c r="H461" s="41">
        <f t="shared" si="119"/>
        <v>426</v>
      </c>
      <c r="I461" s="41"/>
      <c r="J461" s="81">
        <f t="shared" si="120"/>
        <v>426</v>
      </c>
      <c r="K461" s="82">
        <v>0</v>
      </c>
      <c r="L461" s="82"/>
      <c r="M461" s="82"/>
      <c r="N461" s="85"/>
      <c r="O461" s="85"/>
      <c r="P461" s="163"/>
      <c r="Q461" s="163"/>
      <c r="R461" s="130"/>
    </row>
    <row r="462" spans="1:18" s="14" customFormat="1" ht="15.75" customHeight="1">
      <c r="A462" s="49"/>
      <c r="B462" s="10" t="s">
        <v>304</v>
      </c>
      <c r="C462" s="5" t="s">
        <v>566</v>
      </c>
      <c r="D462" s="41">
        <v>1600</v>
      </c>
      <c r="E462" s="41"/>
      <c r="F462" s="41"/>
      <c r="G462" s="85">
        <f t="shared" si="118"/>
        <v>1600</v>
      </c>
      <c r="H462" s="41">
        <f t="shared" si="119"/>
        <v>1600</v>
      </c>
      <c r="I462" s="41"/>
      <c r="J462" s="81">
        <f t="shared" si="120"/>
        <v>1600</v>
      </c>
      <c r="K462" s="82"/>
      <c r="L462" s="82"/>
      <c r="M462" s="82"/>
      <c r="N462" s="85"/>
      <c r="O462" s="85"/>
      <c r="P462" s="163"/>
      <c r="Q462" s="163"/>
      <c r="R462" s="130"/>
    </row>
    <row r="463" spans="1:18" s="14" customFormat="1" ht="15.75" customHeight="1">
      <c r="A463" s="49"/>
      <c r="B463" s="10" t="s">
        <v>305</v>
      </c>
      <c r="C463" s="5" t="s">
        <v>313</v>
      </c>
      <c r="D463" s="41">
        <v>500</v>
      </c>
      <c r="E463" s="41"/>
      <c r="F463" s="41"/>
      <c r="G463" s="85">
        <f t="shared" si="118"/>
        <v>500</v>
      </c>
      <c r="H463" s="41">
        <f t="shared" si="119"/>
        <v>500</v>
      </c>
      <c r="I463" s="41"/>
      <c r="J463" s="81">
        <f t="shared" si="120"/>
        <v>500</v>
      </c>
      <c r="K463" s="82"/>
      <c r="L463" s="82"/>
      <c r="M463" s="82"/>
      <c r="N463" s="85"/>
      <c r="O463" s="85"/>
      <c r="P463" s="163"/>
      <c r="Q463" s="163"/>
      <c r="R463" s="130"/>
    </row>
    <row r="464" spans="1:18" s="14" customFormat="1" ht="16.5" customHeight="1">
      <c r="A464" s="49"/>
      <c r="B464" s="10" t="s">
        <v>306</v>
      </c>
      <c r="C464" s="5" t="s">
        <v>314</v>
      </c>
      <c r="D464" s="41">
        <v>1000</v>
      </c>
      <c r="E464" s="41"/>
      <c r="F464" s="41"/>
      <c r="G464" s="85">
        <f t="shared" si="118"/>
        <v>1000</v>
      </c>
      <c r="H464" s="41">
        <f t="shared" si="119"/>
        <v>1000</v>
      </c>
      <c r="I464" s="41"/>
      <c r="J464" s="81">
        <f t="shared" si="120"/>
        <v>1000</v>
      </c>
      <c r="K464" s="82"/>
      <c r="L464" s="82"/>
      <c r="M464" s="82"/>
      <c r="N464" s="85"/>
      <c r="O464" s="85"/>
      <c r="P464" s="163"/>
      <c r="Q464" s="163"/>
      <c r="R464" s="130"/>
    </row>
    <row r="465" spans="1:18" s="14" customFormat="1" ht="15.75" customHeight="1">
      <c r="A465" s="47" t="s">
        <v>238</v>
      </c>
      <c r="B465" s="63"/>
      <c r="C465" s="37" t="s">
        <v>296</v>
      </c>
      <c r="D465" s="79">
        <f>SUM(D466:D471)</f>
        <v>1147773</v>
      </c>
      <c r="E465" s="79">
        <f>SUM(E466:E471)</f>
        <v>0</v>
      </c>
      <c r="F465" s="79">
        <f>SUM(F466:F471)</f>
        <v>0</v>
      </c>
      <c r="G465" s="79">
        <f>SUM(G466:G471)</f>
        <v>1147773</v>
      </c>
      <c r="H465" s="79">
        <f>SUM(H466:H471)</f>
        <v>1147773</v>
      </c>
      <c r="I465" s="79">
        <f aca="true" t="shared" si="121" ref="I465:R465">SUM(I466:I471)</f>
        <v>176823</v>
      </c>
      <c r="J465" s="79">
        <f t="shared" si="121"/>
        <v>16470</v>
      </c>
      <c r="K465" s="79">
        <f t="shared" si="121"/>
        <v>36799</v>
      </c>
      <c r="L465" s="79">
        <f t="shared" si="121"/>
        <v>917681</v>
      </c>
      <c r="M465" s="79">
        <f t="shared" si="121"/>
        <v>0</v>
      </c>
      <c r="N465" s="79">
        <f t="shared" si="121"/>
        <v>0</v>
      </c>
      <c r="O465" s="79"/>
      <c r="P465" s="79">
        <f t="shared" si="121"/>
        <v>0</v>
      </c>
      <c r="Q465" s="79">
        <f t="shared" si="121"/>
        <v>0</v>
      </c>
      <c r="R465" s="80">
        <f t="shared" si="121"/>
        <v>0</v>
      </c>
    </row>
    <row r="466" spans="1:18" s="14" customFormat="1" ht="15.75" customHeight="1">
      <c r="A466" s="61"/>
      <c r="B466" s="10" t="s">
        <v>276</v>
      </c>
      <c r="C466" s="5" t="s">
        <v>439</v>
      </c>
      <c r="D466" s="41">
        <v>36799</v>
      </c>
      <c r="E466" s="41"/>
      <c r="F466" s="41"/>
      <c r="G466" s="85">
        <f aca="true" t="shared" si="122" ref="G466:G471">D466+E466-F466</f>
        <v>36799</v>
      </c>
      <c r="H466" s="41">
        <f aca="true" t="shared" si="123" ref="H466:H471">G466</f>
        <v>36799</v>
      </c>
      <c r="I466" s="41"/>
      <c r="J466" s="41"/>
      <c r="K466" s="85">
        <f>H466</f>
        <v>36799</v>
      </c>
      <c r="L466" s="85"/>
      <c r="M466" s="85"/>
      <c r="N466" s="85"/>
      <c r="O466" s="85"/>
      <c r="P466" s="163"/>
      <c r="Q466" s="163"/>
      <c r="R466" s="130"/>
    </row>
    <row r="467" spans="1:18" s="14" customFormat="1" ht="13.5" customHeight="1">
      <c r="A467" s="61"/>
      <c r="B467" s="10" t="s">
        <v>289</v>
      </c>
      <c r="C467" s="5" t="s">
        <v>290</v>
      </c>
      <c r="D467" s="41">
        <v>917681</v>
      </c>
      <c r="E467" s="41"/>
      <c r="F467" s="41"/>
      <c r="G467" s="85">
        <f t="shared" si="122"/>
        <v>917681</v>
      </c>
      <c r="H467" s="41">
        <f t="shared" si="123"/>
        <v>917681</v>
      </c>
      <c r="I467" s="41"/>
      <c r="J467" s="81"/>
      <c r="K467" s="82"/>
      <c r="L467" s="82">
        <f>H467</f>
        <v>917681</v>
      </c>
      <c r="M467" s="82"/>
      <c r="N467" s="85"/>
      <c r="O467" s="85"/>
      <c r="P467" s="163"/>
      <c r="Q467" s="163"/>
      <c r="R467" s="130"/>
    </row>
    <row r="468" spans="1:18" s="14" customFormat="1" ht="13.5" customHeight="1">
      <c r="A468" s="61"/>
      <c r="B468" s="10" t="s">
        <v>170</v>
      </c>
      <c r="C468" s="5" t="s">
        <v>575</v>
      </c>
      <c r="D468" s="41">
        <v>16205</v>
      </c>
      <c r="E468" s="41"/>
      <c r="F468" s="41"/>
      <c r="G468" s="85">
        <f t="shared" si="122"/>
        <v>16205</v>
      </c>
      <c r="H468" s="41">
        <f t="shared" si="123"/>
        <v>16205</v>
      </c>
      <c r="I468" s="41">
        <f>H468</f>
        <v>16205</v>
      </c>
      <c r="J468" s="81"/>
      <c r="K468" s="82"/>
      <c r="L468" s="82"/>
      <c r="M468" s="82"/>
      <c r="N468" s="85"/>
      <c r="O468" s="85"/>
      <c r="P468" s="163"/>
      <c r="Q468" s="163"/>
      <c r="R468" s="130"/>
    </row>
    <row r="469" spans="1:18" s="14" customFormat="1" ht="13.5" customHeight="1">
      <c r="A469" s="61"/>
      <c r="B469" s="10" t="s">
        <v>146</v>
      </c>
      <c r="C469" s="5" t="s">
        <v>107</v>
      </c>
      <c r="D469" s="41">
        <v>2784</v>
      </c>
      <c r="E469" s="41"/>
      <c r="F469" s="41"/>
      <c r="G469" s="85">
        <f t="shared" si="122"/>
        <v>2784</v>
      </c>
      <c r="H469" s="41">
        <f t="shared" si="123"/>
        <v>2784</v>
      </c>
      <c r="I469" s="41">
        <f>H469</f>
        <v>2784</v>
      </c>
      <c r="J469" s="81"/>
      <c r="K469" s="82"/>
      <c r="L469" s="82"/>
      <c r="M469" s="82"/>
      <c r="N469" s="85"/>
      <c r="O469" s="85"/>
      <c r="P469" s="163"/>
      <c r="Q469" s="163"/>
      <c r="R469" s="130"/>
    </row>
    <row r="470" spans="1:18" s="14" customFormat="1" ht="16.5" customHeight="1">
      <c r="A470" s="61"/>
      <c r="B470" s="10" t="s">
        <v>499</v>
      </c>
      <c r="C470" s="6" t="s">
        <v>500</v>
      </c>
      <c r="D470" s="41">
        <v>157834</v>
      </c>
      <c r="E470" s="41"/>
      <c r="F470" s="41"/>
      <c r="G470" s="85">
        <f t="shared" si="122"/>
        <v>157834</v>
      </c>
      <c r="H470" s="41">
        <f t="shared" si="123"/>
        <v>157834</v>
      </c>
      <c r="I470" s="41">
        <f>H470</f>
        <v>157834</v>
      </c>
      <c r="J470" s="81"/>
      <c r="K470" s="82"/>
      <c r="L470" s="82"/>
      <c r="M470" s="82"/>
      <c r="N470" s="85"/>
      <c r="O470" s="85"/>
      <c r="P470" s="163"/>
      <c r="Q470" s="163"/>
      <c r="R470" s="130"/>
    </row>
    <row r="471" spans="1:18" s="14" customFormat="1" ht="16.5" customHeight="1">
      <c r="A471" s="61"/>
      <c r="B471" s="10" t="s">
        <v>148</v>
      </c>
      <c r="C471" s="6" t="s">
        <v>257</v>
      </c>
      <c r="D471" s="41">
        <v>16470</v>
      </c>
      <c r="E471" s="41"/>
      <c r="F471" s="41"/>
      <c r="G471" s="85">
        <f t="shared" si="122"/>
        <v>16470</v>
      </c>
      <c r="H471" s="41">
        <f t="shared" si="123"/>
        <v>16470</v>
      </c>
      <c r="I471" s="41"/>
      <c r="J471" s="81">
        <f>H471</f>
        <v>16470</v>
      </c>
      <c r="K471" s="82"/>
      <c r="L471" s="82"/>
      <c r="M471" s="82"/>
      <c r="N471" s="85"/>
      <c r="O471" s="85"/>
      <c r="P471" s="163"/>
      <c r="Q471" s="163"/>
      <c r="R471" s="130"/>
    </row>
    <row r="472" spans="1:18" s="14" customFormat="1" ht="27" customHeight="1">
      <c r="A472" s="47" t="s">
        <v>61</v>
      </c>
      <c r="B472" s="63"/>
      <c r="C472" s="177" t="s">
        <v>59</v>
      </c>
      <c r="D472" s="129">
        <f>SUM(D473:D486)</f>
        <v>375000</v>
      </c>
      <c r="E472" s="129">
        <f>SUM(E473:E486)</f>
        <v>0</v>
      </c>
      <c r="F472" s="129">
        <f>SUM(F473:F486)</f>
        <v>0</v>
      </c>
      <c r="G472" s="129">
        <f>SUM(G473:G486)</f>
        <v>375000</v>
      </c>
      <c r="H472" s="129">
        <f>SUM(H473:H486)</f>
        <v>375000</v>
      </c>
      <c r="I472" s="129">
        <f aca="true" t="shared" si="124" ref="I472:R472">SUM(I473:I486)</f>
        <v>343500</v>
      </c>
      <c r="J472" s="129">
        <f t="shared" si="124"/>
        <v>31500</v>
      </c>
      <c r="K472" s="129">
        <f t="shared" si="124"/>
        <v>0</v>
      </c>
      <c r="L472" s="129">
        <f t="shared" si="124"/>
        <v>0</v>
      </c>
      <c r="M472" s="129">
        <f t="shared" si="124"/>
        <v>0</v>
      </c>
      <c r="N472" s="129">
        <f t="shared" si="124"/>
        <v>0</v>
      </c>
      <c r="O472" s="129"/>
      <c r="P472" s="129">
        <f t="shared" si="124"/>
        <v>0</v>
      </c>
      <c r="Q472" s="129">
        <f t="shared" si="124"/>
        <v>0</v>
      </c>
      <c r="R472" s="156">
        <f t="shared" si="124"/>
        <v>0</v>
      </c>
    </row>
    <row r="473" spans="1:18" s="14" customFormat="1" ht="16.5" customHeight="1">
      <c r="A473" s="61"/>
      <c r="B473" s="10" t="s">
        <v>140</v>
      </c>
      <c r="C473" s="5" t="s">
        <v>141</v>
      </c>
      <c r="D473" s="41">
        <v>269566</v>
      </c>
      <c r="E473" s="41"/>
      <c r="F473" s="41"/>
      <c r="G473" s="85">
        <f>D473+E473-F473</f>
        <v>269566</v>
      </c>
      <c r="H473" s="41">
        <f>G473</f>
        <v>269566</v>
      </c>
      <c r="I473" s="41">
        <f>H473</f>
        <v>269566</v>
      </c>
      <c r="J473" s="81"/>
      <c r="K473" s="82"/>
      <c r="L473" s="82"/>
      <c r="M473" s="82"/>
      <c r="N473" s="85"/>
      <c r="O473" s="85"/>
      <c r="P473" s="163"/>
      <c r="Q473" s="163"/>
      <c r="R473" s="130"/>
    </row>
    <row r="474" spans="1:18" s="14" customFormat="1" ht="16.5" customHeight="1">
      <c r="A474" s="61"/>
      <c r="B474" s="10" t="s">
        <v>144</v>
      </c>
      <c r="C474" s="5" t="s">
        <v>388</v>
      </c>
      <c r="D474" s="41">
        <v>22103</v>
      </c>
      <c r="E474" s="41"/>
      <c r="F474" s="41"/>
      <c r="G474" s="85">
        <f aca="true" t="shared" si="125" ref="G474:G486">D474+E474-F474</f>
        <v>22103</v>
      </c>
      <c r="H474" s="41">
        <f aca="true" t="shared" si="126" ref="H474:H486">G474</f>
        <v>22103</v>
      </c>
      <c r="I474" s="41">
        <f>H474</f>
        <v>22103</v>
      </c>
      <c r="J474" s="81"/>
      <c r="K474" s="82"/>
      <c r="L474" s="82"/>
      <c r="M474" s="82"/>
      <c r="N474" s="85"/>
      <c r="O474" s="85"/>
      <c r="P474" s="163"/>
      <c r="Q474" s="163"/>
      <c r="R474" s="130"/>
    </row>
    <row r="475" spans="1:18" s="14" customFormat="1" ht="16.5" customHeight="1">
      <c r="A475" s="61"/>
      <c r="B475" s="10" t="s">
        <v>170</v>
      </c>
      <c r="C475" s="5" t="s">
        <v>575</v>
      </c>
      <c r="D475" s="41">
        <v>44673</v>
      </c>
      <c r="E475" s="41"/>
      <c r="F475" s="41"/>
      <c r="G475" s="85">
        <f t="shared" si="125"/>
        <v>44673</v>
      </c>
      <c r="H475" s="41">
        <f t="shared" si="126"/>
        <v>44673</v>
      </c>
      <c r="I475" s="41">
        <f>H475</f>
        <v>44673</v>
      </c>
      <c r="J475" s="81"/>
      <c r="K475" s="82"/>
      <c r="L475" s="82"/>
      <c r="M475" s="82"/>
      <c r="N475" s="85"/>
      <c r="O475" s="85"/>
      <c r="P475" s="163"/>
      <c r="Q475" s="163"/>
      <c r="R475" s="130"/>
    </row>
    <row r="476" spans="1:18" s="14" customFormat="1" ht="16.5" customHeight="1">
      <c r="A476" s="61"/>
      <c r="B476" s="10" t="s">
        <v>146</v>
      </c>
      <c r="C476" s="5" t="s">
        <v>107</v>
      </c>
      <c r="D476" s="41">
        <v>7158</v>
      </c>
      <c r="E476" s="41"/>
      <c r="F476" s="41"/>
      <c r="G476" s="85">
        <f t="shared" si="125"/>
        <v>7158</v>
      </c>
      <c r="H476" s="41">
        <f t="shared" si="126"/>
        <v>7158</v>
      </c>
      <c r="I476" s="41">
        <f>H476</f>
        <v>7158</v>
      </c>
      <c r="J476" s="81"/>
      <c r="K476" s="82"/>
      <c r="L476" s="82"/>
      <c r="M476" s="82"/>
      <c r="N476" s="85"/>
      <c r="O476" s="85"/>
      <c r="P476" s="163"/>
      <c r="Q476" s="163"/>
      <c r="R476" s="130"/>
    </row>
    <row r="477" spans="1:18" s="14" customFormat="1" ht="16.5" customHeight="1">
      <c r="A477" s="61"/>
      <c r="B477" s="10" t="s">
        <v>148</v>
      </c>
      <c r="C477" s="6" t="s">
        <v>300</v>
      </c>
      <c r="D477" s="41">
        <v>5600</v>
      </c>
      <c r="E477" s="41"/>
      <c r="F477" s="41"/>
      <c r="G477" s="85">
        <f t="shared" si="125"/>
        <v>5600</v>
      </c>
      <c r="H477" s="41">
        <f t="shared" si="126"/>
        <v>5600</v>
      </c>
      <c r="I477" s="41"/>
      <c r="J477" s="81">
        <f>H477</f>
        <v>5600</v>
      </c>
      <c r="K477" s="82"/>
      <c r="L477" s="82"/>
      <c r="M477" s="82"/>
      <c r="N477" s="85"/>
      <c r="O477" s="85"/>
      <c r="P477" s="163"/>
      <c r="Q477" s="163"/>
      <c r="R477" s="130"/>
    </row>
    <row r="478" spans="1:18" s="14" customFormat="1" ht="16.5" customHeight="1">
      <c r="A478" s="61"/>
      <c r="B478" s="10" t="s">
        <v>294</v>
      </c>
      <c r="C478" s="6" t="s">
        <v>567</v>
      </c>
      <c r="D478" s="41">
        <v>200</v>
      </c>
      <c r="E478" s="41"/>
      <c r="F478" s="41"/>
      <c r="G478" s="85">
        <f t="shared" si="125"/>
        <v>200</v>
      </c>
      <c r="H478" s="41">
        <f t="shared" si="126"/>
        <v>200</v>
      </c>
      <c r="I478" s="41"/>
      <c r="J478" s="81">
        <f aca="true" t="shared" si="127" ref="J478:J486">H478</f>
        <v>200</v>
      </c>
      <c r="K478" s="82"/>
      <c r="L478" s="82"/>
      <c r="M478" s="82"/>
      <c r="N478" s="85"/>
      <c r="O478" s="85"/>
      <c r="P478" s="163"/>
      <c r="Q478" s="163"/>
      <c r="R478" s="130"/>
    </row>
    <row r="479" spans="1:18" s="14" customFormat="1" ht="16.5" customHeight="1">
      <c r="A479" s="61"/>
      <c r="B479" s="10" t="s">
        <v>150</v>
      </c>
      <c r="C479" s="6" t="s">
        <v>223</v>
      </c>
      <c r="D479" s="41">
        <v>6586</v>
      </c>
      <c r="E479" s="41"/>
      <c r="F479" s="41"/>
      <c r="G479" s="85">
        <f t="shared" si="125"/>
        <v>6586</v>
      </c>
      <c r="H479" s="41">
        <f t="shared" si="126"/>
        <v>6586</v>
      </c>
      <c r="I479" s="41"/>
      <c r="J479" s="81">
        <f t="shared" si="127"/>
        <v>6586</v>
      </c>
      <c r="K479" s="82"/>
      <c r="L479" s="82"/>
      <c r="M479" s="82"/>
      <c r="N479" s="85"/>
      <c r="O479" s="85"/>
      <c r="P479" s="163"/>
      <c r="Q479" s="163"/>
      <c r="R479" s="130"/>
    </row>
    <row r="480" spans="1:18" s="14" customFormat="1" ht="16.5" customHeight="1">
      <c r="A480" s="61"/>
      <c r="B480" s="10" t="s">
        <v>208</v>
      </c>
      <c r="C480" s="6" t="s">
        <v>212</v>
      </c>
      <c r="D480" s="41">
        <v>80</v>
      </c>
      <c r="E480" s="41"/>
      <c r="F480" s="41"/>
      <c r="G480" s="85">
        <f t="shared" si="125"/>
        <v>80</v>
      </c>
      <c r="H480" s="41">
        <f t="shared" si="126"/>
        <v>80</v>
      </c>
      <c r="I480" s="41"/>
      <c r="J480" s="81">
        <f t="shared" si="127"/>
        <v>80</v>
      </c>
      <c r="K480" s="82"/>
      <c r="L480" s="82"/>
      <c r="M480" s="82"/>
      <c r="N480" s="85"/>
      <c r="O480" s="85"/>
      <c r="P480" s="163"/>
      <c r="Q480" s="163"/>
      <c r="R480" s="130"/>
    </row>
    <row r="481" spans="1:18" s="14" customFormat="1" ht="16.5" customHeight="1">
      <c r="A481" s="61"/>
      <c r="B481" s="10" t="s">
        <v>153</v>
      </c>
      <c r="C481" s="6" t="s">
        <v>225</v>
      </c>
      <c r="D481" s="41">
        <v>4000</v>
      </c>
      <c r="E481" s="41"/>
      <c r="F481" s="41"/>
      <c r="G481" s="85">
        <f t="shared" si="125"/>
        <v>4000</v>
      </c>
      <c r="H481" s="41">
        <f t="shared" si="126"/>
        <v>4000</v>
      </c>
      <c r="I481" s="41"/>
      <c r="J481" s="81">
        <f t="shared" si="127"/>
        <v>4000</v>
      </c>
      <c r="K481" s="82"/>
      <c r="L481" s="82"/>
      <c r="M481" s="82"/>
      <c r="N481" s="85"/>
      <c r="O481" s="85"/>
      <c r="P481" s="163"/>
      <c r="Q481" s="163"/>
      <c r="R481" s="130"/>
    </row>
    <row r="482" spans="1:18" s="14" customFormat="1" ht="16.5" customHeight="1">
      <c r="A482" s="61"/>
      <c r="B482" s="10" t="s">
        <v>501</v>
      </c>
      <c r="C482" s="6" t="s">
        <v>502</v>
      </c>
      <c r="D482" s="41">
        <v>396</v>
      </c>
      <c r="E482" s="41"/>
      <c r="F482" s="41"/>
      <c r="G482" s="85">
        <f t="shared" si="125"/>
        <v>396</v>
      </c>
      <c r="H482" s="41">
        <f t="shared" si="126"/>
        <v>396</v>
      </c>
      <c r="I482" s="41"/>
      <c r="J482" s="81">
        <f t="shared" si="127"/>
        <v>396</v>
      </c>
      <c r="K482" s="82"/>
      <c r="L482" s="82"/>
      <c r="M482" s="82"/>
      <c r="N482" s="85"/>
      <c r="O482" s="85"/>
      <c r="P482" s="163"/>
      <c r="Q482" s="163"/>
      <c r="R482" s="130"/>
    </row>
    <row r="483" spans="1:18" s="14" customFormat="1" ht="16.5" customHeight="1">
      <c r="A483" s="61"/>
      <c r="B483" s="10" t="s">
        <v>303</v>
      </c>
      <c r="C483" s="5" t="s">
        <v>307</v>
      </c>
      <c r="D483" s="41">
        <v>1000</v>
      </c>
      <c r="E483" s="41"/>
      <c r="F483" s="41"/>
      <c r="G483" s="85">
        <f t="shared" si="125"/>
        <v>1000</v>
      </c>
      <c r="H483" s="41">
        <f t="shared" si="126"/>
        <v>1000</v>
      </c>
      <c r="I483" s="41"/>
      <c r="J483" s="81">
        <f t="shared" si="127"/>
        <v>1000</v>
      </c>
      <c r="K483" s="82"/>
      <c r="L483" s="82"/>
      <c r="M483" s="82"/>
      <c r="N483" s="85"/>
      <c r="O483" s="85"/>
      <c r="P483" s="163"/>
      <c r="Q483" s="163"/>
      <c r="R483" s="130"/>
    </row>
    <row r="484" spans="1:18" s="14" customFormat="1" ht="16.5" customHeight="1">
      <c r="A484" s="61"/>
      <c r="B484" s="10" t="s">
        <v>155</v>
      </c>
      <c r="C484" s="6" t="s">
        <v>156</v>
      </c>
      <c r="D484" s="41">
        <v>1000</v>
      </c>
      <c r="E484" s="41"/>
      <c r="F484" s="41"/>
      <c r="G484" s="85">
        <f t="shared" si="125"/>
        <v>1000</v>
      </c>
      <c r="H484" s="41">
        <f t="shared" si="126"/>
        <v>1000</v>
      </c>
      <c r="I484" s="41"/>
      <c r="J484" s="81">
        <f t="shared" si="127"/>
        <v>1000</v>
      </c>
      <c r="K484" s="82"/>
      <c r="L484" s="82"/>
      <c r="M484" s="82"/>
      <c r="N484" s="85"/>
      <c r="O484" s="85"/>
      <c r="P484" s="163"/>
      <c r="Q484" s="163"/>
      <c r="R484" s="130"/>
    </row>
    <row r="485" spans="1:18" s="14" customFormat="1" ht="16.5" customHeight="1">
      <c r="A485" s="61"/>
      <c r="B485" s="10" t="s">
        <v>159</v>
      </c>
      <c r="C485" s="6" t="s">
        <v>160</v>
      </c>
      <c r="D485" s="41">
        <v>11638</v>
      </c>
      <c r="E485" s="41"/>
      <c r="F485" s="41"/>
      <c r="G485" s="85">
        <f t="shared" si="125"/>
        <v>11638</v>
      </c>
      <c r="H485" s="41">
        <f t="shared" si="126"/>
        <v>11638</v>
      </c>
      <c r="I485" s="41"/>
      <c r="J485" s="81">
        <f t="shared" si="127"/>
        <v>11638</v>
      </c>
      <c r="K485" s="82"/>
      <c r="L485" s="82"/>
      <c r="M485" s="82"/>
      <c r="N485" s="85"/>
      <c r="O485" s="85"/>
      <c r="P485" s="163"/>
      <c r="Q485" s="163"/>
      <c r="R485" s="130"/>
    </row>
    <row r="486" spans="1:18" s="14" customFormat="1" ht="16.5" customHeight="1">
      <c r="A486" s="61"/>
      <c r="B486" s="10" t="s">
        <v>304</v>
      </c>
      <c r="C486" s="5" t="s">
        <v>566</v>
      </c>
      <c r="D486" s="41">
        <v>1000</v>
      </c>
      <c r="E486" s="41"/>
      <c r="F486" s="41"/>
      <c r="G486" s="85">
        <f t="shared" si="125"/>
        <v>1000</v>
      </c>
      <c r="H486" s="41">
        <f t="shared" si="126"/>
        <v>1000</v>
      </c>
      <c r="I486" s="41"/>
      <c r="J486" s="81">
        <f t="shared" si="127"/>
        <v>1000</v>
      </c>
      <c r="K486" s="82"/>
      <c r="L486" s="82"/>
      <c r="M486" s="82"/>
      <c r="N486" s="85"/>
      <c r="O486" s="85"/>
      <c r="P486" s="163"/>
      <c r="Q486" s="163"/>
      <c r="R486" s="130"/>
    </row>
    <row r="487" spans="1:18" s="14" customFormat="1" ht="17.25" customHeight="1">
      <c r="A487" s="47" t="s">
        <v>234</v>
      </c>
      <c r="B487" s="63"/>
      <c r="C487" s="37" t="s">
        <v>297</v>
      </c>
      <c r="D487" s="79">
        <f>SUM(D488:D505)</f>
        <v>405355</v>
      </c>
      <c r="E487" s="79">
        <f aca="true" t="shared" si="128" ref="E487:R487">SUM(E488:E505)</f>
        <v>0</v>
      </c>
      <c r="F487" s="79">
        <f t="shared" si="128"/>
        <v>0</v>
      </c>
      <c r="G487" s="79">
        <f t="shared" si="128"/>
        <v>405355</v>
      </c>
      <c r="H487" s="79">
        <f t="shared" si="128"/>
        <v>392355</v>
      </c>
      <c r="I487" s="79">
        <f t="shared" si="128"/>
        <v>315751</v>
      </c>
      <c r="J487" s="79">
        <f t="shared" si="128"/>
        <v>76604</v>
      </c>
      <c r="K487" s="79">
        <f t="shared" si="128"/>
        <v>0</v>
      </c>
      <c r="L487" s="79">
        <f t="shared" si="128"/>
        <v>0</v>
      </c>
      <c r="M487" s="79">
        <f t="shared" si="128"/>
        <v>0</v>
      </c>
      <c r="N487" s="79">
        <f t="shared" si="128"/>
        <v>0</v>
      </c>
      <c r="O487" s="79">
        <f t="shared" si="128"/>
        <v>0</v>
      </c>
      <c r="P487" s="79">
        <f t="shared" si="128"/>
        <v>13000</v>
      </c>
      <c r="Q487" s="79">
        <f t="shared" si="128"/>
        <v>13000</v>
      </c>
      <c r="R487" s="79">
        <f t="shared" si="128"/>
        <v>0</v>
      </c>
    </row>
    <row r="488" spans="1:18" s="14" customFormat="1" ht="15.75" customHeight="1">
      <c r="A488" s="46"/>
      <c r="B488" s="66" t="s">
        <v>140</v>
      </c>
      <c r="C488" s="5" t="s">
        <v>141</v>
      </c>
      <c r="D488" s="85">
        <v>244634</v>
      </c>
      <c r="E488" s="85"/>
      <c r="F488" s="85"/>
      <c r="G488" s="85">
        <f>D488+E488-F488</f>
        <v>244634</v>
      </c>
      <c r="H488" s="85">
        <f>G488</f>
        <v>244634</v>
      </c>
      <c r="I488" s="85">
        <f>H488</f>
        <v>244634</v>
      </c>
      <c r="J488" s="82"/>
      <c r="K488" s="82"/>
      <c r="L488" s="82"/>
      <c r="M488" s="82"/>
      <c r="N488" s="85"/>
      <c r="O488" s="85"/>
      <c r="P488" s="163"/>
      <c r="Q488" s="163"/>
      <c r="R488" s="130"/>
    </row>
    <row r="489" spans="1:18" s="14" customFormat="1" ht="18" customHeight="1">
      <c r="A489" s="46"/>
      <c r="B489" s="66" t="s">
        <v>144</v>
      </c>
      <c r="C489" s="5" t="s">
        <v>388</v>
      </c>
      <c r="D489" s="85">
        <v>23709</v>
      </c>
      <c r="E489" s="85"/>
      <c r="F489" s="85"/>
      <c r="G489" s="85">
        <f aca="true" t="shared" si="129" ref="G489:G505">D489+E489-F489</f>
        <v>23709</v>
      </c>
      <c r="H489" s="85">
        <f aca="true" t="shared" si="130" ref="H489:H504">G489</f>
        <v>23709</v>
      </c>
      <c r="I489" s="85">
        <f>H489</f>
        <v>23709</v>
      </c>
      <c r="J489" s="82"/>
      <c r="K489" s="82"/>
      <c r="L489" s="82"/>
      <c r="M489" s="82"/>
      <c r="N489" s="85"/>
      <c r="O489" s="85"/>
      <c r="P489" s="163"/>
      <c r="Q489" s="163"/>
      <c r="R489" s="130"/>
    </row>
    <row r="490" spans="1:18" s="14" customFormat="1" ht="18" customHeight="1">
      <c r="A490" s="46"/>
      <c r="B490" s="66" t="s">
        <v>170</v>
      </c>
      <c r="C490" s="5" t="s">
        <v>575</v>
      </c>
      <c r="D490" s="85">
        <v>39137</v>
      </c>
      <c r="E490" s="85"/>
      <c r="F490" s="85"/>
      <c r="G490" s="85">
        <f t="shared" si="129"/>
        <v>39137</v>
      </c>
      <c r="H490" s="85">
        <f t="shared" si="130"/>
        <v>39137</v>
      </c>
      <c r="I490" s="85">
        <f>H490</f>
        <v>39137</v>
      </c>
      <c r="J490" s="82"/>
      <c r="K490" s="82"/>
      <c r="L490" s="82"/>
      <c r="M490" s="82"/>
      <c r="N490" s="85"/>
      <c r="O490" s="85"/>
      <c r="P490" s="163"/>
      <c r="Q490" s="163"/>
      <c r="R490" s="130"/>
    </row>
    <row r="491" spans="1:18" s="14" customFormat="1" ht="16.5" customHeight="1">
      <c r="A491" s="46"/>
      <c r="B491" s="66" t="s">
        <v>146</v>
      </c>
      <c r="C491" s="5" t="s">
        <v>107</v>
      </c>
      <c r="D491" s="85">
        <v>6271</v>
      </c>
      <c r="E491" s="85"/>
      <c r="F491" s="85"/>
      <c r="G491" s="85">
        <f t="shared" si="129"/>
        <v>6271</v>
      </c>
      <c r="H491" s="85">
        <f t="shared" si="130"/>
        <v>6271</v>
      </c>
      <c r="I491" s="85">
        <f>H491</f>
        <v>6271</v>
      </c>
      <c r="J491" s="82"/>
      <c r="K491" s="82"/>
      <c r="L491" s="82"/>
      <c r="M491" s="82"/>
      <c r="N491" s="85"/>
      <c r="O491" s="85"/>
      <c r="P491" s="163"/>
      <c r="Q491" s="163"/>
      <c r="R491" s="130"/>
    </row>
    <row r="492" spans="1:18" s="14" customFormat="1" ht="16.5" customHeight="1">
      <c r="A492" s="49"/>
      <c r="B492" s="10" t="s">
        <v>499</v>
      </c>
      <c r="C492" s="6" t="s">
        <v>500</v>
      </c>
      <c r="D492" s="41">
        <v>2000</v>
      </c>
      <c r="E492" s="41"/>
      <c r="F492" s="41"/>
      <c r="G492" s="85">
        <f t="shared" si="129"/>
        <v>2000</v>
      </c>
      <c r="H492" s="85">
        <f t="shared" si="130"/>
        <v>2000</v>
      </c>
      <c r="I492" s="85">
        <f>H492</f>
        <v>2000</v>
      </c>
      <c r="J492" s="82"/>
      <c r="K492" s="82"/>
      <c r="L492" s="82"/>
      <c r="M492" s="82"/>
      <c r="N492" s="85"/>
      <c r="O492" s="85"/>
      <c r="P492" s="163"/>
      <c r="Q492" s="163"/>
      <c r="R492" s="130"/>
    </row>
    <row r="493" spans="1:18" s="14" customFormat="1" ht="15.75" customHeight="1">
      <c r="A493" s="49"/>
      <c r="B493" s="10" t="s">
        <v>148</v>
      </c>
      <c r="C493" s="6" t="s">
        <v>257</v>
      </c>
      <c r="D493" s="41">
        <v>22610</v>
      </c>
      <c r="E493" s="41"/>
      <c r="F493" s="41"/>
      <c r="G493" s="85">
        <f t="shared" si="129"/>
        <v>22610</v>
      </c>
      <c r="H493" s="85">
        <f t="shared" si="130"/>
        <v>22610</v>
      </c>
      <c r="I493" s="41"/>
      <c r="J493" s="82">
        <f>H493</f>
        <v>22610</v>
      </c>
      <c r="K493" s="82"/>
      <c r="L493" s="82"/>
      <c r="M493" s="82"/>
      <c r="N493" s="85"/>
      <c r="O493" s="85"/>
      <c r="P493" s="163"/>
      <c r="Q493" s="163"/>
      <c r="R493" s="130"/>
    </row>
    <row r="494" spans="1:18" s="14" customFormat="1" ht="15.75" customHeight="1">
      <c r="A494" s="49"/>
      <c r="B494" s="10" t="s">
        <v>150</v>
      </c>
      <c r="C494" s="6" t="s">
        <v>223</v>
      </c>
      <c r="D494" s="41">
        <v>12828</v>
      </c>
      <c r="E494" s="41"/>
      <c r="F494" s="41"/>
      <c r="G494" s="85">
        <f t="shared" si="129"/>
        <v>12828</v>
      </c>
      <c r="H494" s="85">
        <f t="shared" si="130"/>
        <v>12828</v>
      </c>
      <c r="I494" s="41"/>
      <c r="J494" s="82">
        <f aca="true" t="shared" si="131" ref="J494:J504">H494</f>
        <v>12828</v>
      </c>
      <c r="K494" s="82"/>
      <c r="L494" s="82"/>
      <c r="M494" s="82"/>
      <c r="N494" s="85"/>
      <c r="O494" s="85"/>
      <c r="P494" s="163"/>
      <c r="Q494" s="163"/>
      <c r="R494" s="130"/>
    </row>
    <row r="495" spans="1:18" s="14" customFormat="1" ht="15.75" customHeight="1">
      <c r="A495" s="49"/>
      <c r="B495" s="10" t="s">
        <v>208</v>
      </c>
      <c r="C495" s="6" t="s">
        <v>212</v>
      </c>
      <c r="D495" s="41">
        <v>160</v>
      </c>
      <c r="E495" s="41"/>
      <c r="F495" s="41"/>
      <c r="G495" s="85">
        <f t="shared" si="129"/>
        <v>160</v>
      </c>
      <c r="H495" s="85">
        <f t="shared" si="130"/>
        <v>160</v>
      </c>
      <c r="I495" s="41"/>
      <c r="J495" s="82">
        <f t="shared" si="131"/>
        <v>160</v>
      </c>
      <c r="K495" s="82"/>
      <c r="L495" s="82"/>
      <c r="M495" s="82"/>
      <c r="N495" s="85"/>
      <c r="O495" s="85"/>
      <c r="P495" s="163"/>
      <c r="Q495" s="163"/>
      <c r="R495" s="130"/>
    </row>
    <row r="496" spans="1:18" s="14" customFormat="1" ht="15.75" customHeight="1">
      <c r="A496" s="49"/>
      <c r="B496" s="10" t="s">
        <v>153</v>
      </c>
      <c r="C496" s="6" t="s">
        <v>225</v>
      </c>
      <c r="D496" s="41">
        <v>18640</v>
      </c>
      <c r="E496" s="41"/>
      <c r="F496" s="41"/>
      <c r="G496" s="85">
        <f t="shared" si="129"/>
        <v>18640</v>
      </c>
      <c r="H496" s="85">
        <f t="shared" si="130"/>
        <v>18640</v>
      </c>
      <c r="I496" s="41"/>
      <c r="J496" s="82">
        <f t="shared" si="131"/>
        <v>18640</v>
      </c>
      <c r="K496" s="82"/>
      <c r="L496" s="82"/>
      <c r="M496" s="82"/>
      <c r="N496" s="85"/>
      <c r="O496" s="85"/>
      <c r="P496" s="163"/>
      <c r="Q496" s="163"/>
      <c r="R496" s="130"/>
    </row>
    <row r="497" spans="1:18" s="14" customFormat="1" ht="15.75" customHeight="1">
      <c r="A497" s="49"/>
      <c r="B497" s="10" t="s">
        <v>501</v>
      </c>
      <c r="C497" s="6" t="s">
        <v>502</v>
      </c>
      <c r="D497" s="41">
        <v>396</v>
      </c>
      <c r="E497" s="41"/>
      <c r="F497" s="41"/>
      <c r="G497" s="85">
        <f t="shared" si="129"/>
        <v>396</v>
      </c>
      <c r="H497" s="85">
        <f t="shared" si="130"/>
        <v>396</v>
      </c>
      <c r="I497" s="41"/>
      <c r="J497" s="82">
        <f t="shared" si="131"/>
        <v>396</v>
      </c>
      <c r="K497" s="82"/>
      <c r="L497" s="82"/>
      <c r="M497" s="82"/>
      <c r="N497" s="85"/>
      <c r="O497" s="85"/>
      <c r="P497" s="163"/>
      <c r="Q497" s="163"/>
      <c r="R497" s="130"/>
    </row>
    <row r="498" spans="1:18" s="14" customFormat="1" ht="15.75" customHeight="1">
      <c r="A498" s="49"/>
      <c r="B498" s="10" t="s">
        <v>315</v>
      </c>
      <c r="C498" s="5" t="s">
        <v>317</v>
      </c>
      <c r="D498" s="41">
        <v>1757</v>
      </c>
      <c r="E498" s="41"/>
      <c r="F498" s="41"/>
      <c r="G498" s="85">
        <f t="shared" si="129"/>
        <v>1757</v>
      </c>
      <c r="H498" s="85">
        <f t="shared" si="130"/>
        <v>1757</v>
      </c>
      <c r="I498" s="41"/>
      <c r="J498" s="82">
        <f t="shared" si="131"/>
        <v>1757</v>
      </c>
      <c r="K498" s="82"/>
      <c r="L498" s="82"/>
      <c r="M498" s="82"/>
      <c r="N498" s="85"/>
      <c r="O498" s="85"/>
      <c r="P498" s="163"/>
      <c r="Q498" s="163"/>
      <c r="R498" s="130"/>
    </row>
    <row r="499" spans="1:18" s="14" customFormat="1" ht="15.75" customHeight="1">
      <c r="A499" s="49"/>
      <c r="B499" s="10" t="s">
        <v>303</v>
      </c>
      <c r="C499" s="5" t="s">
        <v>307</v>
      </c>
      <c r="D499" s="41">
        <v>3963</v>
      </c>
      <c r="E499" s="41"/>
      <c r="F499" s="41"/>
      <c r="G499" s="85">
        <f t="shared" si="129"/>
        <v>3963</v>
      </c>
      <c r="H499" s="85">
        <f t="shared" si="130"/>
        <v>3963</v>
      </c>
      <c r="I499" s="41"/>
      <c r="J499" s="82">
        <f t="shared" si="131"/>
        <v>3963</v>
      </c>
      <c r="K499" s="82"/>
      <c r="L499" s="82"/>
      <c r="M499" s="82"/>
      <c r="N499" s="85"/>
      <c r="O499" s="85"/>
      <c r="P499" s="163"/>
      <c r="Q499" s="163"/>
      <c r="R499" s="130"/>
    </row>
    <row r="500" spans="1:18" s="14" customFormat="1" ht="15" customHeight="1">
      <c r="A500" s="49"/>
      <c r="B500" s="10" t="s">
        <v>155</v>
      </c>
      <c r="C500" s="6" t="s">
        <v>156</v>
      </c>
      <c r="D500" s="41">
        <v>1200</v>
      </c>
      <c r="E500" s="41"/>
      <c r="F500" s="41"/>
      <c r="G500" s="85">
        <f t="shared" si="129"/>
        <v>1200</v>
      </c>
      <c r="H500" s="85">
        <f t="shared" si="130"/>
        <v>1200</v>
      </c>
      <c r="I500" s="41"/>
      <c r="J500" s="82">
        <f t="shared" si="131"/>
        <v>1200</v>
      </c>
      <c r="K500" s="82"/>
      <c r="L500" s="82"/>
      <c r="M500" s="82"/>
      <c r="N500" s="85"/>
      <c r="O500" s="85"/>
      <c r="P500" s="163"/>
      <c r="Q500" s="163"/>
      <c r="R500" s="130"/>
    </row>
    <row r="501" spans="1:18" s="14" customFormat="1" ht="15" customHeight="1">
      <c r="A501" s="49"/>
      <c r="B501" s="10" t="s">
        <v>159</v>
      </c>
      <c r="C501" s="6" t="s">
        <v>160</v>
      </c>
      <c r="D501" s="41">
        <v>8800</v>
      </c>
      <c r="E501" s="41"/>
      <c r="F501" s="41"/>
      <c r="G501" s="85">
        <f t="shared" si="129"/>
        <v>8800</v>
      </c>
      <c r="H501" s="85">
        <f t="shared" si="130"/>
        <v>8800</v>
      </c>
      <c r="I501" s="41"/>
      <c r="J501" s="82">
        <f t="shared" si="131"/>
        <v>8800</v>
      </c>
      <c r="K501" s="82"/>
      <c r="L501" s="82"/>
      <c r="M501" s="82"/>
      <c r="N501" s="85"/>
      <c r="O501" s="85"/>
      <c r="P501" s="163"/>
      <c r="Q501" s="163"/>
      <c r="R501" s="130"/>
    </row>
    <row r="502" spans="1:18" s="14" customFormat="1" ht="14.25" customHeight="1">
      <c r="A502" s="49"/>
      <c r="B502" s="10" t="s">
        <v>304</v>
      </c>
      <c r="C502" s="5" t="s">
        <v>566</v>
      </c>
      <c r="D502" s="41">
        <v>3600</v>
      </c>
      <c r="E502" s="41"/>
      <c r="F502" s="41"/>
      <c r="G502" s="85">
        <f t="shared" si="129"/>
        <v>3600</v>
      </c>
      <c r="H502" s="85">
        <f t="shared" si="130"/>
        <v>3600</v>
      </c>
      <c r="I502" s="41"/>
      <c r="J502" s="82">
        <f t="shared" si="131"/>
        <v>3600</v>
      </c>
      <c r="K502" s="82"/>
      <c r="L502" s="82"/>
      <c r="M502" s="82"/>
      <c r="N502" s="85"/>
      <c r="O502" s="85"/>
      <c r="P502" s="163"/>
      <c r="Q502" s="163"/>
      <c r="R502" s="130"/>
    </row>
    <row r="503" spans="1:18" s="14" customFormat="1" ht="14.25" customHeight="1">
      <c r="A503" s="49"/>
      <c r="B503" s="10" t="s">
        <v>305</v>
      </c>
      <c r="C503" s="5" t="s">
        <v>313</v>
      </c>
      <c r="D503" s="41">
        <v>600</v>
      </c>
      <c r="E503" s="41"/>
      <c r="F503" s="41"/>
      <c r="G503" s="85">
        <f t="shared" si="129"/>
        <v>600</v>
      </c>
      <c r="H503" s="85">
        <f t="shared" si="130"/>
        <v>600</v>
      </c>
      <c r="I503" s="41"/>
      <c r="J503" s="82">
        <f t="shared" si="131"/>
        <v>600</v>
      </c>
      <c r="K503" s="82"/>
      <c r="L503" s="82"/>
      <c r="M503" s="82"/>
      <c r="N503" s="85"/>
      <c r="O503" s="85"/>
      <c r="P503" s="163"/>
      <c r="Q503" s="163"/>
      <c r="R503" s="130"/>
    </row>
    <row r="504" spans="1:18" s="14" customFormat="1" ht="14.25" customHeight="1">
      <c r="A504" s="49"/>
      <c r="B504" s="10" t="s">
        <v>306</v>
      </c>
      <c r="C504" s="5" t="s">
        <v>314</v>
      </c>
      <c r="D504" s="41">
        <v>2050</v>
      </c>
      <c r="E504" s="41"/>
      <c r="F504" s="41"/>
      <c r="G504" s="85">
        <f t="shared" si="129"/>
        <v>2050</v>
      </c>
      <c r="H504" s="85">
        <f t="shared" si="130"/>
        <v>2050</v>
      </c>
      <c r="I504" s="41"/>
      <c r="J504" s="82">
        <f t="shared" si="131"/>
        <v>2050</v>
      </c>
      <c r="K504" s="82"/>
      <c r="L504" s="82"/>
      <c r="M504" s="82"/>
      <c r="N504" s="85"/>
      <c r="O504" s="85"/>
      <c r="P504" s="163"/>
      <c r="Q504" s="163"/>
      <c r="R504" s="130"/>
    </row>
    <row r="505" spans="1:18" s="14" customFormat="1" ht="21.75" customHeight="1">
      <c r="A505" s="49"/>
      <c r="B505" s="10" t="s">
        <v>176</v>
      </c>
      <c r="C505" s="5" t="s">
        <v>270</v>
      </c>
      <c r="D505" s="41">
        <v>13000</v>
      </c>
      <c r="E505" s="41"/>
      <c r="F505" s="41"/>
      <c r="G505" s="85">
        <f t="shared" si="129"/>
        <v>13000</v>
      </c>
      <c r="H505" s="85"/>
      <c r="I505" s="41"/>
      <c r="J505" s="82"/>
      <c r="K505" s="82"/>
      <c r="L505" s="82"/>
      <c r="M505" s="82"/>
      <c r="N505" s="85"/>
      <c r="O505" s="85"/>
      <c r="P505" s="163">
        <f>G505</f>
        <v>13000</v>
      </c>
      <c r="Q505" s="163">
        <f>P505</f>
        <v>13000</v>
      </c>
      <c r="R505" s="130"/>
    </row>
    <row r="506" spans="1:18" s="13" customFormat="1" ht="37.5" customHeight="1">
      <c r="A506" s="47" t="s">
        <v>355</v>
      </c>
      <c r="B506" s="64"/>
      <c r="C506" s="36" t="s">
        <v>356</v>
      </c>
      <c r="D506" s="79">
        <f aca="true" t="shared" si="132" ref="D506:K506">SUM(D507:D513)</f>
        <v>46700</v>
      </c>
      <c r="E506" s="79">
        <f t="shared" si="132"/>
        <v>0</v>
      </c>
      <c r="F506" s="79">
        <f t="shared" si="132"/>
        <v>0</v>
      </c>
      <c r="G506" s="79">
        <f t="shared" si="132"/>
        <v>46700</v>
      </c>
      <c r="H506" s="79">
        <f t="shared" si="132"/>
        <v>46700</v>
      </c>
      <c r="I506" s="79">
        <f t="shared" si="132"/>
        <v>35202</v>
      </c>
      <c r="J506" s="79">
        <f t="shared" si="132"/>
        <v>11498</v>
      </c>
      <c r="K506" s="79">
        <f t="shared" si="132"/>
        <v>0</v>
      </c>
      <c r="L506" s="79">
        <f aca="true" t="shared" si="133" ref="L506:R506">SUM(L507:L513)</f>
        <v>0</v>
      </c>
      <c r="M506" s="79">
        <f t="shared" si="133"/>
        <v>0</v>
      </c>
      <c r="N506" s="79">
        <f t="shared" si="133"/>
        <v>0</v>
      </c>
      <c r="O506" s="79"/>
      <c r="P506" s="79">
        <f t="shared" si="133"/>
        <v>0</v>
      </c>
      <c r="Q506" s="79">
        <f t="shared" si="133"/>
        <v>0</v>
      </c>
      <c r="R506" s="80">
        <f t="shared" si="133"/>
        <v>0</v>
      </c>
    </row>
    <row r="507" spans="1:18" s="13" customFormat="1" ht="18.75" customHeight="1">
      <c r="A507" s="61"/>
      <c r="B507" s="10" t="s">
        <v>140</v>
      </c>
      <c r="C507" s="5" t="s">
        <v>141</v>
      </c>
      <c r="D507" s="41">
        <v>29899</v>
      </c>
      <c r="E507" s="41"/>
      <c r="F507" s="41"/>
      <c r="G507" s="85">
        <f>D507+E507-F507</f>
        <v>29899</v>
      </c>
      <c r="H507" s="41">
        <f>G507</f>
        <v>29899</v>
      </c>
      <c r="I507" s="41">
        <f>H507</f>
        <v>29899</v>
      </c>
      <c r="J507" s="41"/>
      <c r="K507" s="85"/>
      <c r="L507" s="85"/>
      <c r="M507" s="85"/>
      <c r="N507" s="85"/>
      <c r="O507" s="85"/>
      <c r="P507" s="163"/>
      <c r="Q507" s="163"/>
      <c r="R507" s="130"/>
    </row>
    <row r="508" spans="1:18" s="13" customFormat="1" ht="14.25" customHeight="1">
      <c r="A508" s="61"/>
      <c r="B508" s="10" t="s">
        <v>170</v>
      </c>
      <c r="C508" s="5" t="s">
        <v>575</v>
      </c>
      <c r="D508" s="41">
        <v>4571</v>
      </c>
      <c r="E508" s="41"/>
      <c r="F508" s="41"/>
      <c r="G508" s="85">
        <f aca="true" t="shared" si="134" ref="G508:G513">D508+E508-F508</f>
        <v>4571</v>
      </c>
      <c r="H508" s="41">
        <f aca="true" t="shared" si="135" ref="H508:H513">G508</f>
        <v>4571</v>
      </c>
      <c r="I508" s="41">
        <f>H508</f>
        <v>4571</v>
      </c>
      <c r="J508" s="41"/>
      <c r="K508" s="85"/>
      <c r="L508" s="85"/>
      <c r="M508" s="85"/>
      <c r="N508" s="85"/>
      <c r="O508" s="85"/>
      <c r="P508" s="163"/>
      <c r="Q508" s="163"/>
      <c r="R508" s="130"/>
    </row>
    <row r="509" spans="1:18" s="13" customFormat="1" ht="13.5" customHeight="1">
      <c r="A509" s="61"/>
      <c r="B509" s="10" t="s">
        <v>146</v>
      </c>
      <c r="C509" s="5" t="s">
        <v>107</v>
      </c>
      <c r="D509" s="41">
        <v>732</v>
      </c>
      <c r="E509" s="41"/>
      <c r="F509" s="41"/>
      <c r="G509" s="85">
        <f t="shared" si="134"/>
        <v>732</v>
      </c>
      <c r="H509" s="41">
        <f t="shared" si="135"/>
        <v>732</v>
      </c>
      <c r="I509" s="41">
        <f>H509</f>
        <v>732</v>
      </c>
      <c r="J509" s="41"/>
      <c r="K509" s="85"/>
      <c r="L509" s="85"/>
      <c r="M509" s="85"/>
      <c r="N509" s="85"/>
      <c r="O509" s="85"/>
      <c r="P509" s="163"/>
      <c r="Q509" s="163"/>
      <c r="R509" s="130"/>
    </row>
    <row r="510" spans="1:18" s="14" customFormat="1" ht="14.25" customHeight="1">
      <c r="A510" s="49"/>
      <c r="B510" s="10" t="s">
        <v>148</v>
      </c>
      <c r="C510" s="6" t="s">
        <v>149</v>
      </c>
      <c r="D510" s="41">
        <v>500</v>
      </c>
      <c r="E510" s="41"/>
      <c r="F510" s="41"/>
      <c r="G510" s="85">
        <f t="shared" si="134"/>
        <v>500</v>
      </c>
      <c r="H510" s="41">
        <f t="shared" si="135"/>
        <v>500</v>
      </c>
      <c r="I510" s="41"/>
      <c r="J510" s="41">
        <f>H510</f>
        <v>500</v>
      </c>
      <c r="K510" s="85"/>
      <c r="L510" s="85"/>
      <c r="M510" s="85"/>
      <c r="N510" s="85"/>
      <c r="O510" s="85"/>
      <c r="P510" s="163"/>
      <c r="Q510" s="163"/>
      <c r="R510" s="130"/>
    </row>
    <row r="511" spans="1:18" s="14" customFormat="1" ht="14.25" customHeight="1">
      <c r="A511" s="49"/>
      <c r="B511" s="10" t="s">
        <v>150</v>
      </c>
      <c r="C511" s="6" t="s">
        <v>223</v>
      </c>
      <c r="D511" s="41">
        <v>4848</v>
      </c>
      <c r="E511" s="41"/>
      <c r="F511" s="41"/>
      <c r="G511" s="85">
        <f t="shared" si="134"/>
        <v>4848</v>
      </c>
      <c r="H511" s="41">
        <f t="shared" si="135"/>
        <v>4848</v>
      </c>
      <c r="I511" s="41"/>
      <c r="J511" s="41">
        <f>H511</f>
        <v>4848</v>
      </c>
      <c r="K511" s="85"/>
      <c r="L511" s="85"/>
      <c r="M511" s="85"/>
      <c r="N511" s="85"/>
      <c r="O511" s="85"/>
      <c r="P511" s="163"/>
      <c r="Q511" s="163"/>
      <c r="R511" s="130"/>
    </row>
    <row r="512" spans="1:18" s="14" customFormat="1" ht="14.25" customHeight="1">
      <c r="A512" s="49"/>
      <c r="B512" s="10" t="s">
        <v>153</v>
      </c>
      <c r="C512" s="6" t="s">
        <v>225</v>
      </c>
      <c r="D512" s="41">
        <v>5325</v>
      </c>
      <c r="E512" s="41"/>
      <c r="F512" s="41"/>
      <c r="G512" s="85">
        <f t="shared" si="134"/>
        <v>5325</v>
      </c>
      <c r="H512" s="41">
        <f t="shared" si="135"/>
        <v>5325</v>
      </c>
      <c r="I512" s="41"/>
      <c r="J512" s="41">
        <f>H512</f>
        <v>5325</v>
      </c>
      <c r="K512" s="85"/>
      <c r="L512" s="85"/>
      <c r="M512" s="85"/>
      <c r="N512" s="85"/>
      <c r="O512" s="85"/>
      <c r="P512" s="163"/>
      <c r="Q512" s="163"/>
      <c r="R512" s="130"/>
    </row>
    <row r="513" spans="1:18" s="14" customFormat="1" ht="14.25" customHeight="1">
      <c r="A513" s="49"/>
      <c r="B513" s="10" t="s">
        <v>159</v>
      </c>
      <c r="C513" s="6" t="s">
        <v>160</v>
      </c>
      <c r="D513" s="41">
        <v>825</v>
      </c>
      <c r="E513" s="41"/>
      <c r="F513" s="41"/>
      <c r="G513" s="85">
        <f t="shared" si="134"/>
        <v>825</v>
      </c>
      <c r="H513" s="41">
        <f t="shared" si="135"/>
        <v>825</v>
      </c>
      <c r="I513" s="41"/>
      <c r="J513" s="41">
        <f>H513</f>
        <v>825</v>
      </c>
      <c r="K513" s="85"/>
      <c r="L513" s="85"/>
      <c r="M513" s="85"/>
      <c r="N513" s="85"/>
      <c r="O513" s="85"/>
      <c r="P513" s="163"/>
      <c r="Q513" s="163"/>
      <c r="R513" s="130"/>
    </row>
    <row r="514" spans="1:18" s="14" customFormat="1" ht="18.75" customHeight="1">
      <c r="A514" s="47" t="s">
        <v>236</v>
      </c>
      <c r="B514" s="68"/>
      <c r="C514" s="37" t="s">
        <v>204</v>
      </c>
      <c r="D514" s="79">
        <f>SUM(D515:D521)</f>
        <v>63732</v>
      </c>
      <c r="E514" s="79">
        <f>SUM(E515:E521)</f>
        <v>0</v>
      </c>
      <c r="F514" s="79">
        <f>SUM(F515:F521)</f>
        <v>0</v>
      </c>
      <c r="G514" s="79">
        <f>SUM(G515:G521)</f>
        <v>63732</v>
      </c>
      <c r="H514" s="79">
        <f aca="true" t="shared" si="136" ref="H514:R514">SUM(H515:H521)</f>
        <v>63732</v>
      </c>
      <c r="I514" s="79">
        <f t="shared" si="136"/>
        <v>7714</v>
      </c>
      <c r="J514" s="79">
        <f t="shared" si="136"/>
        <v>56018</v>
      </c>
      <c r="K514" s="79">
        <f t="shared" si="136"/>
        <v>0</v>
      </c>
      <c r="L514" s="79">
        <f t="shared" si="136"/>
        <v>0</v>
      </c>
      <c r="M514" s="79">
        <f t="shared" si="136"/>
        <v>0</v>
      </c>
      <c r="N514" s="79">
        <f t="shared" si="136"/>
        <v>0</v>
      </c>
      <c r="O514" s="79"/>
      <c r="P514" s="79">
        <f t="shared" si="136"/>
        <v>0</v>
      </c>
      <c r="Q514" s="79">
        <f t="shared" si="136"/>
        <v>0</v>
      </c>
      <c r="R514" s="80">
        <f t="shared" si="136"/>
        <v>0</v>
      </c>
    </row>
    <row r="515" spans="1:18" s="14" customFormat="1" ht="14.25" customHeight="1">
      <c r="A515" s="61"/>
      <c r="B515" s="8" t="s">
        <v>140</v>
      </c>
      <c r="C515" s="5" t="s">
        <v>141</v>
      </c>
      <c r="D515" s="41">
        <v>6790</v>
      </c>
      <c r="E515" s="41"/>
      <c r="F515" s="41"/>
      <c r="G515" s="90">
        <f aca="true" t="shared" si="137" ref="G515:G521">D515+E515-F515</f>
        <v>6790</v>
      </c>
      <c r="H515" s="90">
        <f aca="true" t="shared" si="138" ref="H515:I517">G515</f>
        <v>6790</v>
      </c>
      <c r="I515" s="41">
        <f t="shared" si="138"/>
        <v>6790</v>
      </c>
      <c r="J515" s="41"/>
      <c r="K515" s="85"/>
      <c r="L515" s="85"/>
      <c r="M515" s="85"/>
      <c r="N515" s="85"/>
      <c r="O515" s="85"/>
      <c r="P515" s="163"/>
      <c r="Q515" s="163"/>
      <c r="R515" s="130"/>
    </row>
    <row r="516" spans="1:18" s="14" customFormat="1" ht="14.25" customHeight="1">
      <c r="A516" s="61"/>
      <c r="B516" s="8" t="s">
        <v>170</v>
      </c>
      <c r="C516" s="5" t="s">
        <v>575</v>
      </c>
      <c r="D516" s="41">
        <v>796</v>
      </c>
      <c r="E516" s="41"/>
      <c r="F516" s="41"/>
      <c r="G516" s="90">
        <f t="shared" si="137"/>
        <v>796</v>
      </c>
      <c r="H516" s="90">
        <f t="shared" si="138"/>
        <v>796</v>
      </c>
      <c r="I516" s="41">
        <f t="shared" si="138"/>
        <v>796</v>
      </c>
      <c r="J516" s="41"/>
      <c r="K516" s="85"/>
      <c r="L516" s="85"/>
      <c r="M516" s="85"/>
      <c r="N516" s="85"/>
      <c r="O516" s="85"/>
      <c r="P516" s="163"/>
      <c r="Q516" s="163"/>
      <c r="R516" s="130"/>
    </row>
    <row r="517" spans="1:18" s="14" customFormat="1" ht="14.25" customHeight="1">
      <c r="A517" s="61"/>
      <c r="B517" s="8" t="s">
        <v>146</v>
      </c>
      <c r="C517" s="5" t="s">
        <v>107</v>
      </c>
      <c r="D517" s="41">
        <v>128</v>
      </c>
      <c r="E517" s="41"/>
      <c r="F517" s="41"/>
      <c r="G517" s="90">
        <f t="shared" si="137"/>
        <v>128</v>
      </c>
      <c r="H517" s="90">
        <f t="shared" si="138"/>
        <v>128</v>
      </c>
      <c r="I517" s="41">
        <f t="shared" si="138"/>
        <v>128</v>
      </c>
      <c r="J517" s="41"/>
      <c r="K517" s="85"/>
      <c r="L517" s="85"/>
      <c r="M517" s="85"/>
      <c r="N517" s="85"/>
      <c r="O517" s="85"/>
      <c r="P517" s="163"/>
      <c r="Q517" s="163"/>
      <c r="R517" s="130"/>
    </row>
    <row r="518" spans="1:18" s="14" customFormat="1" ht="14.25" customHeight="1">
      <c r="A518" s="61"/>
      <c r="B518" s="8" t="s">
        <v>148</v>
      </c>
      <c r="C518" s="5" t="s">
        <v>149</v>
      </c>
      <c r="D518" s="41">
        <v>24150</v>
      </c>
      <c r="E518" s="41"/>
      <c r="F518" s="41"/>
      <c r="G518" s="90">
        <f t="shared" si="137"/>
        <v>24150</v>
      </c>
      <c r="H518" s="90">
        <f>G518</f>
        <v>24150</v>
      </c>
      <c r="I518" s="41"/>
      <c r="J518" s="41">
        <f>H518</f>
        <v>24150</v>
      </c>
      <c r="K518" s="85"/>
      <c r="L518" s="85"/>
      <c r="M518" s="85"/>
      <c r="N518" s="85"/>
      <c r="O518" s="85"/>
      <c r="P518" s="163"/>
      <c r="Q518" s="163"/>
      <c r="R518" s="130"/>
    </row>
    <row r="519" spans="1:18" s="14" customFormat="1" ht="14.25" customHeight="1">
      <c r="A519" s="61"/>
      <c r="B519" s="8" t="s">
        <v>150</v>
      </c>
      <c r="C519" s="6" t="s">
        <v>223</v>
      </c>
      <c r="D519" s="41">
        <v>12835</v>
      </c>
      <c r="E519" s="41"/>
      <c r="F519" s="41"/>
      <c r="G519" s="90">
        <f t="shared" si="137"/>
        <v>12835</v>
      </c>
      <c r="H519" s="90">
        <f>G519</f>
        <v>12835</v>
      </c>
      <c r="I519" s="41"/>
      <c r="J519" s="41">
        <f>H519</f>
        <v>12835</v>
      </c>
      <c r="K519" s="85"/>
      <c r="L519" s="85"/>
      <c r="M519" s="85"/>
      <c r="N519" s="85"/>
      <c r="O519" s="85"/>
      <c r="P519" s="163"/>
      <c r="Q519" s="163"/>
      <c r="R519" s="130"/>
    </row>
    <row r="520" spans="1:18" s="14" customFormat="1" ht="14.25" customHeight="1">
      <c r="A520" s="61"/>
      <c r="B520" s="8" t="s">
        <v>153</v>
      </c>
      <c r="C520" s="6" t="s">
        <v>225</v>
      </c>
      <c r="D520" s="41">
        <v>18283</v>
      </c>
      <c r="E520" s="41"/>
      <c r="F520" s="41"/>
      <c r="G520" s="90">
        <f t="shared" si="137"/>
        <v>18283</v>
      </c>
      <c r="H520" s="90">
        <f>G520</f>
        <v>18283</v>
      </c>
      <c r="I520" s="41"/>
      <c r="J520" s="41">
        <f>H520</f>
        <v>18283</v>
      </c>
      <c r="K520" s="85"/>
      <c r="L520" s="85"/>
      <c r="M520" s="85"/>
      <c r="N520" s="85"/>
      <c r="O520" s="85"/>
      <c r="P520" s="163"/>
      <c r="Q520" s="163"/>
      <c r="R520" s="130"/>
    </row>
    <row r="521" spans="1:18" s="14" customFormat="1" ht="14.25" customHeight="1">
      <c r="A521" s="61"/>
      <c r="B521" s="8" t="s">
        <v>303</v>
      </c>
      <c r="C521" s="6" t="s">
        <v>307</v>
      </c>
      <c r="D521" s="41">
        <v>750</v>
      </c>
      <c r="E521" s="41"/>
      <c r="F521" s="41"/>
      <c r="G521" s="90">
        <f t="shared" si="137"/>
        <v>750</v>
      </c>
      <c r="H521" s="90">
        <f>G521</f>
        <v>750</v>
      </c>
      <c r="I521" s="41"/>
      <c r="J521" s="41">
        <f>H521</f>
        <v>750</v>
      </c>
      <c r="K521" s="85"/>
      <c r="L521" s="85"/>
      <c r="M521" s="85"/>
      <c r="N521" s="85"/>
      <c r="O521" s="85"/>
      <c r="P521" s="163"/>
      <c r="Q521" s="163"/>
      <c r="R521" s="130"/>
    </row>
    <row r="522" spans="1:18" s="14" customFormat="1" ht="27.75" customHeight="1">
      <c r="A522" s="62" t="s">
        <v>288</v>
      </c>
      <c r="B522" s="67"/>
      <c r="C522" s="31" t="s">
        <v>29</v>
      </c>
      <c r="D522" s="83">
        <f>D523+D525+D535+D578+D580</f>
        <v>3460598</v>
      </c>
      <c r="E522" s="83">
        <f aca="true" t="shared" si="139" ref="E522:R522">E523+E525+E535+E578+E580</f>
        <v>9806</v>
      </c>
      <c r="F522" s="83">
        <f t="shared" si="139"/>
        <v>3410</v>
      </c>
      <c r="G522" s="83">
        <f t="shared" si="139"/>
        <v>3466994</v>
      </c>
      <c r="H522" s="83">
        <f t="shared" si="139"/>
        <v>3455244</v>
      </c>
      <c r="I522" s="83">
        <f t="shared" si="139"/>
        <v>1255716</v>
      </c>
      <c r="J522" s="83">
        <f t="shared" si="139"/>
        <v>162686</v>
      </c>
      <c r="K522" s="83">
        <f t="shared" si="139"/>
        <v>34770</v>
      </c>
      <c r="L522" s="83">
        <f t="shared" si="139"/>
        <v>7396</v>
      </c>
      <c r="M522" s="83">
        <f t="shared" si="139"/>
        <v>1994676</v>
      </c>
      <c r="N522" s="83">
        <f t="shared" si="139"/>
        <v>0</v>
      </c>
      <c r="O522" s="83">
        <f t="shared" si="139"/>
        <v>0</v>
      </c>
      <c r="P522" s="83">
        <f t="shared" si="139"/>
        <v>11750</v>
      </c>
      <c r="Q522" s="83">
        <f t="shared" si="139"/>
        <v>11750</v>
      </c>
      <c r="R522" s="83">
        <f t="shared" si="139"/>
        <v>0</v>
      </c>
    </row>
    <row r="523" spans="1:18" s="14" customFormat="1" ht="29.25" customHeight="1">
      <c r="A523" s="47" t="s">
        <v>299</v>
      </c>
      <c r="B523" s="68"/>
      <c r="C523" s="37" t="s">
        <v>27</v>
      </c>
      <c r="D523" s="79">
        <f>SUM(D524:D524)</f>
        <v>34770</v>
      </c>
      <c r="E523" s="79">
        <f>SUM(E524:E524)</f>
        <v>0</v>
      </c>
      <c r="F523" s="79">
        <f>SUM(F524:F524)</f>
        <v>0</v>
      </c>
      <c r="G523" s="79">
        <f>SUM(G524:G524)</f>
        <v>34770</v>
      </c>
      <c r="H523" s="79">
        <f aca="true" t="shared" si="140" ref="H523:R523">SUM(H524:H524)</f>
        <v>34770</v>
      </c>
      <c r="I523" s="79">
        <f t="shared" si="140"/>
        <v>0</v>
      </c>
      <c r="J523" s="79">
        <f t="shared" si="140"/>
        <v>0</v>
      </c>
      <c r="K523" s="79">
        <f t="shared" si="140"/>
        <v>34770</v>
      </c>
      <c r="L523" s="79">
        <f t="shared" si="140"/>
        <v>0</v>
      </c>
      <c r="M523" s="79">
        <f t="shared" si="140"/>
        <v>0</v>
      </c>
      <c r="N523" s="79">
        <f t="shared" si="140"/>
        <v>0</v>
      </c>
      <c r="O523" s="79"/>
      <c r="P523" s="79">
        <f t="shared" si="140"/>
        <v>0</v>
      </c>
      <c r="Q523" s="79">
        <f t="shared" si="140"/>
        <v>0</v>
      </c>
      <c r="R523" s="80">
        <f t="shared" si="140"/>
        <v>0</v>
      </c>
    </row>
    <row r="524" spans="1:18" s="14" customFormat="1" ht="35.25" customHeight="1">
      <c r="A524" s="46"/>
      <c r="B524" s="57" t="s">
        <v>195</v>
      </c>
      <c r="C524" s="5" t="s">
        <v>40</v>
      </c>
      <c r="D524" s="85">
        <v>34770</v>
      </c>
      <c r="E524" s="85"/>
      <c r="F524" s="85"/>
      <c r="G524" s="90">
        <f>D524+E524-F524</f>
        <v>34770</v>
      </c>
      <c r="H524" s="85">
        <f>G524</f>
        <v>34770</v>
      </c>
      <c r="I524" s="88"/>
      <c r="J524" s="88"/>
      <c r="K524" s="85">
        <f>H524</f>
        <v>34770</v>
      </c>
      <c r="L524" s="85"/>
      <c r="M524" s="85"/>
      <c r="N524" s="85"/>
      <c r="O524" s="85"/>
      <c r="P524" s="163"/>
      <c r="Q524" s="163"/>
      <c r="R524" s="130"/>
    </row>
    <row r="525" spans="1:18" s="14" customFormat="1" ht="17.25" customHeight="1">
      <c r="A525" s="47" t="s">
        <v>298</v>
      </c>
      <c r="B525" s="68"/>
      <c r="C525" s="34" t="s">
        <v>485</v>
      </c>
      <c r="D525" s="79">
        <f aca="true" t="shared" si="141" ref="D525:I525">SUM(D526:D534)</f>
        <v>40865</v>
      </c>
      <c r="E525" s="79">
        <f t="shared" si="141"/>
        <v>0</v>
      </c>
      <c r="F525" s="79">
        <f t="shared" si="141"/>
        <v>0</v>
      </c>
      <c r="G525" s="79">
        <f t="shared" si="141"/>
        <v>40865</v>
      </c>
      <c r="H525" s="79">
        <f t="shared" si="141"/>
        <v>40865</v>
      </c>
      <c r="I525" s="79">
        <f t="shared" si="141"/>
        <v>36800</v>
      </c>
      <c r="J525" s="79">
        <f aca="true" t="shared" si="142" ref="J525:R525">SUM(J526:J534)</f>
        <v>4065</v>
      </c>
      <c r="K525" s="79">
        <f t="shared" si="142"/>
        <v>0</v>
      </c>
      <c r="L525" s="79">
        <f t="shared" si="142"/>
        <v>0</v>
      </c>
      <c r="M525" s="79">
        <f t="shared" si="142"/>
        <v>0</v>
      </c>
      <c r="N525" s="79">
        <f t="shared" si="142"/>
        <v>0</v>
      </c>
      <c r="O525" s="79"/>
      <c r="P525" s="79">
        <f t="shared" si="142"/>
        <v>0</v>
      </c>
      <c r="Q525" s="79">
        <f t="shared" si="142"/>
        <v>0</v>
      </c>
      <c r="R525" s="80">
        <f t="shared" si="142"/>
        <v>0</v>
      </c>
    </row>
    <row r="526" spans="1:18" s="14" customFormat="1" ht="16.5" customHeight="1">
      <c r="A526" s="49"/>
      <c r="B526" s="8" t="s">
        <v>140</v>
      </c>
      <c r="C526" s="5" t="s">
        <v>141</v>
      </c>
      <c r="D526" s="41">
        <v>30000</v>
      </c>
      <c r="E526" s="41"/>
      <c r="F526" s="41"/>
      <c r="G526" s="85">
        <f>D526+E526-F526</f>
        <v>30000</v>
      </c>
      <c r="H526" s="41">
        <f>G526</f>
        <v>30000</v>
      </c>
      <c r="I526" s="41">
        <f>H526</f>
        <v>30000</v>
      </c>
      <c r="J526" s="81"/>
      <c r="K526" s="82"/>
      <c r="L526" s="82"/>
      <c r="M526" s="82"/>
      <c r="N526" s="85"/>
      <c r="O526" s="85"/>
      <c r="P526" s="163"/>
      <c r="Q526" s="163"/>
      <c r="R526" s="130"/>
    </row>
    <row r="527" spans="1:18" s="14" customFormat="1" ht="13.5" customHeight="1">
      <c r="A527" s="49"/>
      <c r="B527" s="8" t="s">
        <v>144</v>
      </c>
      <c r="C527" s="5" t="s">
        <v>388</v>
      </c>
      <c r="D527" s="41">
        <v>1275</v>
      </c>
      <c r="E527" s="41"/>
      <c r="F527" s="41"/>
      <c r="G527" s="85">
        <f aca="true" t="shared" si="143" ref="G527:G534">D527+E527-F527</f>
        <v>1275</v>
      </c>
      <c r="H527" s="41">
        <f aca="true" t="shared" si="144" ref="H527:H534">G527</f>
        <v>1275</v>
      </c>
      <c r="I527" s="41">
        <f>H527</f>
        <v>1275</v>
      </c>
      <c r="J527" s="81"/>
      <c r="K527" s="82"/>
      <c r="L527" s="82"/>
      <c r="M527" s="82"/>
      <c r="N527" s="85"/>
      <c r="O527" s="85"/>
      <c r="P527" s="163"/>
      <c r="Q527" s="163"/>
      <c r="R527" s="130"/>
    </row>
    <row r="528" spans="1:18" s="14" customFormat="1" ht="14.25" customHeight="1">
      <c r="A528" s="49"/>
      <c r="B528" s="58" t="s">
        <v>170</v>
      </c>
      <c r="C528" s="5" t="s">
        <v>575</v>
      </c>
      <c r="D528" s="41">
        <v>4760</v>
      </c>
      <c r="E528" s="41"/>
      <c r="F528" s="41"/>
      <c r="G528" s="85">
        <f t="shared" si="143"/>
        <v>4760</v>
      </c>
      <c r="H528" s="41">
        <f t="shared" si="144"/>
        <v>4760</v>
      </c>
      <c r="I528" s="41">
        <f>H528</f>
        <v>4760</v>
      </c>
      <c r="J528" s="81"/>
      <c r="K528" s="82"/>
      <c r="L528" s="82"/>
      <c r="M528" s="82"/>
      <c r="N528" s="85"/>
      <c r="O528" s="85"/>
      <c r="P528" s="163"/>
      <c r="Q528" s="163"/>
      <c r="R528" s="130"/>
    </row>
    <row r="529" spans="1:18" s="14" customFormat="1" ht="13.5" customHeight="1">
      <c r="A529" s="49"/>
      <c r="B529" s="58" t="s">
        <v>146</v>
      </c>
      <c r="C529" s="5" t="s">
        <v>107</v>
      </c>
      <c r="D529" s="41">
        <v>765</v>
      </c>
      <c r="E529" s="41"/>
      <c r="F529" s="41"/>
      <c r="G529" s="85">
        <f t="shared" si="143"/>
        <v>765</v>
      </c>
      <c r="H529" s="41">
        <f t="shared" si="144"/>
        <v>765</v>
      </c>
      <c r="I529" s="41">
        <f>H529</f>
        <v>765</v>
      </c>
      <c r="J529" s="81"/>
      <c r="K529" s="82"/>
      <c r="L529" s="82"/>
      <c r="M529" s="82"/>
      <c r="N529" s="85"/>
      <c r="O529" s="85"/>
      <c r="P529" s="163"/>
      <c r="Q529" s="163"/>
      <c r="R529" s="130"/>
    </row>
    <row r="530" spans="1:18" s="14" customFormat="1" ht="13.5" customHeight="1">
      <c r="A530" s="49"/>
      <c r="B530" s="8" t="s">
        <v>148</v>
      </c>
      <c r="C530" s="5" t="s">
        <v>172</v>
      </c>
      <c r="D530" s="41">
        <v>500</v>
      </c>
      <c r="E530" s="41"/>
      <c r="F530" s="41"/>
      <c r="G530" s="85">
        <f t="shared" si="143"/>
        <v>500</v>
      </c>
      <c r="H530" s="41">
        <f t="shared" si="144"/>
        <v>500</v>
      </c>
      <c r="I530" s="41"/>
      <c r="J530" s="81">
        <f>H530</f>
        <v>500</v>
      </c>
      <c r="K530" s="82"/>
      <c r="L530" s="82"/>
      <c r="M530" s="82"/>
      <c r="N530" s="85"/>
      <c r="O530" s="85"/>
      <c r="P530" s="163"/>
      <c r="Q530" s="163"/>
      <c r="R530" s="130"/>
    </row>
    <row r="531" spans="1:18" s="14" customFormat="1" ht="14.25" customHeight="1">
      <c r="A531" s="49"/>
      <c r="B531" s="8" t="s">
        <v>153</v>
      </c>
      <c r="C531" s="5" t="s">
        <v>225</v>
      </c>
      <c r="D531" s="41">
        <v>690</v>
      </c>
      <c r="E531" s="41"/>
      <c r="F531" s="41"/>
      <c r="G531" s="85">
        <f t="shared" si="143"/>
        <v>690</v>
      </c>
      <c r="H531" s="41">
        <f t="shared" si="144"/>
        <v>690</v>
      </c>
      <c r="I531" s="41"/>
      <c r="J531" s="81">
        <f>H531</f>
        <v>690</v>
      </c>
      <c r="K531" s="82"/>
      <c r="L531" s="82"/>
      <c r="M531" s="82"/>
      <c r="N531" s="85"/>
      <c r="O531" s="85"/>
      <c r="P531" s="163"/>
      <c r="Q531" s="163"/>
      <c r="R531" s="130"/>
    </row>
    <row r="532" spans="1:18" s="14" customFormat="1" ht="12.75" customHeight="1">
      <c r="A532" s="49"/>
      <c r="B532" s="8" t="s">
        <v>159</v>
      </c>
      <c r="C532" s="5" t="s">
        <v>160</v>
      </c>
      <c r="D532" s="41">
        <v>1650</v>
      </c>
      <c r="E532" s="41"/>
      <c r="F532" s="41"/>
      <c r="G532" s="85">
        <f t="shared" si="143"/>
        <v>1650</v>
      </c>
      <c r="H532" s="41">
        <f t="shared" si="144"/>
        <v>1650</v>
      </c>
      <c r="I532" s="41"/>
      <c r="J532" s="81">
        <f>H532</f>
        <v>1650</v>
      </c>
      <c r="K532" s="82"/>
      <c r="L532" s="82"/>
      <c r="M532" s="82"/>
      <c r="N532" s="85"/>
      <c r="O532" s="85"/>
      <c r="P532" s="163"/>
      <c r="Q532" s="163"/>
      <c r="R532" s="130"/>
    </row>
    <row r="533" spans="1:18" s="14" customFormat="1" ht="12.75" customHeight="1">
      <c r="A533" s="49"/>
      <c r="B533" s="8" t="s">
        <v>305</v>
      </c>
      <c r="C533" s="5" t="s">
        <v>313</v>
      </c>
      <c r="D533" s="41">
        <v>400</v>
      </c>
      <c r="E533" s="41"/>
      <c r="F533" s="41"/>
      <c r="G533" s="85">
        <f t="shared" si="143"/>
        <v>400</v>
      </c>
      <c r="H533" s="41">
        <f t="shared" si="144"/>
        <v>400</v>
      </c>
      <c r="I533" s="41"/>
      <c r="J533" s="81">
        <f>H533</f>
        <v>400</v>
      </c>
      <c r="K533" s="82"/>
      <c r="L533" s="82"/>
      <c r="M533" s="82"/>
      <c r="N533" s="85"/>
      <c r="O533" s="85"/>
      <c r="P533" s="163"/>
      <c r="Q533" s="163"/>
      <c r="R533" s="130"/>
    </row>
    <row r="534" spans="1:18" s="14" customFormat="1" ht="12.75" customHeight="1">
      <c r="A534" s="49"/>
      <c r="B534" s="8" t="s">
        <v>306</v>
      </c>
      <c r="C534" s="5" t="s">
        <v>314</v>
      </c>
      <c r="D534" s="41">
        <v>825</v>
      </c>
      <c r="E534" s="41"/>
      <c r="F534" s="41"/>
      <c r="G534" s="85">
        <f t="shared" si="143"/>
        <v>825</v>
      </c>
      <c r="H534" s="41">
        <f t="shared" si="144"/>
        <v>825</v>
      </c>
      <c r="I534" s="41"/>
      <c r="J534" s="81">
        <f>H534</f>
        <v>825</v>
      </c>
      <c r="K534" s="82"/>
      <c r="L534" s="82"/>
      <c r="M534" s="82"/>
      <c r="N534" s="85"/>
      <c r="O534" s="85"/>
      <c r="P534" s="163"/>
      <c r="Q534" s="163"/>
      <c r="R534" s="130"/>
    </row>
    <row r="535" spans="1:18" s="14" customFormat="1" ht="15.75" customHeight="1">
      <c r="A535" s="47" t="s">
        <v>324</v>
      </c>
      <c r="B535" s="69"/>
      <c r="C535" s="34" t="s">
        <v>325</v>
      </c>
      <c r="D535" s="79">
        <f>SUM(D536:D577)</f>
        <v>2041996</v>
      </c>
      <c r="E535" s="79">
        <f>SUM(E536:E577)</f>
        <v>3410</v>
      </c>
      <c r="F535" s="79">
        <f>SUM(F536:F577)</f>
        <v>3410</v>
      </c>
      <c r="G535" s="79">
        <f>SUM(G536:G577)</f>
        <v>2041996</v>
      </c>
      <c r="H535" s="79">
        <f aca="true" t="shared" si="145" ref="H535:R535">SUM(H536:H577)</f>
        <v>2030246</v>
      </c>
      <c r="I535" s="79">
        <f t="shared" si="145"/>
        <v>1218916</v>
      </c>
      <c r="J535" s="79">
        <f t="shared" si="145"/>
        <v>158621</v>
      </c>
      <c r="K535" s="79">
        <f t="shared" si="145"/>
        <v>0</v>
      </c>
      <c r="L535" s="79">
        <f t="shared" si="145"/>
        <v>1000</v>
      </c>
      <c r="M535" s="79">
        <f t="shared" si="145"/>
        <v>651709</v>
      </c>
      <c r="N535" s="79">
        <f t="shared" si="145"/>
        <v>0</v>
      </c>
      <c r="O535" s="79"/>
      <c r="P535" s="79">
        <f t="shared" si="145"/>
        <v>11750</v>
      </c>
      <c r="Q535" s="79">
        <f t="shared" si="145"/>
        <v>11750</v>
      </c>
      <c r="R535" s="80">
        <f t="shared" si="145"/>
        <v>0</v>
      </c>
    </row>
    <row r="536" spans="1:18" s="14" customFormat="1" ht="15.75" customHeight="1">
      <c r="A536" s="61"/>
      <c r="B536" s="8" t="s">
        <v>555</v>
      </c>
      <c r="C536" s="35" t="s">
        <v>16</v>
      </c>
      <c r="D536" s="41">
        <v>1000</v>
      </c>
      <c r="E536" s="41"/>
      <c r="F536" s="41"/>
      <c r="G536" s="85">
        <f>D536+E536-F536</f>
        <v>1000</v>
      </c>
      <c r="H536" s="41">
        <f>G536</f>
        <v>1000</v>
      </c>
      <c r="I536" s="96"/>
      <c r="J536" s="41"/>
      <c r="K536" s="43"/>
      <c r="L536" s="96">
        <f>H536</f>
        <v>1000</v>
      </c>
      <c r="M536" s="43"/>
      <c r="N536" s="85"/>
      <c r="O536" s="85"/>
      <c r="P536" s="163"/>
      <c r="Q536" s="163"/>
      <c r="R536" s="130"/>
    </row>
    <row r="537" spans="1:18" s="14" customFormat="1" ht="15.75" customHeight="1">
      <c r="A537" s="61"/>
      <c r="B537" s="8" t="s">
        <v>402</v>
      </c>
      <c r="C537" s="5" t="s">
        <v>290</v>
      </c>
      <c r="D537" s="41">
        <v>272121</v>
      </c>
      <c r="E537" s="41"/>
      <c r="F537" s="41"/>
      <c r="G537" s="85">
        <f aca="true" t="shared" si="146" ref="G537:G577">D537+E537-F537</f>
        <v>272121</v>
      </c>
      <c r="H537" s="41">
        <f aca="true" t="shared" si="147" ref="H537:H576">G537</f>
        <v>272121</v>
      </c>
      <c r="I537" s="96"/>
      <c r="J537" s="41"/>
      <c r="K537" s="43"/>
      <c r="L537" s="96"/>
      <c r="M537" s="81">
        <f>H537</f>
        <v>272121</v>
      </c>
      <c r="N537" s="85"/>
      <c r="O537" s="85"/>
      <c r="P537" s="163"/>
      <c r="Q537" s="163"/>
      <c r="R537" s="130"/>
    </row>
    <row r="538" spans="1:18" s="14" customFormat="1" ht="15.75" customHeight="1">
      <c r="A538" s="61"/>
      <c r="B538" s="10" t="s">
        <v>496</v>
      </c>
      <c r="C538" s="5" t="s">
        <v>290</v>
      </c>
      <c r="D538" s="41">
        <v>48020</v>
      </c>
      <c r="E538" s="41"/>
      <c r="F538" s="41"/>
      <c r="G538" s="85">
        <f t="shared" si="146"/>
        <v>48020</v>
      </c>
      <c r="H538" s="41">
        <f t="shared" si="147"/>
        <v>48020</v>
      </c>
      <c r="I538" s="96"/>
      <c r="J538" s="41"/>
      <c r="K538" s="43"/>
      <c r="L538" s="96"/>
      <c r="M538" s="81">
        <f>H538</f>
        <v>48020</v>
      </c>
      <c r="N538" s="85"/>
      <c r="O538" s="85"/>
      <c r="P538" s="163"/>
      <c r="Q538" s="163"/>
      <c r="R538" s="130"/>
    </row>
    <row r="539" spans="1:18" s="14" customFormat="1" ht="15.75" customHeight="1">
      <c r="A539" s="49"/>
      <c r="B539" s="8" t="s">
        <v>140</v>
      </c>
      <c r="C539" s="5" t="s">
        <v>141</v>
      </c>
      <c r="D539" s="41">
        <v>953829</v>
      </c>
      <c r="E539" s="41"/>
      <c r="F539" s="41"/>
      <c r="G539" s="85">
        <f t="shared" si="146"/>
        <v>953829</v>
      </c>
      <c r="H539" s="41">
        <f t="shared" si="147"/>
        <v>953829</v>
      </c>
      <c r="I539" s="41">
        <f>H539</f>
        <v>953829</v>
      </c>
      <c r="J539" s="41"/>
      <c r="K539" s="81"/>
      <c r="L539" s="81"/>
      <c r="M539" s="81"/>
      <c r="N539" s="85"/>
      <c r="O539" s="85"/>
      <c r="P539" s="163"/>
      <c r="Q539" s="163"/>
      <c r="R539" s="130"/>
    </row>
    <row r="540" spans="1:18" s="14" customFormat="1" ht="15.75" customHeight="1">
      <c r="A540" s="49"/>
      <c r="B540" s="8" t="s">
        <v>406</v>
      </c>
      <c r="C540" s="5" t="s">
        <v>141</v>
      </c>
      <c r="D540" s="41">
        <v>45770</v>
      </c>
      <c r="E540" s="41"/>
      <c r="F540" s="41"/>
      <c r="G540" s="85">
        <f t="shared" si="146"/>
        <v>45770</v>
      </c>
      <c r="H540" s="41">
        <f t="shared" si="147"/>
        <v>45770</v>
      </c>
      <c r="I540" s="41"/>
      <c r="J540" s="41"/>
      <c r="K540" s="81"/>
      <c r="L540" s="81"/>
      <c r="M540" s="81">
        <f>H540</f>
        <v>45770</v>
      </c>
      <c r="N540" s="85"/>
      <c r="O540" s="85"/>
      <c r="P540" s="163"/>
      <c r="Q540" s="163"/>
      <c r="R540" s="130"/>
    </row>
    <row r="541" spans="1:18" s="14" customFormat="1" ht="15.75" customHeight="1">
      <c r="A541" s="49"/>
      <c r="B541" s="8" t="s">
        <v>50</v>
      </c>
      <c r="C541" s="5" t="s">
        <v>141</v>
      </c>
      <c r="D541" s="41">
        <v>1301</v>
      </c>
      <c r="E541" s="41"/>
      <c r="F541" s="41"/>
      <c r="G541" s="85">
        <f t="shared" si="146"/>
        <v>1301</v>
      </c>
      <c r="H541" s="41">
        <f t="shared" si="147"/>
        <v>1301</v>
      </c>
      <c r="I541" s="41"/>
      <c r="J541" s="41"/>
      <c r="K541" s="81"/>
      <c r="L541" s="81"/>
      <c r="M541" s="81">
        <f>H541</f>
        <v>1301</v>
      </c>
      <c r="N541" s="85"/>
      <c r="O541" s="85"/>
      <c r="P541" s="163"/>
      <c r="Q541" s="163"/>
      <c r="R541" s="130"/>
    </row>
    <row r="542" spans="1:18" s="14" customFormat="1" ht="15" customHeight="1">
      <c r="A542" s="49"/>
      <c r="B542" s="8" t="s">
        <v>144</v>
      </c>
      <c r="C542" s="5" t="s">
        <v>388</v>
      </c>
      <c r="D542" s="41">
        <v>70094</v>
      </c>
      <c r="E542" s="41"/>
      <c r="F542" s="41"/>
      <c r="G542" s="85">
        <f t="shared" si="146"/>
        <v>70094</v>
      </c>
      <c r="H542" s="41">
        <f t="shared" si="147"/>
        <v>70094</v>
      </c>
      <c r="I542" s="41">
        <f>H542</f>
        <v>70094</v>
      </c>
      <c r="J542" s="41"/>
      <c r="K542" s="81"/>
      <c r="L542" s="81"/>
      <c r="M542" s="81"/>
      <c r="N542" s="85"/>
      <c r="O542" s="85"/>
      <c r="P542" s="163"/>
      <c r="Q542" s="163"/>
      <c r="R542" s="130"/>
    </row>
    <row r="543" spans="1:18" s="14" customFormat="1" ht="15" customHeight="1">
      <c r="A543" s="49"/>
      <c r="B543" s="8" t="s">
        <v>419</v>
      </c>
      <c r="C543" s="5" t="s">
        <v>575</v>
      </c>
      <c r="D543" s="41">
        <v>2896</v>
      </c>
      <c r="E543" s="41"/>
      <c r="F543" s="41"/>
      <c r="G543" s="85">
        <f t="shared" si="146"/>
        <v>2896</v>
      </c>
      <c r="H543" s="41">
        <f t="shared" si="147"/>
        <v>2896</v>
      </c>
      <c r="I543" s="41"/>
      <c r="J543" s="41"/>
      <c r="K543" s="81"/>
      <c r="L543" s="81"/>
      <c r="M543" s="81">
        <f>H543</f>
        <v>2896</v>
      </c>
      <c r="N543" s="85"/>
      <c r="O543" s="85"/>
      <c r="P543" s="163"/>
      <c r="Q543" s="163"/>
      <c r="R543" s="130"/>
    </row>
    <row r="544" spans="1:18" s="14" customFormat="1" ht="15" customHeight="1">
      <c r="A544" s="49"/>
      <c r="B544" s="58" t="s">
        <v>190</v>
      </c>
      <c r="C544" s="5" t="s">
        <v>575</v>
      </c>
      <c r="D544" s="41">
        <v>160070</v>
      </c>
      <c r="E544" s="41"/>
      <c r="F544" s="41"/>
      <c r="G544" s="85">
        <f t="shared" si="146"/>
        <v>160070</v>
      </c>
      <c r="H544" s="41">
        <f t="shared" si="147"/>
        <v>160070</v>
      </c>
      <c r="I544" s="41">
        <f>H544</f>
        <v>160070</v>
      </c>
      <c r="J544" s="41"/>
      <c r="K544" s="81"/>
      <c r="L544" s="81"/>
      <c r="M544" s="81"/>
      <c r="N544" s="85"/>
      <c r="O544" s="85"/>
      <c r="P544" s="163"/>
      <c r="Q544" s="163"/>
      <c r="R544" s="130"/>
    </row>
    <row r="545" spans="1:18" s="14" customFormat="1" ht="15" customHeight="1">
      <c r="A545" s="49"/>
      <c r="B545" s="58" t="s">
        <v>407</v>
      </c>
      <c r="C545" s="5" t="s">
        <v>575</v>
      </c>
      <c r="D545" s="41">
        <v>24284</v>
      </c>
      <c r="E545" s="41"/>
      <c r="F545" s="41"/>
      <c r="G545" s="85">
        <f t="shared" si="146"/>
        <v>24284</v>
      </c>
      <c r="H545" s="41">
        <f t="shared" si="147"/>
        <v>24284</v>
      </c>
      <c r="I545" s="41"/>
      <c r="J545" s="41"/>
      <c r="K545" s="81"/>
      <c r="L545" s="81"/>
      <c r="M545" s="81">
        <f>H545</f>
        <v>24284</v>
      </c>
      <c r="N545" s="85"/>
      <c r="O545" s="85"/>
      <c r="P545" s="163"/>
      <c r="Q545" s="163"/>
      <c r="R545" s="130"/>
    </row>
    <row r="546" spans="1:18" s="14" customFormat="1" ht="15" customHeight="1">
      <c r="A546" s="49"/>
      <c r="B546" s="58" t="s">
        <v>51</v>
      </c>
      <c r="C546" s="5" t="s">
        <v>575</v>
      </c>
      <c r="D546" s="41">
        <v>2931</v>
      </c>
      <c r="E546" s="41"/>
      <c r="F546" s="41"/>
      <c r="G546" s="85">
        <f t="shared" si="146"/>
        <v>2931</v>
      </c>
      <c r="H546" s="41">
        <f t="shared" si="147"/>
        <v>2931</v>
      </c>
      <c r="I546" s="41"/>
      <c r="J546" s="41"/>
      <c r="K546" s="81"/>
      <c r="L546" s="81"/>
      <c r="M546" s="81">
        <f>H546</f>
        <v>2931</v>
      </c>
      <c r="N546" s="85"/>
      <c r="O546" s="85"/>
      <c r="P546" s="163"/>
      <c r="Q546" s="163"/>
      <c r="R546" s="130"/>
    </row>
    <row r="547" spans="1:18" s="14" customFormat="1" ht="15" customHeight="1">
      <c r="A547" s="49"/>
      <c r="B547" s="58" t="s">
        <v>146</v>
      </c>
      <c r="C547" s="5" t="s">
        <v>107</v>
      </c>
      <c r="D547" s="41">
        <v>24904</v>
      </c>
      <c r="E547" s="41"/>
      <c r="F547" s="41"/>
      <c r="G547" s="85">
        <f t="shared" si="146"/>
        <v>24904</v>
      </c>
      <c r="H547" s="41">
        <f t="shared" si="147"/>
        <v>24904</v>
      </c>
      <c r="I547" s="41">
        <f>H547</f>
        <v>24904</v>
      </c>
      <c r="J547" s="41"/>
      <c r="K547" s="81"/>
      <c r="L547" s="81"/>
      <c r="M547" s="81"/>
      <c r="N547" s="85"/>
      <c r="O547" s="85"/>
      <c r="P547" s="163"/>
      <c r="Q547" s="163"/>
      <c r="R547" s="130"/>
    </row>
    <row r="548" spans="1:18" s="14" customFormat="1" ht="15" customHeight="1">
      <c r="A548" s="49"/>
      <c r="B548" s="58" t="s">
        <v>408</v>
      </c>
      <c r="C548" s="5" t="s">
        <v>107</v>
      </c>
      <c r="D548" s="41">
        <v>3466</v>
      </c>
      <c r="E548" s="41"/>
      <c r="F548" s="41"/>
      <c r="G548" s="85">
        <f t="shared" si="146"/>
        <v>3466</v>
      </c>
      <c r="H548" s="41">
        <f t="shared" si="147"/>
        <v>3466</v>
      </c>
      <c r="I548" s="41"/>
      <c r="J548" s="41"/>
      <c r="K548" s="81"/>
      <c r="L548" s="81"/>
      <c r="M548" s="81">
        <f>H548</f>
        <v>3466</v>
      </c>
      <c r="N548" s="85"/>
      <c r="O548" s="85"/>
      <c r="P548" s="163"/>
      <c r="Q548" s="163"/>
      <c r="R548" s="130"/>
    </row>
    <row r="549" spans="1:18" s="14" customFormat="1" ht="15" customHeight="1">
      <c r="A549" s="49"/>
      <c r="B549" s="58" t="s">
        <v>52</v>
      </c>
      <c r="C549" s="5" t="s">
        <v>107</v>
      </c>
      <c r="D549" s="41">
        <v>366</v>
      </c>
      <c r="E549" s="41"/>
      <c r="F549" s="41"/>
      <c r="G549" s="85">
        <f t="shared" si="146"/>
        <v>366</v>
      </c>
      <c r="H549" s="41">
        <f t="shared" si="147"/>
        <v>366</v>
      </c>
      <c r="I549" s="41"/>
      <c r="J549" s="41"/>
      <c r="K549" s="81"/>
      <c r="L549" s="81"/>
      <c r="M549" s="81">
        <f>H549</f>
        <v>366</v>
      </c>
      <c r="N549" s="85"/>
      <c r="O549" s="85"/>
      <c r="P549" s="163"/>
      <c r="Q549" s="163"/>
      <c r="R549" s="130"/>
    </row>
    <row r="550" spans="1:18" s="14" customFormat="1" ht="14.25" customHeight="1">
      <c r="A550" s="49"/>
      <c r="B550" s="8" t="s">
        <v>499</v>
      </c>
      <c r="C550" s="5" t="s">
        <v>500</v>
      </c>
      <c r="D550" s="41">
        <v>10019</v>
      </c>
      <c r="E550" s="41"/>
      <c r="F550" s="41"/>
      <c r="G550" s="85">
        <f t="shared" si="146"/>
        <v>10019</v>
      </c>
      <c r="H550" s="41">
        <f t="shared" si="147"/>
        <v>10019</v>
      </c>
      <c r="I550" s="41">
        <f>H550</f>
        <v>10019</v>
      </c>
      <c r="J550" s="41"/>
      <c r="K550" s="81"/>
      <c r="L550" s="81"/>
      <c r="M550" s="81"/>
      <c r="N550" s="85"/>
      <c r="O550" s="85"/>
      <c r="P550" s="163"/>
      <c r="Q550" s="163"/>
      <c r="R550" s="130"/>
    </row>
    <row r="551" spans="1:18" s="14" customFormat="1" ht="14.25" customHeight="1">
      <c r="A551" s="49"/>
      <c r="B551" s="8" t="s">
        <v>409</v>
      </c>
      <c r="C551" s="5" t="s">
        <v>500</v>
      </c>
      <c r="D551" s="41">
        <v>100747</v>
      </c>
      <c r="E551" s="41"/>
      <c r="F551" s="41"/>
      <c r="G551" s="85">
        <f t="shared" si="146"/>
        <v>100747</v>
      </c>
      <c r="H551" s="41">
        <f t="shared" si="147"/>
        <v>100747</v>
      </c>
      <c r="I551" s="41"/>
      <c r="J551" s="41"/>
      <c r="K551" s="81"/>
      <c r="L551" s="81"/>
      <c r="M551" s="81">
        <f>H551</f>
        <v>100747</v>
      </c>
      <c r="N551" s="85"/>
      <c r="O551" s="85"/>
      <c r="P551" s="163"/>
      <c r="Q551" s="163"/>
      <c r="R551" s="130"/>
    </row>
    <row r="552" spans="1:18" s="14" customFormat="1" ht="14.25" customHeight="1">
      <c r="A552" s="49"/>
      <c r="B552" s="8" t="s">
        <v>53</v>
      </c>
      <c r="C552" s="5" t="s">
        <v>500</v>
      </c>
      <c r="D552" s="41">
        <v>16340</v>
      </c>
      <c r="E552" s="41"/>
      <c r="F552" s="41"/>
      <c r="G552" s="85">
        <f t="shared" si="146"/>
        <v>16340</v>
      </c>
      <c r="H552" s="41">
        <f t="shared" si="147"/>
        <v>16340</v>
      </c>
      <c r="I552" s="41"/>
      <c r="J552" s="41"/>
      <c r="K552" s="81"/>
      <c r="L552" s="81"/>
      <c r="M552" s="81">
        <f>H552</f>
        <v>16340</v>
      </c>
      <c r="N552" s="85"/>
      <c r="O552" s="85"/>
      <c r="P552" s="163"/>
      <c r="Q552" s="163"/>
      <c r="R552" s="130"/>
    </row>
    <row r="553" spans="1:18" s="14" customFormat="1" ht="14.25" customHeight="1">
      <c r="A553" s="49"/>
      <c r="B553" s="8" t="s">
        <v>148</v>
      </c>
      <c r="C553" s="5" t="s">
        <v>257</v>
      </c>
      <c r="D553" s="41">
        <v>52500</v>
      </c>
      <c r="E553" s="41"/>
      <c r="F553" s="41">
        <v>3410</v>
      </c>
      <c r="G553" s="85">
        <f t="shared" si="146"/>
        <v>49090</v>
      </c>
      <c r="H553" s="41">
        <f t="shared" si="147"/>
        <v>49090</v>
      </c>
      <c r="I553" s="41"/>
      <c r="J553" s="41">
        <f>H553</f>
        <v>49090</v>
      </c>
      <c r="K553" s="81"/>
      <c r="L553" s="81"/>
      <c r="M553" s="81"/>
      <c r="N553" s="85"/>
      <c r="O553" s="85"/>
      <c r="P553" s="163"/>
      <c r="Q553" s="163"/>
      <c r="R553" s="130"/>
    </row>
    <row r="554" spans="1:18" s="14" customFormat="1" ht="14.25" customHeight="1">
      <c r="A554" s="49"/>
      <c r="B554" s="8" t="s">
        <v>410</v>
      </c>
      <c r="C554" s="5" t="s">
        <v>257</v>
      </c>
      <c r="D554" s="41">
        <v>935</v>
      </c>
      <c r="E554" s="41"/>
      <c r="F554" s="41"/>
      <c r="G554" s="85">
        <f t="shared" si="146"/>
        <v>935</v>
      </c>
      <c r="H554" s="41">
        <f t="shared" si="147"/>
        <v>935</v>
      </c>
      <c r="I554" s="41"/>
      <c r="J554" s="41"/>
      <c r="K554" s="81"/>
      <c r="L554" s="81"/>
      <c r="M554" s="81">
        <f>H554</f>
        <v>935</v>
      </c>
      <c r="N554" s="85"/>
      <c r="O554" s="85"/>
      <c r="P554" s="163"/>
      <c r="Q554" s="163"/>
      <c r="R554" s="130"/>
    </row>
    <row r="555" spans="1:18" s="14" customFormat="1" ht="14.25" customHeight="1">
      <c r="A555" s="49"/>
      <c r="B555" s="8" t="s">
        <v>352</v>
      </c>
      <c r="C555" s="5" t="s">
        <v>257</v>
      </c>
      <c r="D555" s="41">
        <v>165</v>
      </c>
      <c r="E555" s="41"/>
      <c r="F555" s="41"/>
      <c r="G555" s="85">
        <f t="shared" si="146"/>
        <v>165</v>
      </c>
      <c r="H555" s="41">
        <f t="shared" si="147"/>
        <v>165</v>
      </c>
      <c r="I555" s="41"/>
      <c r="J555" s="41"/>
      <c r="K555" s="81"/>
      <c r="L555" s="81"/>
      <c r="M555" s="81">
        <f>H555</f>
        <v>165</v>
      </c>
      <c r="N555" s="85"/>
      <c r="O555" s="85"/>
      <c r="P555" s="163"/>
      <c r="Q555" s="163"/>
      <c r="R555" s="130"/>
    </row>
    <row r="556" spans="1:18" s="14" customFormat="1" ht="13.5" customHeight="1">
      <c r="A556" s="49"/>
      <c r="B556" s="8" t="s">
        <v>150</v>
      </c>
      <c r="C556" s="5" t="s">
        <v>223</v>
      </c>
      <c r="D556" s="41">
        <v>21828</v>
      </c>
      <c r="E556" s="41"/>
      <c r="F556" s="41"/>
      <c r="G556" s="85">
        <f t="shared" si="146"/>
        <v>21828</v>
      </c>
      <c r="H556" s="41">
        <f t="shared" si="147"/>
        <v>21828</v>
      </c>
      <c r="I556" s="41"/>
      <c r="J556" s="41">
        <f aca="true" t="shared" si="148" ref="J556:J572">H556</f>
        <v>21828</v>
      </c>
      <c r="K556" s="81"/>
      <c r="L556" s="81"/>
      <c r="M556" s="81"/>
      <c r="N556" s="85"/>
      <c r="O556" s="85"/>
      <c r="P556" s="163"/>
      <c r="Q556" s="163"/>
      <c r="R556" s="130"/>
    </row>
    <row r="557" spans="1:18" s="14" customFormat="1" ht="13.5" customHeight="1">
      <c r="A557" s="49"/>
      <c r="B557" s="8" t="s">
        <v>152</v>
      </c>
      <c r="C557" s="6" t="s">
        <v>224</v>
      </c>
      <c r="D557" s="41">
        <v>5000</v>
      </c>
      <c r="E557" s="41">
        <v>3410</v>
      </c>
      <c r="F557" s="41"/>
      <c r="G557" s="85">
        <f t="shared" si="146"/>
        <v>8410</v>
      </c>
      <c r="H557" s="41">
        <f t="shared" si="147"/>
        <v>8410</v>
      </c>
      <c r="I557" s="41"/>
      <c r="J557" s="41">
        <f t="shared" si="148"/>
        <v>8410</v>
      </c>
      <c r="K557" s="81"/>
      <c r="L557" s="81"/>
      <c r="M557" s="81"/>
      <c r="N557" s="85"/>
      <c r="O557" s="85"/>
      <c r="P557" s="163"/>
      <c r="Q557" s="163"/>
      <c r="R557" s="130"/>
    </row>
    <row r="558" spans="1:18" s="14" customFormat="1" ht="13.5" customHeight="1">
      <c r="A558" s="49"/>
      <c r="B558" s="8" t="s">
        <v>208</v>
      </c>
      <c r="C558" s="6" t="s">
        <v>212</v>
      </c>
      <c r="D558" s="41">
        <v>1400</v>
      </c>
      <c r="E558" s="41"/>
      <c r="F558" s="41"/>
      <c r="G558" s="85">
        <f t="shared" si="146"/>
        <v>1400</v>
      </c>
      <c r="H558" s="41">
        <f t="shared" si="147"/>
        <v>1400</v>
      </c>
      <c r="I558" s="41"/>
      <c r="J558" s="41">
        <f t="shared" si="148"/>
        <v>1400</v>
      </c>
      <c r="K558" s="81"/>
      <c r="L558" s="81"/>
      <c r="M558" s="81"/>
      <c r="N558" s="85"/>
      <c r="O558" s="85"/>
      <c r="P558" s="163"/>
      <c r="Q558" s="163"/>
      <c r="R558" s="130"/>
    </row>
    <row r="559" spans="1:18" s="14" customFormat="1" ht="13.5" customHeight="1">
      <c r="A559" s="49"/>
      <c r="B559" s="8" t="s">
        <v>411</v>
      </c>
      <c r="C559" s="6" t="s">
        <v>212</v>
      </c>
      <c r="D559" s="41">
        <v>1011</v>
      </c>
      <c r="E559" s="41"/>
      <c r="F559" s="41"/>
      <c r="G559" s="85">
        <f t="shared" si="146"/>
        <v>1011</v>
      </c>
      <c r="H559" s="41">
        <f t="shared" si="147"/>
        <v>1011</v>
      </c>
      <c r="I559" s="41"/>
      <c r="J559" s="41"/>
      <c r="K559" s="81"/>
      <c r="L559" s="81"/>
      <c r="M559" s="81">
        <f>H559</f>
        <v>1011</v>
      </c>
      <c r="N559" s="85"/>
      <c r="O559" s="85"/>
      <c r="P559" s="163"/>
      <c r="Q559" s="163"/>
      <c r="R559" s="130"/>
    </row>
    <row r="560" spans="1:18" s="14" customFormat="1" ht="13.5" customHeight="1">
      <c r="A560" s="49"/>
      <c r="B560" s="8" t="s">
        <v>497</v>
      </c>
      <c r="C560" s="6" t="s">
        <v>212</v>
      </c>
      <c r="D560" s="41">
        <v>179</v>
      </c>
      <c r="E560" s="41"/>
      <c r="F560" s="41"/>
      <c r="G560" s="85">
        <f t="shared" si="146"/>
        <v>179</v>
      </c>
      <c r="H560" s="41">
        <f t="shared" si="147"/>
        <v>179</v>
      </c>
      <c r="I560" s="41"/>
      <c r="J560" s="41"/>
      <c r="K560" s="81"/>
      <c r="L560" s="81"/>
      <c r="M560" s="81">
        <f>H560</f>
        <v>179</v>
      </c>
      <c r="N560" s="85"/>
      <c r="O560" s="85"/>
      <c r="P560" s="163"/>
      <c r="Q560" s="163"/>
      <c r="R560" s="130"/>
    </row>
    <row r="561" spans="1:18" s="14" customFormat="1" ht="15" customHeight="1">
      <c r="A561" s="49"/>
      <c r="B561" s="8" t="s">
        <v>153</v>
      </c>
      <c r="C561" s="5" t="s">
        <v>225</v>
      </c>
      <c r="D561" s="41">
        <v>24100</v>
      </c>
      <c r="E561" s="41"/>
      <c r="F561" s="41"/>
      <c r="G561" s="85">
        <f t="shared" si="146"/>
        <v>24100</v>
      </c>
      <c r="H561" s="41">
        <f t="shared" si="147"/>
        <v>24100</v>
      </c>
      <c r="I561" s="41"/>
      <c r="J561" s="41">
        <f t="shared" si="148"/>
        <v>24100</v>
      </c>
      <c r="K561" s="81"/>
      <c r="L561" s="81"/>
      <c r="M561" s="81"/>
      <c r="N561" s="85"/>
      <c r="O561" s="85"/>
      <c r="P561" s="163"/>
      <c r="Q561" s="163"/>
      <c r="R561" s="130"/>
    </row>
    <row r="562" spans="1:18" s="14" customFormat="1" ht="15" customHeight="1">
      <c r="A562" s="49"/>
      <c r="B562" s="8" t="s">
        <v>412</v>
      </c>
      <c r="C562" s="5" t="s">
        <v>225</v>
      </c>
      <c r="D562" s="41">
        <v>107536</v>
      </c>
      <c r="E562" s="41"/>
      <c r="F562" s="41"/>
      <c r="G562" s="85">
        <f t="shared" si="146"/>
        <v>107536</v>
      </c>
      <c r="H562" s="41">
        <f t="shared" si="147"/>
        <v>107536</v>
      </c>
      <c r="I562" s="41"/>
      <c r="J562" s="41"/>
      <c r="K562" s="81"/>
      <c r="L562" s="81"/>
      <c r="M562" s="81">
        <f>H562</f>
        <v>107536</v>
      </c>
      <c r="N562" s="85"/>
      <c r="O562" s="85"/>
      <c r="P562" s="163"/>
      <c r="Q562" s="163"/>
      <c r="R562" s="130"/>
    </row>
    <row r="563" spans="1:18" s="14" customFormat="1" ht="15" customHeight="1">
      <c r="A563" s="49"/>
      <c r="B563" s="8" t="s">
        <v>54</v>
      </c>
      <c r="C563" s="5" t="s">
        <v>225</v>
      </c>
      <c r="D563" s="41">
        <v>18129</v>
      </c>
      <c r="E563" s="41"/>
      <c r="F563" s="41"/>
      <c r="G563" s="85">
        <f t="shared" si="146"/>
        <v>18129</v>
      </c>
      <c r="H563" s="41">
        <f t="shared" si="147"/>
        <v>18129</v>
      </c>
      <c r="I563" s="41"/>
      <c r="J563" s="41"/>
      <c r="K563" s="81"/>
      <c r="L563" s="81"/>
      <c r="M563" s="81">
        <f>H563</f>
        <v>18129</v>
      </c>
      <c r="N563" s="85"/>
      <c r="O563" s="85"/>
      <c r="P563" s="163"/>
      <c r="Q563" s="163"/>
      <c r="R563" s="130"/>
    </row>
    <row r="564" spans="1:18" s="14" customFormat="1" ht="15" customHeight="1">
      <c r="A564" s="49"/>
      <c r="B564" s="8" t="s">
        <v>413</v>
      </c>
      <c r="C564" s="6" t="s">
        <v>502</v>
      </c>
      <c r="D564" s="41">
        <v>3060</v>
      </c>
      <c r="E564" s="41"/>
      <c r="F564" s="41"/>
      <c r="G564" s="85">
        <f t="shared" si="146"/>
        <v>3060</v>
      </c>
      <c r="H564" s="41">
        <f t="shared" si="147"/>
        <v>3060</v>
      </c>
      <c r="I564" s="41"/>
      <c r="J564" s="41"/>
      <c r="K564" s="81"/>
      <c r="L564" s="81"/>
      <c r="M564" s="81">
        <f>H564</f>
        <v>3060</v>
      </c>
      <c r="N564" s="85"/>
      <c r="O564" s="85"/>
      <c r="P564" s="163"/>
      <c r="Q564" s="163"/>
      <c r="R564" s="130"/>
    </row>
    <row r="565" spans="1:18" s="14" customFormat="1" ht="15" customHeight="1">
      <c r="A565" s="49"/>
      <c r="B565" s="10" t="s">
        <v>49</v>
      </c>
      <c r="C565" s="6" t="s">
        <v>502</v>
      </c>
      <c r="D565" s="41">
        <v>540</v>
      </c>
      <c r="E565" s="41"/>
      <c r="F565" s="41"/>
      <c r="G565" s="85">
        <f t="shared" si="146"/>
        <v>540</v>
      </c>
      <c r="H565" s="41">
        <f t="shared" si="147"/>
        <v>540</v>
      </c>
      <c r="I565" s="41"/>
      <c r="J565" s="41"/>
      <c r="K565" s="81"/>
      <c r="L565" s="81"/>
      <c r="M565" s="81">
        <f>H565</f>
        <v>540</v>
      </c>
      <c r="N565" s="85"/>
      <c r="O565" s="85"/>
      <c r="P565" s="163"/>
      <c r="Q565" s="163"/>
      <c r="R565" s="130"/>
    </row>
    <row r="566" spans="1:18" s="14" customFormat="1" ht="15" customHeight="1">
      <c r="A566" s="49"/>
      <c r="B566" s="8" t="s">
        <v>315</v>
      </c>
      <c r="C566" s="5" t="s">
        <v>317</v>
      </c>
      <c r="D566" s="41">
        <v>1000</v>
      </c>
      <c r="E566" s="41"/>
      <c r="F566" s="41"/>
      <c r="G566" s="85">
        <f t="shared" si="146"/>
        <v>1000</v>
      </c>
      <c r="H566" s="41">
        <f t="shared" si="147"/>
        <v>1000</v>
      </c>
      <c r="I566" s="41"/>
      <c r="J566" s="41">
        <f t="shared" si="148"/>
        <v>1000</v>
      </c>
      <c r="K566" s="81"/>
      <c r="L566" s="81"/>
      <c r="M566" s="81"/>
      <c r="N566" s="85"/>
      <c r="O566" s="85"/>
      <c r="P566" s="163"/>
      <c r="Q566" s="163"/>
      <c r="R566" s="130"/>
    </row>
    <row r="567" spans="1:18" s="14" customFormat="1" ht="15" customHeight="1">
      <c r="A567" s="49"/>
      <c r="B567" s="8" t="s">
        <v>303</v>
      </c>
      <c r="C567" s="5" t="s">
        <v>307</v>
      </c>
      <c r="D567" s="41">
        <v>2600</v>
      </c>
      <c r="E567" s="41"/>
      <c r="F567" s="41"/>
      <c r="G567" s="85">
        <f t="shared" si="146"/>
        <v>2600</v>
      </c>
      <c r="H567" s="41">
        <f t="shared" si="147"/>
        <v>2600</v>
      </c>
      <c r="I567" s="41"/>
      <c r="J567" s="41">
        <f t="shared" si="148"/>
        <v>2600</v>
      </c>
      <c r="K567" s="81"/>
      <c r="L567" s="81"/>
      <c r="M567" s="81"/>
      <c r="N567" s="85"/>
      <c r="O567" s="85"/>
      <c r="P567" s="163"/>
      <c r="Q567" s="163"/>
      <c r="R567" s="130"/>
    </row>
    <row r="568" spans="1:18" s="14" customFormat="1" ht="14.25" customHeight="1">
      <c r="A568" s="49"/>
      <c r="B568" s="8" t="s">
        <v>155</v>
      </c>
      <c r="C568" s="5" t="s">
        <v>156</v>
      </c>
      <c r="D568" s="41">
        <v>1000</v>
      </c>
      <c r="E568" s="41"/>
      <c r="F568" s="41"/>
      <c r="G568" s="85">
        <f t="shared" si="146"/>
        <v>1000</v>
      </c>
      <c r="H568" s="41">
        <f t="shared" si="147"/>
        <v>1000</v>
      </c>
      <c r="I568" s="41"/>
      <c r="J568" s="41">
        <f t="shared" si="148"/>
        <v>1000</v>
      </c>
      <c r="K568" s="81"/>
      <c r="L568" s="81"/>
      <c r="M568" s="81"/>
      <c r="N568" s="85"/>
      <c r="O568" s="85"/>
      <c r="P568" s="163"/>
      <c r="Q568" s="163"/>
      <c r="R568" s="130"/>
    </row>
    <row r="569" spans="1:18" s="14" customFormat="1" ht="14.25" customHeight="1">
      <c r="A569" s="49"/>
      <c r="B569" s="8" t="s">
        <v>159</v>
      </c>
      <c r="C569" s="5" t="s">
        <v>160</v>
      </c>
      <c r="D569" s="41">
        <v>38340</v>
      </c>
      <c r="E569" s="41"/>
      <c r="F569" s="41"/>
      <c r="G569" s="85">
        <f t="shared" si="146"/>
        <v>38340</v>
      </c>
      <c r="H569" s="41">
        <f t="shared" si="147"/>
        <v>38340</v>
      </c>
      <c r="I569" s="41"/>
      <c r="J569" s="41">
        <f t="shared" si="148"/>
        <v>38340</v>
      </c>
      <c r="K569" s="81"/>
      <c r="L569" s="81"/>
      <c r="M569" s="81"/>
      <c r="N569" s="85"/>
      <c r="O569" s="85"/>
      <c r="P569" s="163"/>
      <c r="Q569" s="163"/>
      <c r="R569" s="130"/>
    </row>
    <row r="570" spans="1:18" s="14" customFormat="1" ht="14.25" customHeight="1">
      <c r="A570" s="49"/>
      <c r="B570" s="8" t="s">
        <v>173</v>
      </c>
      <c r="C570" s="5" t="s">
        <v>174</v>
      </c>
      <c r="D570" s="41">
        <v>5738</v>
      </c>
      <c r="E570" s="41"/>
      <c r="F570" s="41"/>
      <c r="G570" s="85">
        <f t="shared" si="146"/>
        <v>5738</v>
      </c>
      <c r="H570" s="41">
        <f t="shared" si="147"/>
        <v>5738</v>
      </c>
      <c r="I570" s="41"/>
      <c r="J570" s="41">
        <f t="shared" si="148"/>
        <v>5738</v>
      </c>
      <c r="K570" s="81"/>
      <c r="L570" s="81"/>
      <c r="M570" s="81"/>
      <c r="N570" s="85"/>
      <c r="O570" s="85"/>
      <c r="P570" s="163"/>
      <c r="Q570" s="163"/>
      <c r="R570" s="130"/>
    </row>
    <row r="571" spans="1:18" s="14" customFormat="1" ht="14.25" customHeight="1">
      <c r="A571" s="49"/>
      <c r="B571" s="8" t="s">
        <v>228</v>
      </c>
      <c r="C571" s="5" t="s">
        <v>434</v>
      </c>
      <c r="D571" s="41">
        <v>2815</v>
      </c>
      <c r="E571" s="41"/>
      <c r="F571" s="41"/>
      <c r="G571" s="85">
        <f t="shared" si="146"/>
        <v>2815</v>
      </c>
      <c r="H571" s="41">
        <f t="shared" si="147"/>
        <v>2815</v>
      </c>
      <c r="I571" s="41"/>
      <c r="J571" s="41">
        <f t="shared" si="148"/>
        <v>2815</v>
      </c>
      <c r="K571" s="81"/>
      <c r="L571" s="81"/>
      <c r="M571" s="81"/>
      <c r="N571" s="85"/>
      <c r="O571" s="85"/>
      <c r="P571" s="163"/>
      <c r="Q571" s="163"/>
      <c r="R571" s="130"/>
    </row>
    <row r="572" spans="1:18" s="14" customFormat="1" ht="14.25" customHeight="1">
      <c r="A572" s="49"/>
      <c r="B572" s="8" t="s">
        <v>304</v>
      </c>
      <c r="C572" s="5" t="s">
        <v>566</v>
      </c>
      <c r="D572" s="41">
        <v>2300</v>
      </c>
      <c r="E572" s="41"/>
      <c r="F572" s="41"/>
      <c r="G572" s="85">
        <f t="shared" si="146"/>
        <v>2300</v>
      </c>
      <c r="H572" s="41">
        <f t="shared" si="147"/>
        <v>2300</v>
      </c>
      <c r="I572" s="41"/>
      <c r="J572" s="41">
        <f t="shared" si="148"/>
        <v>2300</v>
      </c>
      <c r="K572" s="81"/>
      <c r="L572" s="81"/>
      <c r="M572" s="81"/>
      <c r="N572" s="85"/>
      <c r="O572" s="85"/>
      <c r="P572" s="163"/>
      <c r="Q572" s="163"/>
      <c r="R572" s="130"/>
    </row>
    <row r="573" spans="1:18" s="14" customFormat="1" ht="14.25" customHeight="1">
      <c r="A573" s="49"/>
      <c r="B573" s="8" t="s">
        <v>417</v>
      </c>
      <c r="C573" s="5" t="s">
        <v>313</v>
      </c>
      <c r="D573" s="41">
        <v>265</v>
      </c>
      <c r="E573" s="41"/>
      <c r="F573" s="41"/>
      <c r="G573" s="85">
        <f t="shared" si="146"/>
        <v>265</v>
      </c>
      <c r="H573" s="41">
        <f t="shared" si="147"/>
        <v>265</v>
      </c>
      <c r="I573" s="41"/>
      <c r="J573" s="41"/>
      <c r="K573" s="81"/>
      <c r="L573" s="81"/>
      <c r="M573" s="81">
        <f>H573</f>
        <v>265</v>
      </c>
      <c r="N573" s="85"/>
      <c r="O573" s="85"/>
      <c r="P573" s="163"/>
      <c r="Q573" s="163"/>
      <c r="R573" s="130"/>
    </row>
    <row r="574" spans="1:18" s="14" customFormat="1" ht="14.25" customHeight="1">
      <c r="A574" s="49"/>
      <c r="B574" s="8" t="s">
        <v>56</v>
      </c>
      <c r="C574" s="5" t="s">
        <v>313</v>
      </c>
      <c r="D574" s="41">
        <v>47</v>
      </c>
      <c r="E574" s="41"/>
      <c r="F574" s="41"/>
      <c r="G574" s="85">
        <f t="shared" si="146"/>
        <v>47</v>
      </c>
      <c r="H574" s="41">
        <f t="shared" si="147"/>
        <v>47</v>
      </c>
      <c r="I574" s="41"/>
      <c r="J574" s="41"/>
      <c r="K574" s="81"/>
      <c r="L574" s="81"/>
      <c r="M574" s="81">
        <f>H574</f>
        <v>47</v>
      </c>
      <c r="N574" s="85"/>
      <c r="O574" s="85"/>
      <c r="P574" s="163"/>
      <c r="Q574" s="163"/>
      <c r="R574" s="130"/>
    </row>
    <row r="575" spans="1:18" s="14" customFormat="1" ht="14.25" customHeight="1">
      <c r="A575" s="49"/>
      <c r="B575" s="8" t="s">
        <v>418</v>
      </c>
      <c r="C575" s="5" t="s">
        <v>314</v>
      </c>
      <c r="D575" s="41">
        <v>1360</v>
      </c>
      <c r="E575" s="41"/>
      <c r="F575" s="41"/>
      <c r="G575" s="85">
        <f t="shared" si="146"/>
        <v>1360</v>
      </c>
      <c r="H575" s="41">
        <f t="shared" si="147"/>
        <v>1360</v>
      </c>
      <c r="I575" s="41"/>
      <c r="J575" s="41"/>
      <c r="K575" s="81"/>
      <c r="L575" s="81"/>
      <c r="M575" s="81">
        <f>H575</f>
        <v>1360</v>
      </c>
      <c r="N575" s="85"/>
      <c r="O575" s="85"/>
      <c r="P575" s="163"/>
      <c r="Q575" s="163"/>
      <c r="R575" s="130"/>
    </row>
    <row r="576" spans="1:18" s="14" customFormat="1" ht="14.25" customHeight="1">
      <c r="A576" s="49"/>
      <c r="B576" s="8" t="s">
        <v>57</v>
      </c>
      <c r="C576" s="5" t="s">
        <v>314</v>
      </c>
      <c r="D576" s="41">
        <v>240</v>
      </c>
      <c r="E576" s="41"/>
      <c r="F576" s="41"/>
      <c r="G576" s="85">
        <f t="shared" si="146"/>
        <v>240</v>
      </c>
      <c r="H576" s="41">
        <f t="shared" si="147"/>
        <v>240</v>
      </c>
      <c r="I576" s="41"/>
      <c r="J576" s="41"/>
      <c r="K576" s="81"/>
      <c r="L576" s="81"/>
      <c r="M576" s="81">
        <f>H576</f>
        <v>240</v>
      </c>
      <c r="N576" s="85"/>
      <c r="O576" s="85"/>
      <c r="P576" s="163"/>
      <c r="Q576" s="163"/>
      <c r="R576" s="130"/>
    </row>
    <row r="577" spans="1:18" s="14" customFormat="1" ht="15" customHeight="1">
      <c r="A577" s="49"/>
      <c r="B577" s="8" t="s">
        <v>175</v>
      </c>
      <c r="C577" s="5" t="s">
        <v>41</v>
      </c>
      <c r="D577" s="41">
        <v>11750</v>
      </c>
      <c r="E577" s="41"/>
      <c r="F577" s="41"/>
      <c r="G577" s="85">
        <f t="shared" si="146"/>
        <v>11750</v>
      </c>
      <c r="H577" s="41"/>
      <c r="I577" s="41"/>
      <c r="J577" s="41"/>
      <c r="K577" s="81"/>
      <c r="L577" s="81"/>
      <c r="M577" s="81"/>
      <c r="N577" s="85"/>
      <c r="O577" s="85"/>
      <c r="P577" s="163">
        <f>G577</f>
        <v>11750</v>
      </c>
      <c r="Q577" s="163">
        <f>P577</f>
        <v>11750</v>
      </c>
      <c r="R577" s="130"/>
    </row>
    <row r="578" spans="1:18" s="14" customFormat="1" ht="15" customHeight="1">
      <c r="A578" s="134" t="s">
        <v>385</v>
      </c>
      <c r="B578" s="128"/>
      <c r="C578" s="239" t="s">
        <v>386</v>
      </c>
      <c r="D578" s="129">
        <f>D579</f>
        <v>0</v>
      </c>
      <c r="E578" s="129">
        <f aca="true" t="shared" si="149" ref="E578:R578">E579</f>
        <v>6396</v>
      </c>
      <c r="F578" s="129">
        <f t="shared" si="149"/>
        <v>0</v>
      </c>
      <c r="G578" s="129">
        <f t="shared" si="149"/>
        <v>6396</v>
      </c>
      <c r="H578" s="129">
        <f t="shared" si="149"/>
        <v>6396</v>
      </c>
      <c r="I578" s="129">
        <f t="shared" si="149"/>
        <v>0</v>
      </c>
      <c r="J578" s="129">
        <f t="shared" si="149"/>
        <v>0</v>
      </c>
      <c r="K578" s="129">
        <f t="shared" si="149"/>
        <v>0</v>
      </c>
      <c r="L578" s="129">
        <f t="shared" si="149"/>
        <v>6396</v>
      </c>
      <c r="M578" s="129">
        <f t="shared" si="149"/>
        <v>0</v>
      </c>
      <c r="N578" s="129">
        <f t="shared" si="149"/>
        <v>0</v>
      </c>
      <c r="O578" s="129">
        <f t="shared" si="149"/>
        <v>0</v>
      </c>
      <c r="P578" s="129">
        <f t="shared" si="149"/>
        <v>0</v>
      </c>
      <c r="Q578" s="129">
        <f t="shared" si="149"/>
        <v>0</v>
      </c>
      <c r="R578" s="129">
        <f t="shared" si="149"/>
        <v>0</v>
      </c>
    </row>
    <row r="579" spans="1:18" s="14" customFormat="1" ht="15" customHeight="1">
      <c r="A579" s="49"/>
      <c r="B579" s="8" t="s">
        <v>289</v>
      </c>
      <c r="C579" s="5" t="s">
        <v>290</v>
      </c>
      <c r="D579" s="41"/>
      <c r="E579" s="41">
        <v>6396</v>
      </c>
      <c r="F579" s="41"/>
      <c r="G579" s="85">
        <f>D579+E579-F579</f>
        <v>6396</v>
      </c>
      <c r="H579" s="41">
        <f>G579</f>
        <v>6396</v>
      </c>
      <c r="I579" s="41"/>
      <c r="J579" s="41"/>
      <c r="K579" s="81"/>
      <c r="L579" s="81">
        <f>H579</f>
        <v>6396</v>
      </c>
      <c r="M579" s="81"/>
      <c r="N579" s="85"/>
      <c r="O579" s="85"/>
      <c r="P579" s="163"/>
      <c r="Q579" s="163"/>
      <c r="R579" s="130"/>
    </row>
    <row r="580" spans="1:18" s="14" customFormat="1" ht="15" customHeight="1">
      <c r="A580" s="134" t="s">
        <v>123</v>
      </c>
      <c r="B580" s="128"/>
      <c r="C580" s="177" t="s">
        <v>204</v>
      </c>
      <c r="D580" s="129">
        <f aca="true" t="shared" si="150" ref="D580:N580">SUM(D581:D608)</f>
        <v>1342967</v>
      </c>
      <c r="E580" s="129">
        <f t="shared" si="150"/>
        <v>0</v>
      </c>
      <c r="F580" s="129">
        <f t="shared" si="150"/>
        <v>0</v>
      </c>
      <c r="G580" s="129">
        <f t="shared" si="150"/>
        <v>1342967</v>
      </c>
      <c r="H580" s="129">
        <f t="shared" si="150"/>
        <v>1342967</v>
      </c>
      <c r="I580" s="129">
        <f t="shared" si="150"/>
        <v>0</v>
      </c>
      <c r="J580" s="129">
        <f t="shared" si="150"/>
        <v>0</v>
      </c>
      <c r="K580" s="129">
        <f t="shared" si="150"/>
        <v>0</v>
      </c>
      <c r="L580" s="129">
        <f t="shared" si="150"/>
        <v>0</v>
      </c>
      <c r="M580" s="129">
        <f t="shared" si="150"/>
        <v>1342967</v>
      </c>
      <c r="N580" s="129">
        <f t="shared" si="150"/>
        <v>0</v>
      </c>
      <c r="O580" s="129"/>
      <c r="P580" s="129">
        <f>SUM(P581:P608)</f>
        <v>0</v>
      </c>
      <c r="Q580" s="129">
        <f>SUM(Q581:Q608)</f>
        <v>0</v>
      </c>
      <c r="R580" s="156">
        <f>SUM(R581:R608)</f>
        <v>0</v>
      </c>
    </row>
    <row r="581" spans="1:18" s="14" customFormat="1" ht="15" customHeight="1">
      <c r="A581" s="49"/>
      <c r="B581" s="8" t="s">
        <v>402</v>
      </c>
      <c r="C581" s="5" t="s">
        <v>290</v>
      </c>
      <c r="D581" s="41">
        <v>28629</v>
      </c>
      <c r="E581" s="41"/>
      <c r="F581" s="41"/>
      <c r="G581" s="90">
        <f>D581+E581-F581</f>
        <v>28629</v>
      </c>
      <c r="H581" s="41">
        <f>G581</f>
        <v>28629</v>
      </c>
      <c r="I581" s="41"/>
      <c r="J581" s="81"/>
      <c r="K581" s="81"/>
      <c r="L581" s="81"/>
      <c r="M581" s="81">
        <f>H581</f>
        <v>28629</v>
      </c>
      <c r="N581" s="85"/>
      <c r="O581" s="85"/>
      <c r="P581" s="163"/>
      <c r="Q581" s="163"/>
      <c r="R581" s="130"/>
    </row>
    <row r="582" spans="1:18" s="14" customFormat="1" ht="15" customHeight="1">
      <c r="A582" s="49"/>
      <c r="B582" s="8" t="s">
        <v>496</v>
      </c>
      <c r="C582" s="5" t="s">
        <v>290</v>
      </c>
      <c r="D582" s="41">
        <v>17573</v>
      </c>
      <c r="E582" s="41"/>
      <c r="F582" s="41"/>
      <c r="G582" s="90">
        <f aca="true" t="shared" si="151" ref="G582:G608">D582+E582-F582</f>
        <v>17573</v>
      </c>
      <c r="H582" s="41">
        <f>G582</f>
        <v>17573</v>
      </c>
      <c r="I582" s="41"/>
      <c r="J582" s="81"/>
      <c r="K582" s="81"/>
      <c r="L582" s="81"/>
      <c r="M582" s="81">
        <f>H582</f>
        <v>17573</v>
      </c>
      <c r="N582" s="85"/>
      <c r="O582" s="85"/>
      <c r="P582" s="163"/>
      <c r="Q582" s="163"/>
      <c r="R582" s="130"/>
    </row>
    <row r="583" spans="1:18" s="14" customFormat="1" ht="15" customHeight="1">
      <c r="A583" s="49"/>
      <c r="B583" s="8" t="s">
        <v>406</v>
      </c>
      <c r="C583" s="5" t="s">
        <v>141</v>
      </c>
      <c r="D583" s="41">
        <v>101180</v>
      </c>
      <c r="E583" s="41"/>
      <c r="F583" s="41"/>
      <c r="G583" s="90">
        <f t="shared" si="151"/>
        <v>101180</v>
      </c>
      <c r="H583" s="41">
        <f aca="true" t="shared" si="152" ref="H583:H608">G583</f>
        <v>101180</v>
      </c>
      <c r="I583" s="41"/>
      <c r="J583" s="81"/>
      <c r="K583" s="81"/>
      <c r="L583" s="81"/>
      <c r="M583" s="81">
        <f aca="true" t="shared" si="153" ref="M583:M608">H583</f>
        <v>101180</v>
      </c>
      <c r="N583" s="85"/>
      <c r="O583" s="85"/>
      <c r="P583" s="163"/>
      <c r="Q583" s="163"/>
      <c r="R583" s="130"/>
    </row>
    <row r="584" spans="1:18" s="14" customFormat="1" ht="15" customHeight="1">
      <c r="A584" s="49"/>
      <c r="B584" s="8" t="s">
        <v>50</v>
      </c>
      <c r="C584" s="5" t="s">
        <v>141</v>
      </c>
      <c r="D584" s="41">
        <v>14984</v>
      </c>
      <c r="E584" s="41"/>
      <c r="F584" s="41"/>
      <c r="G584" s="90">
        <f t="shared" si="151"/>
        <v>14984</v>
      </c>
      <c r="H584" s="41">
        <f t="shared" si="152"/>
        <v>14984</v>
      </c>
      <c r="I584" s="41"/>
      <c r="J584" s="81"/>
      <c r="K584" s="81"/>
      <c r="L584" s="81"/>
      <c r="M584" s="81">
        <f t="shared" si="153"/>
        <v>14984</v>
      </c>
      <c r="N584" s="85"/>
      <c r="O584" s="85"/>
      <c r="P584" s="163"/>
      <c r="Q584" s="163"/>
      <c r="R584" s="130"/>
    </row>
    <row r="585" spans="1:18" s="14" customFormat="1" ht="15" customHeight="1">
      <c r="A585" s="49"/>
      <c r="B585" s="8" t="s">
        <v>407</v>
      </c>
      <c r="C585" s="5" t="s">
        <v>575</v>
      </c>
      <c r="D585" s="41">
        <v>54636</v>
      </c>
      <c r="E585" s="41"/>
      <c r="F585" s="41"/>
      <c r="G585" s="90">
        <f t="shared" si="151"/>
        <v>54636</v>
      </c>
      <c r="H585" s="41">
        <f t="shared" si="152"/>
        <v>54636</v>
      </c>
      <c r="I585" s="41"/>
      <c r="J585" s="81"/>
      <c r="K585" s="81"/>
      <c r="L585" s="81"/>
      <c r="M585" s="81">
        <f t="shared" si="153"/>
        <v>54636</v>
      </c>
      <c r="N585" s="85"/>
      <c r="O585" s="85"/>
      <c r="P585" s="163"/>
      <c r="Q585" s="163"/>
      <c r="R585" s="130"/>
    </row>
    <row r="586" spans="1:18" s="14" customFormat="1" ht="15" customHeight="1">
      <c r="A586" s="49"/>
      <c r="B586" s="8" t="s">
        <v>51</v>
      </c>
      <c r="C586" s="5" t="s">
        <v>575</v>
      </c>
      <c r="D586" s="41">
        <v>9063</v>
      </c>
      <c r="E586" s="41"/>
      <c r="F586" s="41"/>
      <c r="G586" s="90">
        <f t="shared" si="151"/>
        <v>9063</v>
      </c>
      <c r="H586" s="41">
        <f t="shared" si="152"/>
        <v>9063</v>
      </c>
      <c r="I586" s="41"/>
      <c r="J586" s="81"/>
      <c r="K586" s="81"/>
      <c r="L586" s="81"/>
      <c r="M586" s="81">
        <f t="shared" si="153"/>
        <v>9063</v>
      </c>
      <c r="N586" s="85"/>
      <c r="O586" s="85"/>
      <c r="P586" s="163"/>
      <c r="Q586" s="163"/>
      <c r="R586" s="130"/>
    </row>
    <row r="587" spans="1:18" s="14" customFormat="1" ht="15" customHeight="1">
      <c r="A587" s="49"/>
      <c r="B587" s="8" t="s">
        <v>408</v>
      </c>
      <c r="C587" s="5" t="s">
        <v>107</v>
      </c>
      <c r="D587" s="41">
        <v>7704</v>
      </c>
      <c r="E587" s="41"/>
      <c r="F587" s="41"/>
      <c r="G587" s="90">
        <f t="shared" si="151"/>
        <v>7704</v>
      </c>
      <c r="H587" s="41">
        <f t="shared" si="152"/>
        <v>7704</v>
      </c>
      <c r="I587" s="41"/>
      <c r="J587" s="81"/>
      <c r="K587" s="81"/>
      <c r="L587" s="81"/>
      <c r="M587" s="81">
        <f t="shared" si="153"/>
        <v>7704</v>
      </c>
      <c r="N587" s="85"/>
      <c r="O587" s="85"/>
      <c r="P587" s="163"/>
      <c r="Q587" s="163"/>
      <c r="R587" s="130"/>
    </row>
    <row r="588" spans="1:18" s="14" customFormat="1" ht="15" customHeight="1">
      <c r="A588" s="49"/>
      <c r="B588" s="8" t="s">
        <v>52</v>
      </c>
      <c r="C588" s="5" t="s">
        <v>107</v>
      </c>
      <c r="D588" s="41">
        <v>1282</v>
      </c>
      <c r="E588" s="41"/>
      <c r="F588" s="41"/>
      <c r="G588" s="90">
        <f t="shared" si="151"/>
        <v>1282</v>
      </c>
      <c r="H588" s="41">
        <f t="shared" si="152"/>
        <v>1282</v>
      </c>
      <c r="I588" s="41"/>
      <c r="J588" s="81"/>
      <c r="K588" s="81"/>
      <c r="L588" s="81"/>
      <c r="M588" s="81">
        <f t="shared" si="153"/>
        <v>1282</v>
      </c>
      <c r="N588" s="85"/>
      <c r="O588" s="85"/>
      <c r="P588" s="163"/>
      <c r="Q588" s="163"/>
      <c r="R588" s="130"/>
    </row>
    <row r="589" spans="1:18" s="14" customFormat="1" ht="15" customHeight="1">
      <c r="A589" s="49"/>
      <c r="B589" s="8" t="s">
        <v>409</v>
      </c>
      <c r="C589" s="5" t="s">
        <v>500</v>
      </c>
      <c r="D589" s="41">
        <v>269082</v>
      </c>
      <c r="E589" s="41"/>
      <c r="F589" s="41"/>
      <c r="G589" s="90">
        <f t="shared" si="151"/>
        <v>269082</v>
      </c>
      <c r="H589" s="41">
        <f t="shared" si="152"/>
        <v>269082</v>
      </c>
      <c r="I589" s="41"/>
      <c r="J589" s="81"/>
      <c r="K589" s="81"/>
      <c r="L589" s="81"/>
      <c r="M589" s="81">
        <f t="shared" si="153"/>
        <v>269082</v>
      </c>
      <c r="N589" s="85"/>
      <c r="O589" s="85"/>
      <c r="P589" s="163"/>
      <c r="Q589" s="163"/>
      <c r="R589" s="130"/>
    </row>
    <row r="590" spans="1:18" s="14" customFormat="1" ht="15" customHeight="1">
      <c r="A590" s="49"/>
      <c r="B590" s="8" t="s">
        <v>53</v>
      </c>
      <c r="C590" s="5" t="s">
        <v>500</v>
      </c>
      <c r="D590" s="41">
        <v>46066</v>
      </c>
      <c r="E590" s="41"/>
      <c r="F590" s="41"/>
      <c r="G590" s="90">
        <f t="shared" si="151"/>
        <v>46066</v>
      </c>
      <c r="H590" s="41">
        <f t="shared" si="152"/>
        <v>46066</v>
      </c>
      <c r="I590" s="41"/>
      <c r="J590" s="81"/>
      <c r="K590" s="81"/>
      <c r="L590" s="81"/>
      <c r="M590" s="81">
        <f t="shared" si="153"/>
        <v>46066</v>
      </c>
      <c r="N590" s="85"/>
      <c r="O590" s="85"/>
      <c r="P590" s="163"/>
      <c r="Q590" s="163"/>
      <c r="R590" s="130"/>
    </row>
    <row r="591" spans="1:18" s="14" customFormat="1" ht="15" customHeight="1">
      <c r="A591" s="49"/>
      <c r="B591" s="8" t="s">
        <v>410</v>
      </c>
      <c r="C591" s="5" t="s">
        <v>257</v>
      </c>
      <c r="D591" s="41">
        <v>40242</v>
      </c>
      <c r="E591" s="41"/>
      <c r="F591" s="41"/>
      <c r="G591" s="90">
        <f t="shared" si="151"/>
        <v>40242</v>
      </c>
      <c r="H591" s="41">
        <f t="shared" si="152"/>
        <v>40242</v>
      </c>
      <c r="I591" s="41"/>
      <c r="J591" s="81"/>
      <c r="K591" s="81"/>
      <c r="L591" s="81"/>
      <c r="M591" s="81">
        <f t="shared" si="153"/>
        <v>40242</v>
      </c>
      <c r="N591" s="85"/>
      <c r="O591" s="85"/>
      <c r="P591" s="163"/>
      <c r="Q591" s="163"/>
      <c r="R591" s="130"/>
    </row>
    <row r="592" spans="1:18" s="14" customFormat="1" ht="15" customHeight="1">
      <c r="A592" s="49"/>
      <c r="B592" s="8" t="s">
        <v>352</v>
      </c>
      <c r="C592" s="5" t="s">
        <v>257</v>
      </c>
      <c r="D592" s="41">
        <v>3642</v>
      </c>
      <c r="E592" s="41"/>
      <c r="F592" s="41"/>
      <c r="G592" s="90">
        <f t="shared" si="151"/>
        <v>3642</v>
      </c>
      <c r="H592" s="41">
        <f t="shared" si="152"/>
        <v>3642</v>
      </c>
      <c r="I592" s="41"/>
      <c r="J592" s="81"/>
      <c r="K592" s="81"/>
      <c r="L592" s="81"/>
      <c r="M592" s="81">
        <f t="shared" si="153"/>
        <v>3642</v>
      </c>
      <c r="N592" s="85"/>
      <c r="O592" s="85"/>
      <c r="P592" s="163"/>
      <c r="Q592" s="163"/>
      <c r="R592" s="130"/>
    </row>
    <row r="593" spans="1:18" s="14" customFormat="1" ht="15" customHeight="1">
      <c r="A593" s="49"/>
      <c r="B593" s="8" t="s">
        <v>411</v>
      </c>
      <c r="C593" s="6" t="s">
        <v>212</v>
      </c>
      <c r="D593" s="41">
        <v>1700</v>
      </c>
      <c r="E593" s="41"/>
      <c r="F593" s="41"/>
      <c r="G593" s="90">
        <f t="shared" si="151"/>
        <v>1700</v>
      </c>
      <c r="H593" s="41">
        <f t="shared" si="152"/>
        <v>1700</v>
      </c>
      <c r="I593" s="41"/>
      <c r="J593" s="81"/>
      <c r="K593" s="81"/>
      <c r="L593" s="81"/>
      <c r="M593" s="81">
        <f t="shared" si="153"/>
        <v>1700</v>
      </c>
      <c r="N593" s="85"/>
      <c r="O593" s="85"/>
      <c r="P593" s="163"/>
      <c r="Q593" s="163"/>
      <c r="R593" s="130"/>
    </row>
    <row r="594" spans="1:18" s="14" customFormat="1" ht="15" customHeight="1">
      <c r="A594" s="49"/>
      <c r="B594" s="8" t="s">
        <v>497</v>
      </c>
      <c r="C594" s="6" t="s">
        <v>212</v>
      </c>
      <c r="D594" s="41">
        <v>300</v>
      </c>
      <c r="E594" s="41"/>
      <c r="F594" s="41"/>
      <c r="G594" s="90">
        <f t="shared" si="151"/>
        <v>300</v>
      </c>
      <c r="H594" s="41">
        <f t="shared" si="152"/>
        <v>300</v>
      </c>
      <c r="I594" s="41"/>
      <c r="J594" s="81"/>
      <c r="K594" s="81"/>
      <c r="L594" s="81"/>
      <c r="M594" s="81">
        <f t="shared" si="153"/>
        <v>300</v>
      </c>
      <c r="N594" s="85"/>
      <c r="O594" s="85"/>
      <c r="P594" s="163"/>
      <c r="Q594" s="163"/>
      <c r="R594" s="130"/>
    </row>
    <row r="595" spans="1:18" s="14" customFormat="1" ht="15" customHeight="1">
      <c r="A595" s="49"/>
      <c r="B595" s="8" t="s">
        <v>412</v>
      </c>
      <c r="C595" s="5" t="s">
        <v>225</v>
      </c>
      <c r="D595" s="41">
        <v>605597</v>
      </c>
      <c r="E595" s="41"/>
      <c r="F595" s="41"/>
      <c r="G595" s="90">
        <f t="shared" si="151"/>
        <v>605597</v>
      </c>
      <c r="H595" s="41">
        <f t="shared" si="152"/>
        <v>605597</v>
      </c>
      <c r="I595" s="41"/>
      <c r="J595" s="81"/>
      <c r="K595" s="81"/>
      <c r="L595" s="81"/>
      <c r="M595" s="81">
        <f t="shared" si="153"/>
        <v>605597</v>
      </c>
      <c r="N595" s="85"/>
      <c r="O595" s="85"/>
      <c r="P595" s="163"/>
      <c r="Q595" s="163"/>
      <c r="R595" s="130"/>
    </row>
    <row r="596" spans="1:18" s="14" customFormat="1" ht="15" customHeight="1">
      <c r="A596" s="49"/>
      <c r="B596" s="8" t="s">
        <v>54</v>
      </c>
      <c r="C596" s="5" t="s">
        <v>225</v>
      </c>
      <c r="D596" s="41">
        <v>103036</v>
      </c>
      <c r="E596" s="41"/>
      <c r="F596" s="41"/>
      <c r="G596" s="90">
        <f t="shared" si="151"/>
        <v>103036</v>
      </c>
      <c r="H596" s="41">
        <f t="shared" si="152"/>
        <v>103036</v>
      </c>
      <c r="I596" s="41"/>
      <c r="J596" s="81"/>
      <c r="K596" s="81"/>
      <c r="L596" s="81"/>
      <c r="M596" s="81">
        <f t="shared" si="153"/>
        <v>103036</v>
      </c>
      <c r="N596" s="85"/>
      <c r="O596" s="85"/>
      <c r="P596" s="163"/>
      <c r="Q596" s="163"/>
      <c r="R596" s="130"/>
    </row>
    <row r="597" spans="1:18" s="14" customFormat="1" ht="15" customHeight="1">
      <c r="A597" s="49"/>
      <c r="B597" s="8" t="s">
        <v>413</v>
      </c>
      <c r="C597" s="5" t="s">
        <v>430</v>
      </c>
      <c r="D597" s="41">
        <v>5100</v>
      </c>
      <c r="E597" s="41"/>
      <c r="F597" s="41"/>
      <c r="G597" s="90">
        <f t="shared" si="151"/>
        <v>5100</v>
      </c>
      <c r="H597" s="41">
        <f t="shared" si="152"/>
        <v>5100</v>
      </c>
      <c r="I597" s="41"/>
      <c r="J597" s="81"/>
      <c r="K597" s="81"/>
      <c r="L597" s="81"/>
      <c r="M597" s="81">
        <f t="shared" si="153"/>
        <v>5100</v>
      </c>
      <c r="N597" s="85"/>
      <c r="O597" s="85"/>
      <c r="P597" s="163"/>
      <c r="Q597" s="163"/>
      <c r="R597" s="130"/>
    </row>
    <row r="598" spans="1:18" s="14" customFormat="1" ht="15" customHeight="1">
      <c r="A598" s="49"/>
      <c r="B598" s="8" t="s">
        <v>49</v>
      </c>
      <c r="C598" s="5" t="s">
        <v>430</v>
      </c>
      <c r="D598" s="41">
        <v>900</v>
      </c>
      <c r="E598" s="41"/>
      <c r="F598" s="41"/>
      <c r="G598" s="90">
        <f t="shared" si="151"/>
        <v>900</v>
      </c>
      <c r="H598" s="41">
        <f t="shared" si="152"/>
        <v>900</v>
      </c>
      <c r="I598" s="41"/>
      <c r="J598" s="81"/>
      <c r="K598" s="81"/>
      <c r="L598" s="81"/>
      <c r="M598" s="81">
        <f t="shared" si="153"/>
        <v>900</v>
      </c>
      <c r="N598" s="85"/>
      <c r="O598" s="85"/>
      <c r="P598" s="163"/>
      <c r="Q598" s="163"/>
      <c r="R598" s="130"/>
    </row>
    <row r="599" spans="1:18" s="14" customFormat="1" ht="15" customHeight="1">
      <c r="A599" s="49"/>
      <c r="B599" s="8" t="s">
        <v>414</v>
      </c>
      <c r="C599" s="5" t="s">
        <v>307</v>
      </c>
      <c r="D599" s="41">
        <v>1326</v>
      </c>
      <c r="E599" s="41"/>
      <c r="F599" s="41"/>
      <c r="G599" s="90">
        <f t="shared" si="151"/>
        <v>1326</v>
      </c>
      <c r="H599" s="41">
        <f t="shared" si="152"/>
        <v>1326</v>
      </c>
      <c r="I599" s="41"/>
      <c r="J599" s="81"/>
      <c r="K599" s="81"/>
      <c r="L599" s="81"/>
      <c r="M599" s="81">
        <f t="shared" si="153"/>
        <v>1326</v>
      </c>
      <c r="N599" s="85"/>
      <c r="O599" s="85"/>
      <c r="P599" s="163"/>
      <c r="Q599" s="163"/>
      <c r="R599" s="130"/>
    </row>
    <row r="600" spans="1:18" s="14" customFormat="1" ht="15" customHeight="1">
      <c r="A600" s="49"/>
      <c r="B600" s="8" t="s">
        <v>271</v>
      </c>
      <c r="C600" s="5" t="s">
        <v>307</v>
      </c>
      <c r="D600" s="41">
        <v>234</v>
      </c>
      <c r="E600" s="41"/>
      <c r="F600" s="41"/>
      <c r="G600" s="90">
        <f t="shared" si="151"/>
        <v>234</v>
      </c>
      <c r="H600" s="41">
        <f t="shared" si="152"/>
        <v>234</v>
      </c>
      <c r="I600" s="41"/>
      <c r="J600" s="81"/>
      <c r="K600" s="81"/>
      <c r="L600" s="81"/>
      <c r="M600" s="81">
        <f t="shared" si="153"/>
        <v>234</v>
      </c>
      <c r="N600" s="85"/>
      <c r="O600" s="85"/>
      <c r="P600" s="163"/>
      <c r="Q600" s="163"/>
      <c r="R600" s="130"/>
    </row>
    <row r="601" spans="1:18" s="14" customFormat="1" ht="15" customHeight="1">
      <c r="A601" s="49"/>
      <c r="B601" s="8" t="s">
        <v>415</v>
      </c>
      <c r="C601" s="5" t="s">
        <v>322</v>
      </c>
      <c r="D601" s="41">
        <v>5100</v>
      </c>
      <c r="E601" s="41"/>
      <c r="F601" s="41"/>
      <c r="G601" s="90">
        <f t="shared" si="151"/>
        <v>5100</v>
      </c>
      <c r="H601" s="41">
        <f t="shared" si="152"/>
        <v>5100</v>
      </c>
      <c r="I601" s="41"/>
      <c r="J601" s="81"/>
      <c r="K601" s="81"/>
      <c r="L601" s="81"/>
      <c r="M601" s="81">
        <f t="shared" si="153"/>
        <v>5100</v>
      </c>
      <c r="N601" s="85"/>
      <c r="O601" s="85"/>
      <c r="P601" s="163"/>
      <c r="Q601" s="163"/>
      <c r="R601" s="130"/>
    </row>
    <row r="602" spans="1:18" s="14" customFormat="1" ht="15" customHeight="1">
      <c r="A602" s="49"/>
      <c r="B602" s="8" t="s">
        <v>55</v>
      </c>
      <c r="C602" s="5" t="s">
        <v>322</v>
      </c>
      <c r="D602" s="41">
        <v>900</v>
      </c>
      <c r="E602" s="41"/>
      <c r="F602" s="41"/>
      <c r="G602" s="90">
        <f t="shared" si="151"/>
        <v>900</v>
      </c>
      <c r="H602" s="41">
        <f t="shared" si="152"/>
        <v>900</v>
      </c>
      <c r="I602" s="41"/>
      <c r="J602" s="81"/>
      <c r="K602" s="81"/>
      <c r="L602" s="81"/>
      <c r="M602" s="81">
        <f t="shared" si="153"/>
        <v>900</v>
      </c>
      <c r="N602" s="85"/>
      <c r="O602" s="85"/>
      <c r="P602" s="163"/>
      <c r="Q602" s="163"/>
      <c r="R602" s="130"/>
    </row>
    <row r="603" spans="1:18" s="14" customFormat="1" ht="15" customHeight="1">
      <c r="A603" s="49"/>
      <c r="B603" s="8" t="s">
        <v>416</v>
      </c>
      <c r="C603" s="5" t="s">
        <v>156</v>
      </c>
      <c r="D603" s="41">
        <v>408</v>
      </c>
      <c r="E603" s="41"/>
      <c r="F603" s="41"/>
      <c r="G603" s="90">
        <f t="shared" si="151"/>
        <v>408</v>
      </c>
      <c r="H603" s="41">
        <f t="shared" si="152"/>
        <v>408</v>
      </c>
      <c r="I603" s="41"/>
      <c r="J603" s="81"/>
      <c r="K603" s="81"/>
      <c r="L603" s="81"/>
      <c r="M603" s="81">
        <f t="shared" si="153"/>
        <v>408</v>
      </c>
      <c r="N603" s="85"/>
      <c r="O603" s="85"/>
      <c r="P603" s="163"/>
      <c r="Q603" s="163"/>
      <c r="R603" s="130"/>
    </row>
    <row r="604" spans="1:18" s="14" customFormat="1" ht="15" customHeight="1">
      <c r="A604" s="49"/>
      <c r="B604" s="8" t="s">
        <v>42</v>
      </c>
      <c r="C604" s="5" t="s">
        <v>156</v>
      </c>
      <c r="D604" s="41">
        <v>72</v>
      </c>
      <c r="E604" s="41"/>
      <c r="F604" s="41"/>
      <c r="G604" s="90">
        <f t="shared" si="151"/>
        <v>72</v>
      </c>
      <c r="H604" s="41">
        <f t="shared" si="152"/>
        <v>72</v>
      </c>
      <c r="I604" s="41"/>
      <c r="J604" s="81"/>
      <c r="K604" s="81"/>
      <c r="L604" s="81"/>
      <c r="M604" s="81">
        <f t="shared" si="153"/>
        <v>72</v>
      </c>
      <c r="N604" s="85"/>
      <c r="O604" s="85"/>
      <c r="P604" s="163"/>
      <c r="Q604" s="163"/>
      <c r="R604" s="130"/>
    </row>
    <row r="605" spans="1:18" s="14" customFormat="1" ht="15" customHeight="1">
      <c r="A605" s="49"/>
      <c r="B605" s="8" t="s">
        <v>417</v>
      </c>
      <c r="C605" s="5" t="s">
        <v>313</v>
      </c>
      <c r="D605" s="41">
        <v>1309</v>
      </c>
      <c r="E605" s="41"/>
      <c r="F605" s="41"/>
      <c r="G605" s="90">
        <f t="shared" si="151"/>
        <v>1309</v>
      </c>
      <c r="H605" s="41">
        <f t="shared" si="152"/>
        <v>1309</v>
      </c>
      <c r="I605" s="41"/>
      <c r="J605" s="81"/>
      <c r="K605" s="81"/>
      <c r="L605" s="81"/>
      <c r="M605" s="81">
        <f t="shared" si="153"/>
        <v>1309</v>
      </c>
      <c r="N605" s="85"/>
      <c r="O605" s="85"/>
      <c r="P605" s="163"/>
      <c r="Q605" s="163"/>
      <c r="R605" s="130"/>
    </row>
    <row r="606" spans="1:18" s="14" customFormat="1" ht="15" customHeight="1">
      <c r="A606" s="49"/>
      <c r="B606" s="8" t="s">
        <v>56</v>
      </c>
      <c r="C606" s="5" t="s">
        <v>313</v>
      </c>
      <c r="D606" s="41">
        <v>204</v>
      </c>
      <c r="E606" s="41"/>
      <c r="F606" s="41"/>
      <c r="G606" s="90">
        <f t="shared" si="151"/>
        <v>204</v>
      </c>
      <c r="H606" s="41">
        <f t="shared" si="152"/>
        <v>204</v>
      </c>
      <c r="I606" s="41"/>
      <c r="J606" s="81"/>
      <c r="K606" s="81"/>
      <c r="L606" s="81"/>
      <c r="M606" s="81">
        <f t="shared" si="153"/>
        <v>204</v>
      </c>
      <c r="N606" s="85"/>
      <c r="O606" s="85"/>
      <c r="P606" s="163"/>
      <c r="Q606" s="163"/>
      <c r="R606" s="130"/>
    </row>
    <row r="607" spans="1:18" s="14" customFormat="1" ht="15" customHeight="1">
      <c r="A607" s="49"/>
      <c r="B607" s="8" t="s">
        <v>418</v>
      </c>
      <c r="C607" s="5" t="s">
        <v>314</v>
      </c>
      <c r="D607" s="41">
        <v>19499</v>
      </c>
      <c r="E607" s="41"/>
      <c r="F607" s="41"/>
      <c r="G607" s="90">
        <f t="shared" si="151"/>
        <v>19499</v>
      </c>
      <c r="H607" s="41">
        <f t="shared" si="152"/>
        <v>19499</v>
      </c>
      <c r="I607" s="41"/>
      <c r="J607" s="81"/>
      <c r="K607" s="81"/>
      <c r="L607" s="81"/>
      <c r="M607" s="81">
        <f t="shared" si="153"/>
        <v>19499</v>
      </c>
      <c r="N607" s="85"/>
      <c r="O607" s="85"/>
      <c r="P607" s="163"/>
      <c r="Q607" s="163"/>
      <c r="R607" s="130"/>
    </row>
    <row r="608" spans="1:18" s="14" customFormat="1" ht="15" customHeight="1">
      <c r="A608" s="49"/>
      <c r="B608" s="8" t="s">
        <v>57</v>
      </c>
      <c r="C608" s="5" t="s">
        <v>314</v>
      </c>
      <c r="D608" s="41">
        <v>3199</v>
      </c>
      <c r="E608" s="41"/>
      <c r="F608" s="41"/>
      <c r="G608" s="90">
        <f t="shared" si="151"/>
        <v>3199</v>
      </c>
      <c r="H608" s="41">
        <f t="shared" si="152"/>
        <v>3199</v>
      </c>
      <c r="I608" s="41"/>
      <c r="J608" s="81"/>
      <c r="K608" s="81"/>
      <c r="L608" s="81"/>
      <c r="M608" s="81">
        <f t="shared" si="153"/>
        <v>3199</v>
      </c>
      <c r="N608" s="85"/>
      <c r="O608" s="85"/>
      <c r="P608" s="163"/>
      <c r="Q608" s="163"/>
      <c r="R608" s="130"/>
    </row>
    <row r="609" spans="1:18" s="13" customFormat="1" ht="24" customHeight="1">
      <c r="A609" s="62" t="s">
        <v>327</v>
      </c>
      <c r="B609" s="59"/>
      <c r="C609" s="31" t="s">
        <v>328</v>
      </c>
      <c r="D609" s="83">
        <f>D610+D628+D650+D663+D665+D669+D672</f>
        <v>3466850</v>
      </c>
      <c r="E609" s="83">
        <f>E610+E628+E650+E663+E665+E669+E672</f>
        <v>35350</v>
      </c>
      <c r="F609" s="83">
        <f>F610+F628+F650+F663+F665+F669+F672</f>
        <v>35350</v>
      </c>
      <c r="G609" s="83">
        <f>G610+G628+G650+G663+G665+G669+G672</f>
        <v>3466850</v>
      </c>
      <c r="H609" s="83">
        <f aca="true" t="shared" si="154" ref="H609:N609">H610+H628+H650+H665+H669+H672+H663</f>
        <v>3343099</v>
      </c>
      <c r="I609" s="83">
        <f t="shared" si="154"/>
        <v>2128397</v>
      </c>
      <c r="J609" s="83">
        <f t="shared" si="154"/>
        <v>934138</v>
      </c>
      <c r="K609" s="83">
        <f t="shared" si="154"/>
        <v>84620</v>
      </c>
      <c r="L609" s="83">
        <f t="shared" si="154"/>
        <v>26347</v>
      </c>
      <c r="M609" s="83">
        <f t="shared" si="154"/>
        <v>169597</v>
      </c>
      <c r="N609" s="83">
        <f t="shared" si="154"/>
        <v>0</v>
      </c>
      <c r="O609" s="83"/>
      <c r="P609" s="83">
        <f>P610+P628+P650+P665+P669+P672+P663</f>
        <v>123751</v>
      </c>
      <c r="Q609" s="83">
        <f>Q610+Q628+Q650+Q665+Q669+Q672+Q663</f>
        <v>123751</v>
      </c>
      <c r="R609" s="84">
        <f>R610+R628+R650+R665+R669+R672+R663</f>
        <v>0</v>
      </c>
    </row>
    <row r="610" spans="1:18" s="14" customFormat="1" ht="25.5" customHeight="1">
      <c r="A610" s="47" t="s">
        <v>329</v>
      </c>
      <c r="B610" s="53"/>
      <c r="C610" s="37" t="s">
        <v>330</v>
      </c>
      <c r="D610" s="79">
        <f>SUM(D611:D627)</f>
        <v>1530052</v>
      </c>
      <c r="E610" s="79">
        <f aca="true" t="shared" si="155" ref="E610:R610">SUM(E611:E627)</f>
        <v>0</v>
      </c>
      <c r="F610" s="79">
        <f t="shared" si="155"/>
        <v>0</v>
      </c>
      <c r="G610" s="79">
        <f t="shared" si="155"/>
        <v>1530052</v>
      </c>
      <c r="H610" s="79">
        <f t="shared" si="155"/>
        <v>1530052</v>
      </c>
      <c r="I610" s="79">
        <f t="shared" si="155"/>
        <v>975817</v>
      </c>
      <c r="J610" s="79">
        <f t="shared" si="155"/>
        <v>552119</v>
      </c>
      <c r="K610" s="79">
        <f t="shared" si="155"/>
        <v>0</v>
      </c>
      <c r="L610" s="79">
        <f t="shared" si="155"/>
        <v>2116</v>
      </c>
      <c r="M610" s="79">
        <f t="shared" si="155"/>
        <v>0</v>
      </c>
      <c r="N610" s="79">
        <f t="shared" si="155"/>
        <v>0</v>
      </c>
      <c r="O610" s="79">
        <f t="shared" si="155"/>
        <v>0</v>
      </c>
      <c r="P610" s="79">
        <f t="shared" si="155"/>
        <v>0</v>
      </c>
      <c r="Q610" s="79">
        <f t="shared" si="155"/>
        <v>0</v>
      </c>
      <c r="R610" s="79">
        <f t="shared" si="155"/>
        <v>0</v>
      </c>
    </row>
    <row r="611" spans="1:18" s="14" customFormat="1" ht="18" customHeight="1">
      <c r="A611" s="136"/>
      <c r="B611" s="58" t="s">
        <v>555</v>
      </c>
      <c r="C611" s="35" t="s">
        <v>16</v>
      </c>
      <c r="D611" s="90">
        <v>2116</v>
      </c>
      <c r="E611" s="90"/>
      <c r="F611" s="90"/>
      <c r="G611" s="85">
        <f>D611+E611-F611</f>
        <v>2116</v>
      </c>
      <c r="H611" s="41">
        <f>G611</f>
        <v>2116</v>
      </c>
      <c r="I611" s="90"/>
      <c r="J611" s="90"/>
      <c r="K611" s="90"/>
      <c r="L611" s="90">
        <f>H611</f>
        <v>2116</v>
      </c>
      <c r="M611" s="90"/>
      <c r="N611" s="90"/>
      <c r="O611" s="90"/>
      <c r="P611" s="90"/>
      <c r="Q611" s="90"/>
      <c r="R611" s="98"/>
    </row>
    <row r="612" spans="1:18" s="14" customFormat="1" ht="15.75" customHeight="1">
      <c r="A612" s="49"/>
      <c r="B612" s="8" t="s">
        <v>140</v>
      </c>
      <c r="C612" s="5" t="s">
        <v>141</v>
      </c>
      <c r="D612" s="41">
        <v>769837</v>
      </c>
      <c r="E612" s="41"/>
      <c r="F612" s="41"/>
      <c r="G612" s="85">
        <f>D612+E612-F612</f>
        <v>769837</v>
      </c>
      <c r="H612" s="41">
        <f>G612</f>
        <v>769837</v>
      </c>
      <c r="I612" s="41">
        <f>H612</f>
        <v>769837</v>
      </c>
      <c r="J612" s="81"/>
      <c r="K612" s="82"/>
      <c r="L612" s="82"/>
      <c r="M612" s="82"/>
      <c r="N612" s="85"/>
      <c r="O612" s="85"/>
      <c r="P612" s="163"/>
      <c r="Q612" s="163"/>
      <c r="R612" s="130"/>
    </row>
    <row r="613" spans="1:18" s="14" customFormat="1" ht="15.75" customHeight="1">
      <c r="A613" s="49"/>
      <c r="B613" s="8" t="s">
        <v>144</v>
      </c>
      <c r="C613" s="5" t="s">
        <v>388</v>
      </c>
      <c r="D613" s="41">
        <v>59880</v>
      </c>
      <c r="E613" s="41"/>
      <c r="F613" s="41"/>
      <c r="G613" s="85">
        <f aca="true" t="shared" si="156" ref="G613:G627">D613+E613-F613</f>
        <v>59880</v>
      </c>
      <c r="H613" s="41">
        <f aca="true" t="shared" si="157" ref="H613:H627">G613</f>
        <v>59880</v>
      </c>
      <c r="I613" s="41">
        <f>H613</f>
        <v>59880</v>
      </c>
      <c r="J613" s="81"/>
      <c r="K613" s="82"/>
      <c r="L613" s="82"/>
      <c r="M613" s="82"/>
      <c r="N613" s="85"/>
      <c r="O613" s="85"/>
      <c r="P613" s="163"/>
      <c r="Q613" s="163"/>
      <c r="R613" s="130"/>
    </row>
    <row r="614" spans="1:18" s="14" customFormat="1" ht="15" customHeight="1">
      <c r="A614" s="49"/>
      <c r="B614" s="58" t="s">
        <v>170</v>
      </c>
      <c r="C614" s="5" t="s">
        <v>575</v>
      </c>
      <c r="D614" s="41">
        <v>126697</v>
      </c>
      <c r="E614" s="41"/>
      <c r="F614" s="41"/>
      <c r="G614" s="85">
        <f t="shared" si="156"/>
        <v>126697</v>
      </c>
      <c r="H614" s="41">
        <f t="shared" si="157"/>
        <v>126697</v>
      </c>
      <c r="I614" s="41">
        <f>H614</f>
        <v>126697</v>
      </c>
      <c r="J614" s="81"/>
      <c r="K614" s="82"/>
      <c r="L614" s="82"/>
      <c r="M614" s="82"/>
      <c r="N614" s="85"/>
      <c r="O614" s="85"/>
      <c r="P614" s="163"/>
      <c r="Q614" s="163"/>
      <c r="R614" s="130"/>
    </row>
    <row r="615" spans="1:18" s="14" customFormat="1" ht="16.5" customHeight="1">
      <c r="A615" s="49"/>
      <c r="B615" s="58" t="s">
        <v>146</v>
      </c>
      <c r="C615" s="5" t="s">
        <v>107</v>
      </c>
      <c r="D615" s="41">
        <v>19403</v>
      </c>
      <c r="E615" s="41"/>
      <c r="F615" s="41"/>
      <c r="G615" s="85">
        <f t="shared" si="156"/>
        <v>19403</v>
      </c>
      <c r="H615" s="41">
        <f t="shared" si="157"/>
        <v>19403</v>
      </c>
      <c r="I615" s="41">
        <f>H615</f>
        <v>19403</v>
      </c>
      <c r="J615" s="81"/>
      <c r="K615" s="82"/>
      <c r="L615" s="82"/>
      <c r="M615" s="82"/>
      <c r="N615" s="85"/>
      <c r="O615" s="85"/>
      <c r="P615" s="163"/>
      <c r="Q615" s="163"/>
      <c r="R615" s="130"/>
    </row>
    <row r="616" spans="1:18" s="14" customFormat="1" ht="16.5" customHeight="1">
      <c r="A616" s="49"/>
      <c r="B616" s="58" t="s">
        <v>148</v>
      </c>
      <c r="C616" s="5" t="s">
        <v>149</v>
      </c>
      <c r="D616" s="41">
        <v>93027</v>
      </c>
      <c r="E616" s="41"/>
      <c r="F616" s="41"/>
      <c r="G616" s="85">
        <f t="shared" si="156"/>
        <v>93027</v>
      </c>
      <c r="H616" s="41">
        <f t="shared" si="157"/>
        <v>93027</v>
      </c>
      <c r="I616" s="41"/>
      <c r="J616" s="81">
        <f>H616</f>
        <v>93027</v>
      </c>
      <c r="K616" s="82"/>
      <c r="L616" s="82"/>
      <c r="M616" s="82"/>
      <c r="N616" s="85"/>
      <c r="O616" s="85"/>
      <c r="P616" s="163"/>
      <c r="Q616" s="163"/>
      <c r="R616" s="130"/>
    </row>
    <row r="617" spans="1:18" s="14" customFormat="1" ht="14.25" customHeight="1">
      <c r="A617" s="49"/>
      <c r="B617" s="58" t="s">
        <v>150</v>
      </c>
      <c r="C617" s="5" t="s">
        <v>223</v>
      </c>
      <c r="D617" s="41">
        <v>8387</v>
      </c>
      <c r="E617" s="41"/>
      <c r="F617" s="41"/>
      <c r="G617" s="85">
        <f t="shared" si="156"/>
        <v>8387</v>
      </c>
      <c r="H617" s="41">
        <f t="shared" si="157"/>
        <v>8387</v>
      </c>
      <c r="I617" s="41"/>
      <c r="J617" s="81">
        <f aca="true" t="shared" si="158" ref="J617:J627">H617</f>
        <v>8387</v>
      </c>
      <c r="K617" s="82"/>
      <c r="L617" s="82"/>
      <c r="M617" s="82"/>
      <c r="N617" s="85"/>
      <c r="O617" s="85"/>
      <c r="P617" s="163"/>
      <c r="Q617" s="163"/>
      <c r="R617" s="130"/>
    </row>
    <row r="618" spans="1:18" s="14" customFormat="1" ht="15.75" customHeight="1">
      <c r="A618" s="49"/>
      <c r="B618" s="58" t="s">
        <v>152</v>
      </c>
      <c r="C618" s="5" t="s">
        <v>224</v>
      </c>
      <c r="D618" s="41">
        <v>375681</v>
      </c>
      <c r="E618" s="41"/>
      <c r="F618" s="41"/>
      <c r="G618" s="85">
        <f t="shared" si="156"/>
        <v>375681</v>
      </c>
      <c r="H618" s="41">
        <f t="shared" si="157"/>
        <v>375681</v>
      </c>
      <c r="I618" s="41"/>
      <c r="J618" s="81">
        <f t="shared" si="158"/>
        <v>375681</v>
      </c>
      <c r="K618" s="82"/>
      <c r="L618" s="82"/>
      <c r="M618" s="82"/>
      <c r="N618" s="85"/>
      <c r="O618" s="85"/>
      <c r="P618" s="163"/>
      <c r="Q618" s="163"/>
      <c r="R618" s="130"/>
    </row>
    <row r="619" spans="1:18" s="14" customFormat="1" ht="15.75" customHeight="1">
      <c r="A619" s="49"/>
      <c r="B619" s="58" t="s">
        <v>208</v>
      </c>
      <c r="C619" s="5" t="s">
        <v>212</v>
      </c>
      <c r="D619" s="41">
        <v>1559</v>
      </c>
      <c r="E619" s="41"/>
      <c r="F619" s="41"/>
      <c r="G619" s="85">
        <f t="shared" si="156"/>
        <v>1559</v>
      </c>
      <c r="H619" s="41">
        <f t="shared" si="157"/>
        <v>1559</v>
      </c>
      <c r="I619" s="41"/>
      <c r="J619" s="81">
        <f t="shared" si="158"/>
        <v>1559</v>
      </c>
      <c r="K619" s="82"/>
      <c r="L619" s="82"/>
      <c r="M619" s="82"/>
      <c r="N619" s="85"/>
      <c r="O619" s="85"/>
      <c r="P619" s="163"/>
      <c r="Q619" s="163"/>
      <c r="R619" s="130"/>
    </row>
    <row r="620" spans="1:18" s="14" customFormat="1" ht="15" customHeight="1">
      <c r="A620" s="49"/>
      <c r="B620" s="58" t="s">
        <v>153</v>
      </c>
      <c r="C620" s="5" t="s">
        <v>225</v>
      </c>
      <c r="D620" s="41">
        <v>13671</v>
      </c>
      <c r="E620" s="41"/>
      <c r="F620" s="41"/>
      <c r="G620" s="85">
        <f t="shared" si="156"/>
        <v>13671</v>
      </c>
      <c r="H620" s="41">
        <f t="shared" si="157"/>
        <v>13671</v>
      </c>
      <c r="I620" s="41"/>
      <c r="J620" s="81">
        <f t="shared" si="158"/>
        <v>13671</v>
      </c>
      <c r="K620" s="82"/>
      <c r="L620" s="82"/>
      <c r="M620" s="82"/>
      <c r="N620" s="85"/>
      <c r="O620" s="85"/>
      <c r="P620" s="163"/>
      <c r="Q620" s="163"/>
      <c r="R620" s="130"/>
    </row>
    <row r="621" spans="1:18" s="14" customFormat="1" ht="15" customHeight="1">
      <c r="A621" s="49"/>
      <c r="B621" s="58" t="s">
        <v>501</v>
      </c>
      <c r="C621" s="6" t="s">
        <v>502</v>
      </c>
      <c r="D621" s="41">
        <v>935</v>
      </c>
      <c r="E621" s="41"/>
      <c r="F621" s="41"/>
      <c r="G621" s="85">
        <f t="shared" si="156"/>
        <v>935</v>
      </c>
      <c r="H621" s="41">
        <f t="shared" si="157"/>
        <v>935</v>
      </c>
      <c r="I621" s="41"/>
      <c r="J621" s="81">
        <f t="shared" si="158"/>
        <v>935</v>
      </c>
      <c r="K621" s="82"/>
      <c r="L621" s="82"/>
      <c r="M621" s="82"/>
      <c r="N621" s="85"/>
      <c r="O621" s="85"/>
      <c r="P621" s="163"/>
      <c r="Q621" s="163"/>
      <c r="R621" s="130"/>
    </row>
    <row r="622" spans="1:18" s="14" customFormat="1" ht="15" customHeight="1">
      <c r="A622" s="49"/>
      <c r="B622" s="58" t="s">
        <v>303</v>
      </c>
      <c r="C622" s="5" t="s">
        <v>307</v>
      </c>
      <c r="D622" s="41">
        <v>1039</v>
      </c>
      <c r="E622" s="41"/>
      <c r="F622" s="41"/>
      <c r="G622" s="85">
        <f t="shared" si="156"/>
        <v>1039</v>
      </c>
      <c r="H622" s="41">
        <f t="shared" si="157"/>
        <v>1039</v>
      </c>
      <c r="I622" s="41"/>
      <c r="J622" s="81">
        <f t="shared" si="158"/>
        <v>1039</v>
      </c>
      <c r="K622" s="82"/>
      <c r="L622" s="82"/>
      <c r="M622" s="82"/>
      <c r="N622" s="85"/>
      <c r="O622" s="85"/>
      <c r="P622" s="163"/>
      <c r="Q622" s="163"/>
      <c r="R622" s="130"/>
    </row>
    <row r="623" spans="1:18" s="14" customFormat="1" ht="14.25" customHeight="1">
      <c r="A623" s="49"/>
      <c r="B623" s="58" t="s">
        <v>155</v>
      </c>
      <c r="C623" s="5" t="s">
        <v>156</v>
      </c>
      <c r="D623" s="41">
        <v>2377</v>
      </c>
      <c r="E623" s="41"/>
      <c r="F623" s="41"/>
      <c r="G623" s="85">
        <f t="shared" si="156"/>
        <v>2377</v>
      </c>
      <c r="H623" s="41">
        <f t="shared" si="157"/>
        <v>2377</v>
      </c>
      <c r="I623" s="41"/>
      <c r="J623" s="81">
        <f t="shared" si="158"/>
        <v>2377</v>
      </c>
      <c r="K623" s="82"/>
      <c r="L623" s="82"/>
      <c r="M623" s="82"/>
      <c r="N623" s="85"/>
      <c r="O623" s="85"/>
      <c r="P623" s="163"/>
      <c r="Q623" s="163"/>
      <c r="R623" s="130"/>
    </row>
    <row r="624" spans="1:18" s="14" customFormat="1" ht="13.5" customHeight="1">
      <c r="A624" s="49"/>
      <c r="B624" s="58" t="s">
        <v>159</v>
      </c>
      <c r="C624" s="5" t="s">
        <v>160</v>
      </c>
      <c r="D624" s="41">
        <v>40663</v>
      </c>
      <c r="E624" s="41"/>
      <c r="F624" s="41"/>
      <c r="G624" s="85">
        <f t="shared" si="156"/>
        <v>40663</v>
      </c>
      <c r="H624" s="41">
        <f t="shared" si="157"/>
        <v>40663</v>
      </c>
      <c r="I624" s="41"/>
      <c r="J624" s="81">
        <f t="shared" si="158"/>
        <v>40663</v>
      </c>
      <c r="K624" s="82"/>
      <c r="L624" s="82"/>
      <c r="M624" s="82"/>
      <c r="N624" s="85"/>
      <c r="O624" s="85"/>
      <c r="P624" s="163"/>
      <c r="Q624" s="163"/>
      <c r="R624" s="130"/>
    </row>
    <row r="625" spans="1:18" s="14" customFormat="1" ht="13.5" customHeight="1">
      <c r="A625" s="49"/>
      <c r="B625" s="58" t="s">
        <v>228</v>
      </c>
      <c r="C625" s="5" t="s">
        <v>434</v>
      </c>
      <c r="D625" s="41">
        <v>12120</v>
      </c>
      <c r="E625" s="41"/>
      <c r="F625" s="41"/>
      <c r="G625" s="85">
        <f t="shared" si="156"/>
        <v>12120</v>
      </c>
      <c r="H625" s="41">
        <f t="shared" si="157"/>
        <v>12120</v>
      </c>
      <c r="I625" s="41"/>
      <c r="J625" s="81">
        <f t="shared" si="158"/>
        <v>12120</v>
      </c>
      <c r="K625" s="82"/>
      <c r="L625" s="82"/>
      <c r="M625" s="82"/>
      <c r="N625" s="85"/>
      <c r="O625" s="85"/>
      <c r="P625" s="163"/>
      <c r="Q625" s="163"/>
      <c r="R625" s="130"/>
    </row>
    <row r="626" spans="1:18" s="14" customFormat="1" ht="16.5" customHeight="1">
      <c r="A626" s="49"/>
      <c r="B626" s="58" t="s">
        <v>304</v>
      </c>
      <c r="C626" s="5" t="s">
        <v>566</v>
      </c>
      <c r="D626" s="41">
        <v>1040</v>
      </c>
      <c r="E626" s="41"/>
      <c r="F626" s="41"/>
      <c r="G626" s="85">
        <f t="shared" si="156"/>
        <v>1040</v>
      </c>
      <c r="H626" s="41">
        <f t="shared" si="157"/>
        <v>1040</v>
      </c>
      <c r="I626" s="41"/>
      <c r="J626" s="81">
        <f t="shared" si="158"/>
        <v>1040</v>
      </c>
      <c r="K626" s="82"/>
      <c r="L626" s="82"/>
      <c r="M626" s="82"/>
      <c r="N626" s="85"/>
      <c r="O626" s="85"/>
      <c r="P626" s="163"/>
      <c r="Q626" s="163"/>
      <c r="R626" s="130"/>
    </row>
    <row r="627" spans="1:18" s="14" customFormat="1" ht="15.75" customHeight="1">
      <c r="A627" s="49"/>
      <c r="B627" s="58" t="s">
        <v>305</v>
      </c>
      <c r="C627" s="5" t="s">
        <v>313</v>
      </c>
      <c r="D627" s="41">
        <v>1620</v>
      </c>
      <c r="E627" s="41"/>
      <c r="F627" s="41"/>
      <c r="G627" s="85">
        <f t="shared" si="156"/>
        <v>1620</v>
      </c>
      <c r="H627" s="41">
        <f t="shared" si="157"/>
        <v>1620</v>
      </c>
      <c r="I627" s="41"/>
      <c r="J627" s="81">
        <f t="shared" si="158"/>
        <v>1620</v>
      </c>
      <c r="K627" s="82"/>
      <c r="L627" s="82"/>
      <c r="M627" s="82"/>
      <c r="N627" s="85"/>
      <c r="O627" s="85"/>
      <c r="P627" s="163"/>
      <c r="Q627" s="163"/>
      <c r="R627" s="130"/>
    </row>
    <row r="628" spans="1:18" s="14" customFormat="1" ht="24.75" customHeight="1">
      <c r="A628" s="47" t="s">
        <v>334</v>
      </c>
      <c r="B628" s="53"/>
      <c r="C628" s="37" t="s">
        <v>26</v>
      </c>
      <c r="D628" s="79">
        <f>SUM(D629:D649)</f>
        <v>824883</v>
      </c>
      <c r="E628" s="79">
        <f>SUM(E629:E649)</f>
        <v>35350</v>
      </c>
      <c r="F628" s="79">
        <f>SUM(F629:F649)</f>
        <v>35350</v>
      </c>
      <c r="G628" s="79">
        <f>SUM(G629:G649)</f>
        <v>824883</v>
      </c>
      <c r="H628" s="79">
        <f>SUM(H629:H649)</f>
        <v>701132</v>
      </c>
      <c r="I628" s="79">
        <f aca="true" t="shared" si="159" ref="I628:R628">SUM(I629:I649)</f>
        <v>466916</v>
      </c>
      <c r="J628" s="79">
        <f t="shared" si="159"/>
        <v>148743</v>
      </c>
      <c r="K628" s="79">
        <f t="shared" si="159"/>
        <v>84620</v>
      </c>
      <c r="L628" s="79">
        <f t="shared" si="159"/>
        <v>853</v>
      </c>
      <c r="M628" s="79">
        <f t="shared" si="159"/>
        <v>0</v>
      </c>
      <c r="N628" s="79">
        <f t="shared" si="159"/>
        <v>0</v>
      </c>
      <c r="O628" s="79"/>
      <c r="P628" s="79">
        <f t="shared" si="159"/>
        <v>123751</v>
      </c>
      <c r="Q628" s="79">
        <f t="shared" si="159"/>
        <v>123751</v>
      </c>
      <c r="R628" s="80">
        <f t="shared" si="159"/>
        <v>0</v>
      </c>
    </row>
    <row r="629" spans="1:18" s="14" customFormat="1" ht="18.75" customHeight="1">
      <c r="A629" s="136"/>
      <c r="B629" s="91" t="s">
        <v>254</v>
      </c>
      <c r="C629" s="5" t="s">
        <v>114</v>
      </c>
      <c r="D629" s="90">
        <v>84620</v>
      </c>
      <c r="E629" s="90"/>
      <c r="F629" s="90"/>
      <c r="G629" s="85">
        <f>D629+E629-F629</f>
        <v>84620</v>
      </c>
      <c r="H629" s="90">
        <f>G629</f>
        <v>84620</v>
      </c>
      <c r="I629" s="90"/>
      <c r="J629" s="90"/>
      <c r="K629" s="90">
        <f>H629</f>
        <v>84620</v>
      </c>
      <c r="L629" s="90"/>
      <c r="M629" s="90"/>
      <c r="N629" s="90"/>
      <c r="O629" s="90"/>
      <c r="P629" s="90"/>
      <c r="Q629" s="90"/>
      <c r="R629" s="98"/>
    </row>
    <row r="630" spans="1:18" s="14" customFormat="1" ht="14.25" customHeight="1">
      <c r="A630" s="49"/>
      <c r="B630" s="58" t="s">
        <v>555</v>
      </c>
      <c r="C630" s="35" t="s">
        <v>16</v>
      </c>
      <c r="D630" s="41">
        <v>853</v>
      </c>
      <c r="E630" s="41"/>
      <c r="F630" s="41"/>
      <c r="G630" s="85">
        <f aca="true" t="shared" si="160" ref="G630:G649">D630+E630-F630</f>
        <v>853</v>
      </c>
      <c r="H630" s="90">
        <f aca="true" t="shared" si="161" ref="H630:H648">G630</f>
        <v>853</v>
      </c>
      <c r="I630" s="41"/>
      <c r="J630" s="81"/>
      <c r="K630" s="82"/>
      <c r="L630" s="82">
        <f>H630</f>
        <v>853</v>
      </c>
      <c r="M630" s="82"/>
      <c r="N630" s="85"/>
      <c r="O630" s="85"/>
      <c r="P630" s="163"/>
      <c r="Q630" s="163"/>
      <c r="R630" s="130"/>
    </row>
    <row r="631" spans="1:18" s="14" customFormat="1" ht="15" customHeight="1">
      <c r="A631" s="49"/>
      <c r="B631" s="8" t="s">
        <v>140</v>
      </c>
      <c r="C631" s="5" t="s">
        <v>141</v>
      </c>
      <c r="D631" s="41">
        <v>369329</v>
      </c>
      <c r="E631" s="41"/>
      <c r="F631" s="41"/>
      <c r="G631" s="85">
        <f t="shared" si="160"/>
        <v>369329</v>
      </c>
      <c r="H631" s="90">
        <f t="shared" si="161"/>
        <v>369329</v>
      </c>
      <c r="I631" s="41">
        <f>H631</f>
        <v>369329</v>
      </c>
      <c r="J631" s="81"/>
      <c r="K631" s="82"/>
      <c r="L631" s="82"/>
      <c r="M631" s="82"/>
      <c r="N631" s="85"/>
      <c r="O631" s="85"/>
      <c r="P631" s="163"/>
      <c r="Q631" s="163"/>
      <c r="R631" s="130"/>
    </row>
    <row r="632" spans="1:18" s="14" customFormat="1" ht="16.5" customHeight="1">
      <c r="A632" s="49"/>
      <c r="B632" s="8" t="s">
        <v>144</v>
      </c>
      <c r="C632" s="5" t="s">
        <v>388</v>
      </c>
      <c r="D632" s="41">
        <v>28215</v>
      </c>
      <c r="E632" s="41"/>
      <c r="F632" s="41"/>
      <c r="G632" s="85">
        <f t="shared" si="160"/>
        <v>28215</v>
      </c>
      <c r="H632" s="90">
        <f t="shared" si="161"/>
        <v>28215</v>
      </c>
      <c r="I632" s="41">
        <f>H632</f>
        <v>28215</v>
      </c>
      <c r="J632" s="81"/>
      <c r="K632" s="82"/>
      <c r="L632" s="82"/>
      <c r="M632" s="82"/>
      <c r="N632" s="85"/>
      <c r="O632" s="85"/>
      <c r="P632" s="163"/>
      <c r="Q632" s="163"/>
      <c r="R632" s="130"/>
    </row>
    <row r="633" spans="1:18" s="14" customFormat="1" ht="15" customHeight="1">
      <c r="A633" s="49"/>
      <c r="B633" s="58" t="s">
        <v>190</v>
      </c>
      <c r="C633" s="5" t="s">
        <v>575</v>
      </c>
      <c r="D633" s="41">
        <v>59671</v>
      </c>
      <c r="E633" s="41"/>
      <c r="F633" s="41"/>
      <c r="G633" s="85">
        <f t="shared" si="160"/>
        <v>59671</v>
      </c>
      <c r="H633" s="90">
        <f t="shared" si="161"/>
        <v>59671</v>
      </c>
      <c r="I633" s="41">
        <f>H633</f>
        <v>59671</v>
      </c>
      <c r="J633" s="81"/>
      <c r="K633" s="82"/>
      <c r="L633" s="82"/>
      <c r="M633" s="82"/>
      <c r="N633" s="85"/>
      <c r="O633" s="85"/>
      <c r="P633" s="163"/>
      <c r="Q633" s="163"/>
      <c r="R633" s="130"/>
    </row>
    <row r="634" spans="1:18" s="14" customFormat="1" ht="14.25" customHeight="1">
      <c r="A634" s="49"/>
      <c r="B634" s="58" t="s">
        <v>146</v>
      </c>
      <c r="C634" s="5" t="s">
        <v>107</v>
      </c>
      <c r="D634" s="41">
        <v>7701</v>
      </c>
      <c r="E634" s="41"/>
      <c r="F634" s="41"/>
      <c r="G634" s="85">
        <f t="shared" si="160"/>
        <v>7701</v>
      </c>
      <c r="H634" s="90">
        <f t="shared" si="161"/>
        <v>7701</v>
      </c>
      <c r="I634" s="41">
        <f>H634</f>
        <v>7701</v>
      </c>
      <c r="J634" s="81"/>
      <c r="K634" s="82"/>
      <c r="L634" s="82"/>
      <c r="M634" s="82"/>
      <c r="N634" s="85"/>
      <c r="O634" s="85"/>
      <c r="P634" s="163"/>
      <c r="Q634" s="163"/>
      <c r="R634" s="130"/>
    </row>
    <row r="635" spans="1:18" s="14" customFormat="1" ht="14.25" customHeight="1">
      <c r="A635" s="49"/>
      <c r="B635" s="58" t="s">
        <v>499</v>
      </c>
      <c r="C635" s="5" t="s">
        <v>500</v>
      </c>
      <c r="D635" s="41">
        <v>2000</v>
      </c>
      <c r="E635" s="41"/>
      <c r="F635" s="41"/>
      <c r="G635" s="85">
        <f t="shared" si="160"/>
        <v>2000</v>
      </c>
      <c r="H635" s="90">
        <f t="shared" si="161"/>
        <v>2000</v>
      </c>
      <c r="I635" s="41">
        <f>H635</f>
        <v>2000</v>
      </c>
      <c r="J635" s="81"/>
      <c r="K635" s="82"/>
      <c r="L635" s="82"/>
      <c r="M635" s="82"/>
      <c r="N635" s="85"/>
      <c r="O635" s="85"/>
      <c r="P635" s="163"/>
      <c r="Q635" s="163"/>
      <c r="R635" s="130"/>
    </row>
    <row r="636" spans="1:18" s="14" customFormat="1" ht="14.25" customHeight="1">
      <c r="A636" s="49"/>
      <c r="B636" s="58" t="s">
        <v>148</v>
      </c>
      <c r="C636" s="5" t="s">
        <v>257</v>
      </c>
      <c r="D636" s="41">
        <v>89724</v>
      </c>
      <c r="E636" s="41"/>
      <c r="F636" s="41">
        <v>34650</v>
      </c>
      <c r="G636" s="85">
        <f t="shared" si="160"/>
        <v>55074</v>
      </c>
      <c r="H636" s="90">
        <f t="shared" si="161"/>
        <v>55074</v>
      </c>
      <c r="I636" s="41"/>
      <c r="J636" s="81">
        <f>H636</f>
        <v>55074</v>
      </c>
      <c r="K636" s="82"/>
      <c r="L636" s="82"/>
      <c r="M636" s="82"/>
      <c r="N636" s="85"/>
      <c r="O636" s="85"/>
      <c r="P636" s="163"/>
      <c r="Q636" s="163"/>
      <c r="R636" s="130"/>
    </row>
    <row r="637" spans="1:18" s="14" customFormat="1" ht="15" customHeight="1">
      <c r="A637" s="49"/>
      <c r="B637" s="58" t="s">
        <v>252</v>
      </c>
      <c r="C637" s="5" t="s">
        <v>292</v>
      </c>
      <c r="D637" s="41">
        <v>4000</v>
      </c>
      <c r="E637" s="41">
        <v>30650</v>
      </c>
      <c r="F637" s="41"/>
      <c r="G637" s="85">
        <f t="shared" si="160"/>
        <v>34650</v>
      </c>
      <c r="H637" s="90">
        <f t="shared" si="161"/>
        <v>34650</v>
      </c>
      <c r="I637" s="41"/>
      <c r="J637" s="81">
        <f aca="true" t="shared" si="162" ref="J637:J648">H637</f>
        <v>34650</v>
      </c>
      <c r="K637" s="82"/>
      <c r="L637" s="82"/>
      <c r="M637" s="82"/>
      <c r="N637" s="85"/>
      <c r="O637" s="85"/>
      <c r="P637" s="163"/>
      <c r="Q637" s="163"/>
      <c r="R637" s="130"/>
    </row>
    <row r="638" spans="1:18" s="14" customFormat="1" ht="15.75" customHeight="1">
      <c r="A638" s="49"/>
      <c r="B638" s="58" t="s">
        <v>150</v>
      </c>
      <c r="C638" s="5" t="s">
        <v>223</v>
      </c>
      <c r="D638" s="41">
        <v>15035</v>
      </c>
      <c r="E638" s="41"/>
      <c r="F638" s="41">
        <v>700</v>
      </c>
      <c r="G638" s="85">
        <f t="shared" si="160"/>
        <v>14335</v>
      </c>
      <c r="H638" s="90">
        <f t="shared" si="161"/>
        <v>14335</v>
      </c>
      <c r="I638" s="41"/>
      <c r="J638" s="81">
        <f t="shared" si="162"/>
        <v>14335</v>
      </c>
      <c r="K638" s="82"/>
      <c r="L638" s="82"/>
      <c r="M638" s="82"/>
      <c r="N638" s="85"/>
      <c r="O638" s="85"/>
      <c r="P638" s="163"/>
      <c r="Q638" s="163"/>
      <c r="R638" s="130"/>
    </row>
    <row r="639" spans="1:18" s="14" customFormat="1" ht="14.25" customHeight="1">
      <c r="A639" s="49"/>
      <c r="B639" s="58" t="s">
        <v>152</v>
      </c>
      <c r="C639" s="5" t="s">
        <v>224</v>
      </c>
      <c r="D639" s="41">
        <v>500</v>
      </c>
      <c r="E639" s="41"/>
      <c r="F639" s="41"/>
      <c r="G639" s="85">
        <f t="shared" si="160"/>
        <v>500</v>
      </c>
      <c r="H639" s="90">
        <f t="shared" si="161"/>
        <v>500</v>
      </c>
      <c r="I639" s="41"/>
      <c r="J639" s="81">
        <f t="shared" si="162"/>
        <v>500</v>
      </c>
      <c r="K639" s="82"/>
      <c r="L639" s="82"/>
      <c r="M639" s="82"/>
      <c r="N639" s="85"/>
      <c r="O639" s="85"/>
      <c r="P639" s="163"/>
      <c r="Q639" s="163"/>
      <c r="R639" s="130"/>
    </row>
    <row r="640" spans="1:18" s="14" customFormat="1" ht="15.75" customHeight="1">
      <c r="A640" s="49"/>
      <c r="B640" s="58" t="s">
        <v>208</v>
      </c>
      <c r="C640" s="5" t="s">
        <v>212</v>
      </c>
      <c r="D640" s="41">
        <v>640</v>
      </c>
      <c r="E640" s="41"/>
      <c r="F640" s="41"/>
      <c r="G640" s="85">
        <f t="shared" si="160"/>
        <v>640</v>
      </c>
      <c r="H640" s="90">
        <f t="shared" si="161"/>
        <v>640</v>
      </c>
      <c r="I640" s="41"/>
      <c r="J640" s="81">
        <f t="shared" si="162"/>
        <v>640</v>
      </c>
      <c r="K640" s="82"/>
      <c r="L640" s="82"/>
      <c r="M640" s="82"/>
      <c r="N640" s="85"/>
      <c r="O640" s="85"/>
      <c r="P640" s="163"/>
      <c r="Q640" s="163"/>
      <c r="R640" s="130"/>
    </row>
    <row r="641" spans="1:18" s="14" customFormat="1" ht="15" customHeight="1">
      <c r="A641" s="49"/>
      <c r="B641" s="58" t="s">
        <v>153</v>
      </c>
      <c r="C641" s="5" t="s">
        <v>225</v>
      </c>
      <c r="D641" s="41">
        <v>4390</v>
      </c>
      <c r="E641" s="41">
        <v>440</v>
      </c>
      <c r="F641" s="41"/>
      <c r="G641" s="85">
        <f t="shared" si="160"/>
        <v>4830</v>
      </c>
      <c r="H641" s="90">
        <f t="shared" si="161"/>
        <v>4830</v>
      </c>
      <c r="I641" s="41"/>
      <c r="J641" s="81">
        <f t="shared" si="162"/>
        <v>4830</v>
      </c>
      <c r="K641" s="82"/>
      <c r="L641" s="82"/>
      <c r="M641" s="82"/>
      <c r="N641" s="85"/>
      <c r="O641" s="85"/>
      <c r="P641" s="163"/>
      <c r="Q641" s="163"/>
      <c r="R641" s="130"/>
    </row>
    <row r="642" spans="1:18" s="14" customFormat="1" ht="15" customHeight="1">
      <c r="A642" s="49"/>
      <c r="B642" s="58" t="s">
        <v>501</v>
      </c>
      <c r="C642" s="5" t="s">
        <v>430</v>
      </c>
      <c r="D642" s="41">
        <v>768</v>
      </c>
      <c r="E642" s="41"/>
      <c r="F642" s="41"/>
      <c r="G642" s="85">
        <f t="shared" si="160"/>
        <v>768</v>
      </c>
      <c r="H642" s="90">
        <f t="shared" si="161"/>
        <v>768</v>
      </c>
      <c r="I642" s="41"/>
      <c r="J642" s="81">
        <f t="shared" si="162"/>
        <v>768</v>
      </c>
      <c r="K642" s="82"/>
      <c r="L642" s="82"/>
      <c r="M642" s="82"/>
      <c r="N642" s="85"/>
      <c r="O642" s="85"/>
      <c r="P642" s="163"/>
      <c r="Q642" s="163"/>
      <c r="R642" s="130"/>
    </row>
    <row r="643" spans="1:18" s="14" customFormat="1" ht="15" customHeight="1">
      <c r="A643" s="49"/>
      <c r="B643" s="58" t="s">
        <v>303</v>
      </c>
      <c r="C643" s="5" t="s">
        <v>307</v>
      </c>
      <c r="D643" s="41">
        <v>1890</v>
      </c>
      <c r="E643" s="41"/>
      <c r="F643" s="41"/>
      <c r="G643" s="85">
        <f t="shared" si="160"/>
        <v>1890</v>
      </c>
      <c r="H643" s="90">
        <f t="shared" si="161"/>
        <v>1890</v>
      </c>
      <c r="I643" s="41"/>
      <c r="J643" s="81">
        <f t="shared" si="162"/>
        <v>1890</v>
      </c>
      <c r="K643" s="82"/>
      <c r="L643" s="82"/>
      <c r="M643" s="82"/>
      <c r="N643" s="85"/>
      <c r="O643" s="85"/>
      <c r="P643" s="163"/>
      <c r="Q643" s="163"/>
      <c r="R643" s="130"/>
    </row>
    <row r="644" spans="1:18" s="14" customFormat="1" ht="14.25" customHeight="1">
      <c r="A644" s="49"/>
      <c r="B644" s="58" t="s">
        <v>155</v>
      </c>
      <c r="C644" s="5" t="s">
        <v>156</v>
      </c>
      <c r="D644" s="41">
        <v>2500</v>
      </c>
      <c r="E644" s="41"/>
      <c r="F644" s="41"/>
      <c r="G644" s="85">
        <f t="shared" si="160"/>
        <v>2500</v>
      </c>
      <c r="H644" s="90">
        <f t="shared" si="161"/>
        <v>2500</v>
      </c>
      <c r="I644" s="41"/>
      <c r="J644" s="81">
        <f t="shared" si="162"/>
        <v>2500</v>
      </c>
      <c r="K644" s="82"/>
      <c r="L644" s="82"/>
      <c r="M644" s="82"/>
      <c r="N644" s="85"/>
      <c r="O644" s="85"/>
      <c r="P644" s="163"/>
      <c r="Q644" s="163"/>
      <c r="R644" s="130"/>
    </row>
    <row r="645" spans="1:18" s="14" customFormat="1" ht="13.5" customHeight="1">
      <c r="A645" s="49"/>
      <c r="B645" s="8" t="s">
        <v>159</v>
      </c>
      <c r="C645" s="5" t="s">
        <v>160</v>
      </c>
      <c r="D645" s="41">
        <v>23586</v>
      </c>
      <c r="E645" s="41"/>
      <c r="F645" s="41"/>
      <c r="G645" s="85">
        <f t="shared" si="160"/>
        <v>23586</v>
      </c>
      <c r="H645" s="90">
        <f t="shared" si="161"/>
        <v>23586</v>
      </c>
      <c r="I645" s="41"/>
      <c r="J645" s="81">
        <f t="shared" si="162"/>
        <v>23586</v>
      </c>
      <c r="K645" s="82"/>
      <c r="L645" s="82"/>
      <c r="M645" s="82"/>
      <c r="N645" s="85"/>
      <c r="O645" s="85"/>
      <c r="P645" s="163"/>
      <c r="Q645" s="163"/>
      <c r="R645" s="130"/>
    </row>
    <row r="646" spans="1:18" s="14" customFormat="1" ht="14.25" customHeight="1">
      <c r="A646" s="49"/>
      <c r="B646" s="8" t="s">
        <v>304</v>
      </c>
      <c r="C646" s="5" t="s">
        <v>566</v>
      </c>
      <c r="D646" s="41">
        <v>1310</v>
      </c>
      <c r="E646" s="41">
        <v>260</v>
      </c>
      <c r="F646" s="41"/>
      <c r="G646" s="85">
        <f t="shared" si="160"/>
        <v>1570</v>
      </c>
      <c r="H646" s="90">
        <f t="shared" si="161"/>
        <v>1570</v>
      </c>
      <c r="I646" s="41"/>
      <c r="J646" s="81">
        <f t="shared" si="162"/>
        <v>1570</v>
      </c>
      <c r="K646" s="82"/>
      <c r="L646" s="82"/>
      <c r="M646" s="82"/>
      <c r="N646" s="85"/>
      <c r="O646" s="85"/>
      <c r="P646" s="163"/>
      <c r="Q646" s="163"/>
      <c r="R646" s="130"/>
    </row>
    <row r="647" spans="1:18" s="14" customFormat="1" ht="15" customHeight="1">
      <c r="A647" s="49"/>
      <c r="B647" s="8" t="s">
        <v>305</v>
      </c>
      <c r="C647" s="5" t="s">
        <v>313</v>
      </c>
      <c r="D647" s="41">
        <v>800</v>
      </c>
      <c r="E647" s="41"/>
      <c r="F647" s="41"/>
      <c r="G647" s="85">
        <f t="shared" si="160"/>
        <v>800</v>
      </c>
      <c r="H647" s="90">
        <f t="shared" si="161"/>
        <v>800</v>
      </c>
      <c r="I647" s="41"/>
      <c r="J647" s="81">
        <f t="shared" si="162"/>
        <v>800</v>
      </c>
      <c r="K647" s="82"/>
      <c r="L647" s="82"/>
      <c r="M647" s="82"/>
      <c r="N647" s="85"/>
      <c r="O647" s="85"/>
      <c r="P647" s="163"/>
      <c r="Q647" s="163"/>
      <c r="R647" s="130"/>
    </row>
    <row r="648" spans="1:18" s="14" customFormat="1" ht="15" customHeight="1">
      <c r="A648" s="49"/>
      <c r="B648" s="8" t="s">
        <v>306</v>
      </c>
      <c r="C648" s="5" t="s">
        <v>314</v>
      </c>
      <c r="D648" s="41">
        <v>3600</v>
      </c>
      <c r="E648" s="41">
        <v>4000</v>
      </c>
      <c r="F648" s="41"/>
      <c r="G648" s="85">
        <f t="shared" si="160"/>
        <v>7600</v>
      </c>
      <c r="H648" s="90">
        <f t="shared" si="161"/>
        <v>7600</v>
      </c>
      <c r="I648" s="41"/>
      <c r="J648" s="81">
        <f t="shared" si="162"/>
        <v>7600</v>
      </c>
      <c r="K648" s="82"/>
      <c r="L648" s="82"/>
      <c r="M648" s="82"/>
      <c r="N648" s="85"/>
      <c r="O648" s="85"/>
      <c r="P648" s="163"/>
      <c r="Q648" s="163"/>
      <c r="R648" s="130"/>
    </row>
    <row r="649" spans="1:18" s="14" customFormat="1" ht="15" customHeight="1">
      <c r="A649" s="49"/>
      <c r="B649" s="8" t="s">
        <v>175</v>
      </c>
      <c r="C649" s="5" t="s">
        <v>41</v>
      </c>
      <c r="D649" s="41">
        <v>123751</v>
      </c>
      <c r="E649" s="41"/>
      <c r="F649" s="41"/>
      <c r="G649" s="85">
        <f t="shared" si="160"/>
        <v>123751</v>
      </c>
      <c r="H649" s="41"/>
      <c r="I649" s="41"/>
      <c r="J649" s="81"/>
      <c r="K649" s="82"/>
      <c r="L649" s="82"/>
      <c r="M649" s="82"/>
      <c r="N649" s="85"/>
      <c r="O649" s="85"/>
      <c r="P649" s="82">
        <f>G649</f>
        <v>123751</v>
      </c>
      <c r="Q649" s="82">
        <f>P649</f>
        <v>123751</v>
      </c>
      <c r="R649" s="159"/>
    </row>
    <row r="650" spans="1:18" s="14" customFormat="1" ht="17.25" customHeight="1">
      <c r="A650" s="47" t="s">
        <v>335</v>
      </c>
      <c r="B650" s="48"/>
      <c r="C650" s="34" t="s">
        <v>336</v>
      </c>
      <c r="D650" s="79">
        <f>SUM(D651:D662)</f>
        <v>612997</v>
      </c>
      <c r="E650" s="79">
        <f>SUM(E651:E662)</f>
        <v>0</v>
      </c>
      <c r="F650" s="79">
        <f>SUM(F651:F662)</f>
        <v>0</v>
      </c>
      <c r="G650" s="79">
        <f>SUM(G651:G662)</f>
        <v>612997</v>
      </c>
      <c r="H650" s="79">
        <f aca="true" t="shared" si="163" ref="H650:R650">SUM(H651:H662)</f>
        <v>612997</v>
      </c>
      <c r="I650" s="79">
        <f t="shared" si="163"/>
        <v>438182</v>
      </c>
      <c r="J650" s="79">
        <f t="shared" si="163"/>
        <v>174815</v>
      </c>
      <c r="K650" s="79">
        <f t="shared" si="163"/>
        <v>0</v>
      </c>
      <c r="L650" s="79">
        <f t="shared" si="163"/>
        <v>0</v>
      </c>
      <c r="M650" s="79">
        <f t="shared" si="163"/>
        <v>0</v>
      </c>
      <c r="N650" s="79">
        <f t="shared" si="163"/>
        <v>0</v>
      </c>
      <c r="O650" s="79"/>
      <c r="P650" s="79">
        <f t="shared" si="163"/>
        <v>0</v>
      </c>
      <c r="Q650" s="79">
        <f t="shared" si="163"/>
        <v>0</v>
      </c>
      <c r="R650" s="80">
        <f t="shared" si="163"/>
        <v>0</v>
      </c>
    </row>
    <row r="651" spans="1:18" s="14" customFormat="1" ht="15.75" customHeight="1">
      <c r="A651" s="49"/>
      <c r="B651" s="8" t="s">
        <v>140</v>
      </c>
      <c r="C651" s="5" t="s">
        <v>141</v>
      </c>
      <c r="D651" s="41">
        <v>337870</v>
      </c>
      <c r="E651" s="41"/>
      <c r="F651" s="41"/>
      <c r="G651" s="85">
        <f>D651+E651-F651</f>
        <v>337870</v>
      </c>
      <c r="H651" s="41">
        <f>G651</f>
        <v>337870</v>
      </c>
      <c r="I651" s="41">
        <f>H651</f>
        <v>337870</v>
      </c>
      <c r="J651" s="81"/>
      <c r="K651" s="82"/>
      <c r="L651" s="82"/>
      <c r="M651" s="82"/>
      <c r="N651" s="85"/>
      <c r="O651" s="85"/>
      <c r="P651" s="163"/>
      <c r="Q651" s="163"/>
      <c r="R651" s="130"/>
    </row>
    <row r="652" spans="1:18" s="14" customFormat="1" ht="15" customHeight="1">
      <c r="A652" s="49"/>
      <c r="B652" s="8" t="s">
        <v>144</v>
      </c>
      <c r="C652" s="5" t="s">
        <v>388</v>
      </c>
      <c r="D652" s="41">
        <v>31911</v>
      </c>
      <c r="E652" s="41"/>
      <c r="F652" s="41"/>
      <c r="G652" s="85">
        <f aca="true" t="shared" si="164" ref="G652:G662">D652+E652-F652</f>
        <v>31911</v>
      </c>
      <c r="H652" s="41">
        <f aca="true" t="shared" si="165" ref="H652:H662">G652</f>
        <v>31911</v>
      </c>
      <c r="I652" s="41">
        <f>H652</f>
        <v>31911</v>
      </c>
      <c r="J652" s="81"/>
      <c r="K652" s="82"/>
      <c r="L652" s="82"/>
      <c r="M652" s="82"/>
      <c r="N652" s="85"/>
      <c r="O652" s="85"/>
      <c r="P652" s="163"/>
      <c r="Q652" s="163"/>
      <c r="R652" s="130"/>
    </row>
    <row r="653" spans="1:18" s="14" customFormat="1" ht="16.5" customHeight="1">
      <c r="A653" s="49"/>
      <c r="B653" s="58" t="s">
        <v>190</v>
      </c>
      <c r="C653" s="5" t="s">
        <v>575</v>
      </c>
      <c r="D653" s="41">
        <v>55136</v>
      </c>
      <c r="E653" s="41"/>
      <c r="F653" s="41"/>
      <c r="G653" s="85">
        <f t="shared" si="164"/>
        <v>55136</v>
      </c>
      <c r="H653" s="41">
        <f t="shared" si="165"/>
        <v>55136</v>
      </c>
      <c r="I653" s="41">
        <f>H653</f>
        <v>55136</v>
      </c>
      <c r="J653" s="81"/>
      <c r="K653" s="82"/>
      <c r="L653" s="82"/>
      <c r="M653" s="82"/>
      <c r="N653" s="85"/>
      <c r="O653" s="85"/>
      <c r="P653" s="163"/>
      <c r="Q653" s="163"/>
      <c r="R653" s="130"/>
    </row>
    <row r="654" spans="1:18" s="14" customFormat="1" ht="13.5" customHeight="1">
      <c r="A654" s="49"/>
      <c r="B654" s="58" t="s">
        <v>146</v>
      </c>
      <c r="C654" s="5" t="s">
        <v>107</v>
      </c>
      <c r="D654" s="41">
        <v>9265</v>
      </c>
      <c r="E654" s="41"/>
      <c r="F654" s="41"/>
      <c r="G654" s="85">
        <f t="shared" si="164"/>
        <v>9265</v>
      </c>
      <c r="H654" s="41">
        <f t="shared" si="165"/>
        <v>9265</v>
      </c>
      <c r="I654" s="41">
        <f>H654</f>
        <v>9265</v>
      </c>
      <c r="J654" s="81"/>
      <c r="K654" s="82"/>
      <c r="L654" s="82"/>
      <c r="M654" s="82"/>
      <c r="N654" s="85"/>
      <c r="O654" s="85"/>
      <c r="P654" s="163"/>
      <c r="Q654" s="163"/>
      <c r="R654" s="130"/>
    </row>
    <row r="655" spans="1:18" s="14" customFormat="1" ht="14.25" customHeight="1">
      <c r="A655" s="49"/>
      <c r="B655" s="58" t="s">
        <v>499</v>
      </c>
      <c r="C655" s="5" t="s">
        <v>500</v>
      </c>
      <c r="D655" s="41">
        <v>4000</v>
      </c>
      <c r="E655" s="41"/>
      <c r="F655" s="41"/>
      <c r="G655" s="85">
        <f t="shared" si="164"/>
        <v>4000</v>
      </c>
      <c r="H655" s="41">
        <f t="shared" si="165"/>
        <v>4000</v>
      </c>
      <c r="I655" s="41">
        <f>H655</f>
        <v>4000</v>
      </c>
      <c r="J655" s="81"/>
      <c r="K655" s="82"/>
      <c r="L655" s="82"/>
      <c r="M655" s="82"/>
      <c r="N655" s="85"/>
      <c r="O655" s="85"/>
      <c r="P655" s="163"/>
      <c r="Q655" s="163"/>
      <c r="R655" s="130"/>
    </row>
    <row r="656" spans="1:18" s="14" customFormat="1" ht="13.5" customHeight="1">
      <c r="A656" s="49"/>
      <c r="B656" s="58" t="s">
        <v>148</v>
      </c>
      <c r="C656" s="5" t="s">
        <v>172</v>
      </c>
      <c r="D656" s="41">
        <v>54883</v>
      </c>
      <c r="E656" s="41"/>
      <c r="F656" s="41"/>
      <c r="G656" s="85">
        <f t="shared" si="164"/>
        <v>54883</v>
      </c>
      <c r="H656" s="41">
        <f t="shared" si="165"/>
        <v>54883</v>
      </c>
      <c r="I656" s="41"/>
      <c r="J656" s="81">
        <f aca="true" t="shared" si="166" ref="J656:J662">H656</f>
        <v>54883</v>
      </c>
      <c r="K656" s="82"/>
      <c r="L656" s="82"/>
      <c r="M656" s="82"/>
      <c r="N656" s="85"/>
      <c r="O656" s="85"/>
      <c r="P656" s="163"/>
      <c r="Q656" s="163"/>
      <c r="R656" s="130"/>
    </row>
    <row r="657" spans="1:18" s="14" customFormat="1" ht="13.5" customHeight="1">
      <c r="A657" s="49"/>
      <c r="B657" s="58" t="s">
        <v>150</v>
      </c>
      <c r="C657" s="5" t="s">
        <v>223</v>
      </c>
      <c r="D657" s="41">
        <v>59140</v>
      </c>
      <c r="E657" s="41"/>
      <c r="F657" s="41"/>
      <c r="G657" s="85">
        <f t="shared" si="164"/>
        <v>59140</v>
      </c>
      <c r="H657" s="41">
        <f t="shared" si="165"/>
        <v>59140</v>
      </c>
      <c r="I657" s="41"/>
      <c r="J657" s="81">
        <f t="shared" si="166"/>
        <v>59140</v>
      </c>
      <c r="K657" s="82"/>
      <c r="L657" s="82"/>
      <c r="M657" s="82"/>
      <c r="N657" s="85"/>
      <c r="O657" s="85"/>
      <c r="P657" s="163"/>
      <c r="Q657" s="163"/>
      <c r="R657" s="130"/>
    </row>
    <row r="658" spans="1:18" s="14" customFormat="1" ht="13.5" customHeight="1">
      <c r="A658" s="49"/>
      <c r="B658" s="58" t="s">
        <v>153</v>
      </c>
      <c r="C658" s="5" t="s">
        <v>225</v>
      </c>
      <c r="D658" s="41">
        <v>31938</v>
      </c>
      <c r="E658" s="41"/>
      <c r="F658" s="41"/>
      <c r="G658" s="85">
        <f t="shared" si="164"/>
        <v>31938</v>
      </c>
      <c r="H658" s="41">
        <f t="shared" si="165"/>
        <v>31938</v>
      </c>
      <c r="I658" s="41"/>
      <c r="J658" s="81">
        <f t="shared" si="166"/>
        <v>31938</v>
      </c>
      <c r="K658" s="82"/>
      <c r="L658" s="82"/>
      <c r="M658" s="82"/>
      <c r="N658" s="85"/>
      <c r="O658" s="85"/>
      <c r="P658" s="163"/>
      <c r="Q658" s="163"/>
      <c r="R658" s="130"/>
    </row>
    <row r="659" spans="1:18" s="14" customFormat="1" ht="13.5" customHeight="1">
      <c r="A659" s="49"/>
      <c r="B659" s="58" t="s">
        <v>303</v>
      </c>
      <c r="C659" s="5" t="s">
        <v>307</v>
      </c>
      <c r="D659" s="41">
        <v>831</v>
      </c>
      <c r="E659" s="41"/>
      <c r="F659" s="41"/>
      <c r="G659" s="85">
        <f t="shared" si="164"/>
        <v>831</v>
      </c>
      <c r="H659" s="41">
        <f t="shared" si="165"/>
        <v>831</v>
      </c>
      <c r="I659" s="41"/>
      <c r="J659" s="81">
        <f t="shared" si="166"/>
        <v>831</v>
      </c>
      <c r="K659" s="82"/>
      <c r="L659" s="82"/>
      <c r="M659" s="82"/>
      <c r="N659" s="85"/>
      <c r="O659" s="85"/>
      <c r="P659" s="163"/>
      <c r="Q659" s="163"/>
      <c r="R659" s="130"/>
    </row>
    <row r="660" spans="1:18" s="14" customFormat="1" ht="13.5" customHeight="1">
      <c r="A660" s="49"/>
      <c r="B660" s="58" t="s">
        <v>159</v>
      </c>
      <c r="C660" s="5" t="s">
        <v>160</v>
      </c>
      <c r="D660" s="41">
        <v>21073</v>
      </c>
      <c r="E660" s="41"/>
      <c r="F660" s="41"/>
      <c r="G660" s="85">
        <f t="shared" si="164"/>
        <v>21073</v>
      </c>
      <c r="H660" s="41">
        <f t="shared" si="165"/>
        <v>21073</v>
      </c>
      <c r="I660" s="41"/>
      <c r="J660" s="81">
        <f t="shared" si="166"/>
        <v>21073</v>
      </c>
      <c r="K660" s="82"/>
      <c r="L660" s="82"/>
      <c r="M660" s="82"/>
      <c r="N660" s="85"/>
      <c r="O660" s="85"/>
      <c r="P660" s="163"/>
      <c r="Q660" s="163"/>
      <c r="R660" s="130"/>
    </row>
    <row r="661" spans="1:18" s="14" customFormat="1" ht="13.5" customHeight="1">
      <c r="A661" s="49"/>
      <c r="B661" s="58" t="s">
        <v>173</v>
      </c>
      <c r="C661" s="5" t="s">
        <v>174</v>
      </c>
      <c r="D661" s="41">
        <v>6750</v>
      </c>
      <c r="E661" s="41"/>
      <c r="F661" s="41"/>
      <c r="G661" s="85">
        <f t="shared" si="164"/>
        <v>6750</v>
      </c>
      <c r="H661" s="41">
        <f t="shared" si="165"/>
        <v>6750</v>
      </c>
      <c r="I661" s="41"/>
      <c r="J661" s="81">
        <f t="shared" si="166"/>
        <v>6750</v>
      </c>
      <c r="K661" s="82"/>
      <c r="L661" s="82"/>
      <c r="M661" s="82"/>
      <c r="N661" s="85"/>
      <c r="O661" s="85"/>
      <c r="P661" s="163"/>
      <c r="Q661" s="163"/>
      <c r="R661" s="130"/>
    </row>
    <row r="662" spans="1:18" s="14" customFormat="1" ht="17.25" customHeight="1">
      <c r="A662" s="49"/>
      <c r="B662" s="58" t="s">
        <v>305</v>
      </c>
      <c r="C662" s="5" t="s">
        <v>313</v>
      </c>
      <c r="D662" s="41">
        <v>200</v>
      </c>
      <c r="E662" s="41"/>
      <c r="F662" s="41"/>
      <c r="G662" s="85">
        <f t="shared" si="164"/>
        <v>200</v>
      </c>
      <c r="H662" s="41">
        <f t="shared" si="165"/>
        <v>200</v>
      </c>
      <c r="I662" s="41"/>
      <c r="J662" s="81">
        <f t="shared" si="166"/>
        <v>200</v>
      </c>
      <c r="K662" s="82"/>
      <c r="L662" s="82"/>
      <c r="M662" s="82"/>
      <c r="N662" s="85"/>
      <c r="O662" s="85"/>
      <c r="P662" s="163"/>
      <c r="Q662" s="163"/>
      <c r="R662" s="130"/>
    </row>
    <row r="663" spans="1:18" s="14" customFormat="1" ht="18" customHeight="1">
      <c r="A663" s="47" t="s">
        <v>337</v>
      </c>
      <c r="B663" s="175"/>
      <c r="C663" s="37" t="s">
        <v>24</v>
      </c>
      <c r="D663" s="79">
        <f>SUM(D664:D664)</f>
        <v>20000</v>
      </c>
      <c r="E663" s="79">
        <f>SUM(E664:E664)</f>
        <v>0</v>
      </c>
      <c r="F663" s="79">
        <f>SUM(F664:F664)</f>
        <v>0</v>
      </c>
      <c r="G663" s="79">
        <f>SUM(G664:G664)</f>
        <v>20000</v>
      </c>
      <c r="H663" s="79">
        <f aca="true" t="shared" si="167" ref="H663:R663">SUM(H664:H664)</f>
        <v>20000</v>
      </c>
      <c r="I663" s="79">
        <f t="shared" si="167"/>
        <v>0</v>
      </c>
      <c r="J663" s="79">
        <f t="shared" si="167"/>
        <v>0</v>
      </c>
      <c r="K663" s="79">
        <f t="shared" si="167"/>
        <v>0</v>
      </c>
      <c r="L663" s="79">
        <f t="shared" si="167"/>
        <v>20000</v>
      </c>
      <c r="M663" s="79">
        <f t="shared" si="167"/>
        <v>0</v>
      </c>
      <c r="N663" s="79">
        <f t="shared" si="167"/>
        <v>0</v>
      </c>
      <c r="O663" s="79"/>
      <c r="P663" s="79">
        <f t="shared" si="167"/>
        <v>0</v>
      </c>
      <c r="Q663" s="79">
        <f t="shared" si="167"/>
        <v>0</v>
      </c>
      <c r="R663" s="80">
        <f t="shared" si="167"/>
        <v>0</v>
      </c>
    </row>
    <row r="664" spans="1:18" s="14" customFormat="1" ht="18.75" customHeight="1">
      <c r="A664" s="49"/>
      <c r="B664" s="58" t="s">
        <v>544</v>
      </c>
      <c r="C664" s="5" t="s">
        <v>357</v>
      </c>
      <c r="D664" s="41">
        <v>20000</v>
      </c>
      <c r="E664" s="41"/>
      <c r="F664" s="41"/>
      <c r="G664" s="85">
        <f>D664+E664-F664</f>
        <v>20000</v>
      </c>
      <c r="H664" s="41">
        <f>G664</f>
        <v>20000</v>
      </c>
      <c r="I664" s="41"/>
      <c r="J664" s="81"/>
      <c r="K664" s="81"/>
      <c r="L664" s="81">
        <f>H664</f>
        <v>20000</v>
      </c>
      <c r="M664" s="81"/>
      <c r="N664" s="85"/>
      <c r="O664" s="85"/>
      <c r="P664" s="163"/>
      <c r="Q664" s="163"/>
      <c r="R664" s="130"/>
    </row>
    <row r="665" spans="1:18" s="14" customFormat="1" ht="20.25" customHeight="1">
      <c r="A665" s="47" t="s">
        <v>338</v>
      </c>
      <c r="B665" s="48"/>
      <c r="C665" s="37" t="s">
        <v>25</v>
      </c>
      <c r="D665" s="79">
        <f>SUM(D666:D668)</f>
        <v>3000</v>
      </c>
      <c r="E665" s="79">
        <f>SUM(E666:E668)</f>
        <v>0</v>
      </c>
      <c r="F665" s="79">
        <f>SUM(F666:F668)</f>
        <v>0</v>
      </c>
      <c r="G665" s="79">
        <f>SUM(G666:G668)</f>
        <v>3000</v>
      </c>
      <c r="H665" s="79">
        <f aca="true" t="shared" si="168" ref="H665:R665">SUM(H666:H668)</f>
        <v>3000</v>
      </c>
      <c r="I665" s="79">
        <f t="shared" si="168"/>
        <v>2000</v>
      </c>
      <c r="J665" s="79">
        <f t="shared" si="168"/>
        <v>1000</v>
      </c>
      <c r="K665" s="79">
        <f t="shared" si="168"/>
        <v>0</v>
      </c>
      <c r="L665" s="79">
        <f t="shared" si="168"/>
        <v>0</v>
      </c>
      <c r="M665" s="79">
        <f t="shared" si="168"/>
        <v>0</v>
      </c>
      <c r="N665" s="79">
        <f t="shared" si="168"/>
        <v>0</v>
      </c>
      <c r="O665" s="79"/>
      <c r="P665" s="79">
        <f t="shared" si="168"/>
        <v>0</v>
      </c>
      <c r="Q665" s="79">
        <f t="shared" si="168"/>
        <v>0</v>
      </c>
      <c r="R665" s="80">
        <f t="shared" si="168"/>
        <v>0</v>
      </c>
    </row>
    <row r="666" spans="1:18" s="14" customFormat="1" ht="13.5" customHeight="1">
      <c r="A666" s="49"/>
      <c r="B666" s="8" t="s">
        <v>499</v>
      </c>
      <c r="C666" s="5" t="s">
        <v>500</v>
      </c>
      <c r="D666" s="41">
        <v>2000</v>
      </c>
      <c r="E666" s="41"/>
      <c r="F666" s="41"/>
      <c r="G666" s="85">
        <f>D666+E666-F666</f>
        <v>2000</v>
      </c>
      <c r="H666" s="41">
        <f>G666</f>
        <v>2000</v>
      </c>
      <c r="I666" s="41">
        <f>H666</f>
        <v>2000</v>
      </c>
      <c r="J666" s="81"/>
      <c r="K666" s="82">
        <v>0</v>
      </c>
      <c r="L666" s="82"/>
      <c r="M666" s="82"/>
      <c r="N666" s="85"/>
      <c r="O666" s="85"/>
      <c r="P666" s="163"/>
      <c r="Q666" s="163"/>
      <c r="R666" s="130"/>
    </row>
    <row r="667" spans="1:18" s="14" customFormat="1" ht="13.5" customHeight="1">
      <c r="A667" s="49"/>
      <c r="B667" s="8" t="s">
        <v>148</v>
      </c>
      <c r="C667" s="5" t="s">
        <v>172</v>
      </c>
      <c r="D667" s="41">
        <v>600</v>
      </c>
      <c r="E667" s="41"/>
      <c r="F667" s="41"/>
      <c r="G667" s="85">
        <f>D667+E667-F667</f>
        <v>600</v>
      </c>
      <c r="H667" s="41">
        <f>G667</f>
        <v>600</v>
      </c>
      <c r="I667" s="41">
        <v>0</v>
      </c>
      <c r="J667" s="81">
        <f>H667</f>
        <v>600</v>
      </c>
      <c r="K667" s="82">
        <v>0</v>
      </c>
      <c r="L667" s="82"/>
      <c r="M667" s="82"/>
      <c r="N667" s="85"/>
      <c r="O667" s="85"/>
      <c r="P667" s="163"/>
      <c r="Q667" s="163"/>
      <c r="R667" s="130"/>
    </row>
    <row r="668" spans="1:18" s="14" customFormat="1" ht="15" customHeight="1">
      <c r="A668" s="49"/>
      <c r="B668" s="8" t="s">
        <v>153</v>
      </c>
      <c r="C668" s="5" t="s">
        <v>154</v>
      </c>
      <c r="D668" s="41">
        <v>400</v>
      </c>
      <c r="E668" s="41"/>
      <c r="F668" s="41"/>
      <c r="G668" s="85">
        <f>D668+E668-F668</f>
        <v>400</v>
      </c>
      <c r="H668" s="41">
        <f>G668</f>
        <v>400</v>
      </c>
      <c r="I668" s="41">
        <v>0</v>
      </c>
      <c r="J668" s="81">
        <f>H668</f>
        <v>400</v>
      </c>
      <c r="K668" s="82">
        <v>0</v>
      </c>
      <c r="L668" s="82"/>
      <c r="M668" s="82"/>
      <c r="N668" s="85"/>
      <c r="O668" s="85"/>
      <c r="P668" s="163"/>
      <c r="Q668" s="163"/>
      <c r="R668" s="130"/>
    </row>
    <row r="669" spans="1:18" s="14" customFormat="1" ht="24" customHeight="1">
      <c r="A669" s="134" t="s">
        <v>124</v>
      </c>
      <c r="B669" s="128"/>
      <c r="C669" s="177" t="s">
        <v>374</v>
      </c>
      <c r="D669" s="129">
        <f>SUM(D670:D671)</f>
        <v>4778</v>
      </c>
      <c r="E669" s="129">
        <f aca="true" t="shared" si="169" ref="E669:R669">SUM(E670:E671)</f>
        <v>0</v>
      </c>
      <c r="F669" s="129">
        <f t="shared" si="169"/>
        <v>0</v>
      </c>
      <c r="G669" s="129">
        <f t="shared" si="169"/>
        <v>4778</v>
      </c>
      <c r="H669" s="129">
        <f t="shared" si="169"/>
        <v>4778</v>
      </c>
      <c r="I669" s="129">
        <f t="shared" si="169"/>
        <v>0</v>
      </c>
      <c r="J669" s="129">
        <f t="shared" si="169"/>
        <v>1658</v>
      </c>
      <c r="K669" s="129">
        <f t="shared" si="169"/>
        <v>0</v>
      </c>
      <c r="L669" s="129">
        <f t="shared" si="169"/>
        <v>3120</v>
      </c>
      <c r="M669" s="129">
        <f t="shared" si="169"/>
        <v>0</v>
      </c>
      <c r="N669" s="129">
        <f t="shared" si="169"/>
        <v>0</v>
      </c>
      <c r="O669" s="129">
        <f t="shared" si="169"/>
        <v>0</v>
      </c>
      <c r="P669" s="129">
        <f t="shared" si="169"/>
        <v>0</v>
      </c>
      <c r="Q669" s="129">
        <f t="shared" si="169"/>
        <v>0</v>
      </c>
      <c r="R669" s="156">
        <f t="shared" si="169"/>
        <v>0</v>
      </c>
    </row>
    <row r="670" spans="1:18" s="14" customFormat="1" ht="24" customHeight="1">
      <c r="A670" s="136"/>
      <c r="B670" s="8" t="s">
        <v>505</v>
      </c>
      <c r="C670" s="5" t="s">
        <v>441</v>
      </c>
      <c r="D670" s="90">
        <v>3120</v>
      </c>
      <c r="E670" s="90"/>
      <c r="F670" s="90"/>
      <c r="G670" s="85">
        <f>D670+E670-F670</f>
        <v>3120</v>
      </c>
      <c r="H670" s="41">
        <f>G670</f>
        <v>3120</v>
      </c>
      <c r="I670" s="90"/>
      <c r="J670" s="90"/>
      <c r="K670" s="90"/>
      <c r="L670" s="90">
        <f>H670</f>
        <v>3120</v>
      </c>
      <c r="M670" s="90"/>
      <c r="N670" s="90"/>
      <c r="O670" s="90"/>
      <c r="P670" s="90"/>
      <c r="Q670" s="90"/>
      <c r="R670" s="98"/>
    </row>
    <row r="671" spans="1:18" s="14" customFormat="1" ht="24" customHeight="1">
      <c r="A671" s="49"/>
      <c r="B671" s="8" t="s">
        <v>304</v>
      </c>
      <c r="C671" s="5" t="s">
        <v>15</v>
      </c>
      <c r="D671" s="41">
        <v>1658</v>
      </c>
      <c r="E671" s="41"/>
      <c r="F671" s="41"/>
      <c r="G671" s="85">
        <f>D671+E671-F671</f>
        <v>1658</v>
      </c>
      <c r="H671" s="41">
        <f>G671</f>
        <v>1658</v>
      </c>
      <c r="I671" s="41"/>
      <c r="J671" s="81">
        <f>H671</f>
        <v>1658</v>
      </c>
      <c r="K671" s="82"/>
      <c r="L671" s="82"/>
      <c r="M671" s="82"/>
      <c r="N671" s="85"/>
      <c r="O671" s="85"/>
      <c r="P671" s="163"/>
      <c r="Q671" s="163"/>
      <c r="R671" s="130"/>
    </row>
    <row r="672" spans="1:18" s="14" customFormat="1" ht="17.25" customHeight="1">
      <c r="A672" s="47" t="s">
        <v>339</v>
      </c>
      <c r="B672" s="48"/>
      <c r="C672" s="37" t="s">
        <v>204</v>
      </c>
      <c r="D672" s="79">
        <f>SUM(D673:D696)</f>
        <v>471140</v>
      </c>
      <c r="E672" s="79">
        <f aca="true" t="shared" si="170" ref="E672:R672">SUM(E673:E696)</f>
        <v>0</v>
      </c>
      <c r="F672" s="79">
        <f t="shared" si="170"/>
        <v>0</v>
      </c>
      <c r="G672" s="79">
        <f t="shared" si="170"/>
        <v>471140</v>
      </c>
      <c r="H672" s="79">
        <f t="shared" si="170"/>
        <v>471140</v>
      </c>
      <c r="I672" s="79">
        <f t="shared" si="170"/>
        <v>245482</v>
      </c>
      <c r="J672" s="79">
        <f t="shared" si="170"/>
        <v>55803</v>
      </c>
      <c r="K672" s="79">
        <f t="shared" si="170"/>
        <v>0</v>
      </c>
      <c r="L672" s="79">
        <f t="shared" si="170"/>
        <v>258</v>
      </c>
      <c r="M672" s="79">
        <f t="shared" si="170"/>
        <v>169597</v>
      </c>
      <c r="N672" s="79">
        <f t="shared" si="170"/>
        <v>0</v>
      </c>
      <c r="O672" s="79">
        <f t="shared" si="170"/>
        <v>0</v>
      </c>
      <c r="P672" s="79">
        <f t="shared" si="170"/>
        <v>0</v>
      </c>
      <c r="Q672" s="79">
        <f t="shared" si="170"/>
        <v>0</v>
      </c>
      <c r="R672" s="79">
        <f t="shared" si="170"/>
        <v>0</v>
      </c>
    </row>
    <row r="673" spans="1:18" s="14" customFormat="1" ht="17.25" customHeight="1">
      <c r="A673" s="136"/>
      <c r="B673" s="91" t="s">
        <v>555</v>
      </c>
      <c r="C673" s="246" t="s">
        <v>16</v>
      </c>
      <c r="D673" s="90">
        <v>258</v>
      </c>
      <c r="E673" s="90"/>
      <c r="F673" s="90"/>
      <c r="G673" s="90">
        <f aca="true" t="shared" si="171" ref="G673:G678">D673+E673-F673</f>
        <v>258</v>
      </c>
      <c r="H673" s="90">
        <f aca="true" t="shared" si="172" ref="H673:H678">G673</f>
        <v>258</v>
      </c>
      <c r="I673" s="90"/>
      <c r="J673" s="90"/>
      <c r="K673" s="90"/>
      <c r="L673" s="90">
        <f>H673</f>
        <v>258</v>
      </c>
      <c r="M673" s="90"/>
      <c r="N673" s="90"/>
      <c r="O673" s="90"/>
      <c r="P673" s="90"/>
      <c r="Q673" s="90"/>
      <c r="R673" s="90"/>
    </row>
    <row r="674" spans="1:18" s="14" customFormat="1" ht="17.25" customHeight="1">
      <c r="A674" s="136"/>
      <c r="B674" s="91" t="s">
        <v>140</v>
      </c>
      <c r="C674" s="93" t="s">
        <v>141</v>
      </c>
      <c r="D674" s="90">
        <v>196626</v>
      </c>
      <c r="E674" s="90"/>
      <c r="F674" s="90"/>
      <c r="G674" s="90">
        <f t="shared" si="171"/>
        <v>196626</v>
      </c>
      <c r="H674" s="90">
        <f t="shared" si="172"/>
        <v>196626</v>
      </c>
      <c r="I674" s="90">
        <f>H674</f>
        <v>196626</v>
      </c>
      <c r="J674" s="90"/>
      <c r="K674" s="90"/>
      <c r="L674" s="90"/>
      <c r="M674" s="90"/>
      <c r="N674" s="90"/>
      <c r="O674" s="90"/>
      <c r="P674" s="90"/>
      <c r="Q674" s="90"/>
      <c r="R674" s="98"/>
    </row>
    <row r="675" spans="1:18" s="14" customFormat="1" ht="17.25" customHeight="1">
      <c r="A675" s="136"/>
      <c r="B675" s="91" t="s">
        <v>406</v>
      </c>
      <c r="C675" s="93" t="s">
        <v>141</v>
      </c>
      <c r="D675" s="90">
        <v>5201</v>
      </c>
      <c r="E675" s="90"/>
      <c r="F675" s="90"/>
      <c r="G675" s="90">
        <f t="shared" si="171"/>
        <v>5201</v>
      </c>
      <c r="H675" s="90">
        <f t="shared" si="172"/>
        <v>5201</v>
      </c>
      <c r="I675" s="90"/>
      <c r="J675" s="90"/>
      <c r="K675" s="90"/>
      <c r="L675" s="90"/>
      <c r="M675" s="90">
        <f>H675</f>
        <v>5201</v>
      </c>
      <c r="N675" s="90"/>
      <c r="O675" s="90"/>
      <c r="P675" s="90"/>
      <c r="Q675" s="90"/>
      <c r="R675" s="98"/>
    </row>
    <row r="676" spans="1:18" s="14" customFormat="1" ht="17.25" customHeight="1">
      <c r="A676" s="136"/>
      <c r="B676" s="91" t="s">
        <v>50</v>
      </c>
      <c r="C676" s="93" t="s">
        <v>141</v>
      </c>
      <c r="D676" s="90">
        <v>918</v>
      </c>
      <c r="E676" s="90"/>
      <c r="F676" s="90"/>
      <c r="G676" s="90">
        <f t="shared" si="171"/>
        <v>918</v>
      </c>
      <c r="H676" s="90">
        <f t="shared" si="172"/>
        <v>918</v>
      </c>
      <c r="I676" s="90"/>
      <c r="J676" s="90"/>
      <c r="K676" s="90"/>
      <c r="L676" s="90"/>
      <c r="M676" s="90">
        <f>H676</f>
        <v>918</v>
      </c>
      <c r="N676" s="90"/>
      <c r="O676" s="90"/>
      <c r="P676" s="90"/>
      <c r="Q676" s="90"/>
      <c r="R676" s="98"/>
    </row>
    <row r="677" spans="1:18" s="14" customFormat="1" ht="17.25" customHeight="1">
      <c r="A677" s="136"/>
      <c r="B677" s="91" t="s">
        <v>144</v>
      </c>
      <c r="C677" s="5" t="s">
        <v>388</v>
      </c>
      <c r="D677" s="90">
        <v>11778</v>
      </c>
      <c r="E677" s="90"/>
      <c r="F677" s="90"/>
      <c r="G677" s="90">
        <f t="shared" si="171"/>
        <v>11778</v>
      </c>
      <c r="H677" s="90">
        <f t="shared" si="172"/>
        <v>11778</v>
      </c>
      <c r="I677" s="90">
        <f>H677</f>
        <v>11778</v>
      </c>
      <c r="J677" s="90"/>
      <c r="K677" s="90"/>
      <c r="L677" s="90"/>
      <c r="M677" s="90"/>
      <c r="N677" s="90"/>
      <c r="O677" s="90"/>
      <c r="P677" s="90"/>
      <c r="Q677" s="90"/>
      <c r="R677" s="98"/>
    </row>
    <row r="678" spans="1:18" s="14" customFormat="1" ht="17.25" customHeight="1">
      <c r="A678" s="136"/>
      <c r="B678" s="91" t="s">
        <v>170</v>
      </c>
      <c r="C678" s="5" t="s">
        <v>575</v>
      </c>
      <c r="D678" s="90">
        <v>31957</v>
      </c>
      <c r="E678" s="90"/>
      <c r="F678" s="90"/>
      <c r="G678" s="90">
        <f t="shared" si="171"/>
        <v>31957</v>
      </c>
      <c r="H678" s="90">
        <f t="shared" si="172"/>
        <v>31957</v>
      </c>
      <c r="I678" s="90">
        <f>H678</f>
        <v>31957</v>
      </c>
      <c r="J678" s="90"/>
      <c r="K678" s="90"/>
      <c r="L678" s="90"/>
      <c r="M678" s="90"/>
      <c r="N678" s="90"/>
      <c r="O678" s="90"/>
      <c r="P678" s="90"/>
      <c r="Q678" s="90"/>
      <c r="R678" s="98"/>
    </row>
    <row r="679" spans="1:18" s="14" customFormat="1" ht="17.25" customHeight="1">
      <c r="A679" s="136"/>
      <c r="B679" s="91" t="s">
        <v>407</v>
      </c>
      <c r="C679" s="5" t="s">
        <v>575</v>
      </c>
      <c r="D679" s="90">
        <v>1262</v>
      </c>
      <c r="E679" s="90"/>
      <c r="F679" s="90"/>
      <c r="G679" s="90">
        <f aca="true" t="shared" si="173" ref="G679:G696">D679+E679-F679</f>
        <v>1262</v>
      </c>
      <c r="H679" s="90">
        <f aca="true" t="shared" si="174" ref="H679:H696">G679</f>
        <v>1262</v>
      </c>
      <c r="I679" s="90"/>
      <c r="J679" s="90"/>
      <c r="K679" s="90"/>
      <c r="L679" s="90"/>
      <c r="M679" s="90">
        <f>H679</f>
        <v>1262</v>
      </c>
      <c r="N679" s="90"/>
      <c r="O679" s="90"/>
      <c r="P679" s="90"/>
      <c r="Q679" s="90"/>
      <c r="R679" s="98"/>
    </row>
    <row r="680" spans="1:18" s="14" customFormat="1" ht="17.25" customHeight="1">
      <c r="A680" s="136"/>
      <c r="B680" s="91" t="s">
        <v>51</v>
      </c>
      <c r="C680" s="5" t="s">
        <v>575</v>
      </c>
      <c r="D680" s="90">
        <v>223</v>
      </c>
      <c r="E680" s="90"/>
      <c r="F680" s="90"/>
      <c r="G680" s="90">
        <f t="shared" si="173"/>
        <v>223</v>
      </c>
      <c r="H680" s="90">
        <f t="shared" si="174"/>
        <v>223</v>
      </c>
      <c r="I680" s="90"/>
      <c r="J680" s="90"/>
      <c r="K680" s="90"/>
      <c r="L680" s="90"/>
      <c r="M680" s="90">
        <f>H680</f>
        <v>223</v>
      </c>
      <c r="N680" s="90"/>
      <c r="O680" s="90"/>
      <c r="P680" s="90"/>
      <c r="Q680" s="90"/>
      <c r="R680" s="98"/>
    </row>
    <row r="681" spans="1:18" s="14" customFormat="1" ht="17.25" customHeight="1">
      <c r="A681" s="136"/>
      <c r="B681" s="91" t="s">
        <v>146</v>
      </c>
      <c r="C681" s="5" t="s">
        <v>107</v>
      </c>
      <c r="D681" s="90">
        <v>5121</v>
      </c>
      <c r="E681" s="90"/>
      <c r="F681" s="90"/>
      <c r="G681" s="90">
        <f t="shared" si="173"/>
        <v>5121</v>
      </c>
      <c r="H681" s="90">
        <f t="shared" si="174"/>
        <v>5121</v>
      </c>
      <c r="I681" s="90">
        <f>H681</f>
        <v>5121</v>
      </c>
      <c r="J681" s="90"/>
      <c r="K681" s="90"/>
      <c r="L681" s="90"/>
      <c r="M681" s="90"/>
      <c r="N681" s="90"/>
      <c r="O681" s="90"/>
      <c r="P681" s="90"/>
      <c r="Q681" s="90"/>
      <c r="R681" s="98"/>
    </row>
    <row r="682" spans="1:18" s="14" customFormat="1" ht="17.25" customHeight="1">
      <c r="A682" s="136"/>
      <c r="B682" s="91" t="s">
        <v>408</v>
      </c>
      <c r="C682" s="5" t="s">
        <v>107</v>
      </c>
      <c r="D682" s="90">
        <v>207</v>
      </c>
      <c r="E682" s="90"/>
      <c r="F682" s="90"/>
      <c r="G682" s="90">
        <f t="shared" si="173"/>
        <v>207</v>
      </c>
      <c r="H682" s="90">
        <f t="shared" si="174"/>
        <v>207</v>
      </c>
      <c r="I682" s="90"/>
      <c r="J682" s="90"/>
      <c r="K682" s="90"/>
      <c r="L682" s="90"/>
      <c r="M682" s="90">
        <f>H682</f>
        <v>207</v>
      </c>
      <c r="N682" s="90"/>
      <c r="O682" s="90"/>
      <c r="P682" s="90"/>
      <c r="Q682" s="90"/>
      <c r="R682" s="98"/>
    </row>
    <row r="683" spans="1:18" s="14" customFormat="1" ht="17.25" customHeight="1">
      <c r="A683" s="136"/>
      <c r="B683" s="91" t="s">
        <v>52</v>
      </c>
      <c r="C683" s="5" t="s">
        <v>107</v>
      </c>
      <c r="D683" s="90">
        <v>36</v>
      </c>
      <c r="E683" s="90"/>
      <c r="F683" s="90"/>
      <c r="G683" s="90">
        <f t="shared" si="173"/>
        <v>36</v>
      </c>
      <c r="H683" s="90">
        <f t="shared" si="174"/>
        <v>36</v>
      </c>
      <c r="I683" s="90"/>
      <c r="J683" s="90"/>
      <c r="K683" s="90"/>
      <c r="L683" s="90"/>
      <c r="M683" s="90">
        <f aca="true" t="shared" si="175" ref="M683:M696">H683</f>
        <v>36</v>
      </c>
      <c r="N683" s="90"/>
      <c r="O683" s="90"/>
      <c r="P683" s="90"/>
      <c r="Q683" s="90"/>
      <c r="R683" s="98"/>
    </row>
    <row r="684" spans="1:18" s="14" customFormat="1" ht="17.25" customHeight="1">
      <c r="A684" s="136"/>
      <c r="B684" s="8" t="s">
        <v>409</v>
      </c>
      <c r="C684" s="5" t="s">
        <v>500</v>
      </c>
      <c r="D684" s="90">
        <v>3107</v>
      </c>
      <c r="E684" s="90"/>
      <c r="F684" s="90"/>
      <c r="G684" s="90">
        <f t="shared" si="173"/>
        <v>3107</v>
      </c>
      <c r="H684" s="90">
        <f t="shared" si="174"/>
        <v>3107</v>
      </c>
      <c r="I684" s="90"/>
      <c r="J684" s="90"/>
      <c r="K684" s="90"/>
      <c r="L684" s="90"/>
      <c r="M684" s="90">
        <f t="shared" si="175"/>
        <v>3107</v>
      </c>
      <c r="N684" s="90"/>
      <c r="O684" s="90"/>
      <c r="P684" s="90"/>
      <c r="Q684" s="90"/>
      <c r="R684" s="98"/>
    </row>
    <row r="685" spans="1:18" s="14" customFormat="1" ht="17.25" customHeight="1">
      <c r="A685" s="136"/>
      <c r="B685" s="8" t="s">
        <v>53</v>
      </c>
      <c r="C685" s="5" t="s">
        <v>500</v>
      </c>
      <c r="D685" s="90">
        <v>548</v>
      </c>
      <c r="E685" s="90"/>
      <c r="F685" s="90"/>
      <c r="G685" s="90">
        <f t="shared" si="173"/>
        <v>548</v>
      </c>
      <c r="H685" s="90">
        <f t="shared" si="174"/>
        <v>548</v>
      </c>
      <c r="I685" s="90"/>
      <c r="J685" s="90"/>
      <c r="K685" s="90"/>
      <c r="L685" s="90"/>
      <c r="M685" s="90">
        <f t="shared" si="175"/>
        <v>548</v>
      </c>
      <c r="N685" s="90"/>
      <c r="O685" s="90"/>
      <c r="P685" s="90"/>
      <c r="Q685" s="90"/>
      <c r="R685" s="98"/>
    </row>
    <row r="686" spans="1:18" s="14" customFormat="1" ht="17.25" customHeight="1">
      <c r="A686" s="136"/>
      <c r="B686" s="8" t="s">
        <v>410</v>
      </c>
      <c r="C686" s="5" t="s">
        <v>257</v>
      </c>
      <c r="D686" s="90">
        <v>842</v>
      </c>
      <c r="E686" s="90"/>
      <c r="F686" s="90"/>
      <c r="G686" s="90">
        <f t="shared" si="173"/>
        <v>842</v>
      </c>
      <c r="H686" s="90">
        <f t="shared" si="174"/>
        <v>842</v>
      </c>
      <c r="I686" s="90"/>
      <c r="J686" s="90"/>
      <c r="K686" s="90"/>
      <c r="L686" s="90"/>
      <c r="M686" s="90">
        <f t="shared" si="175"/>
        <v>842</v>
      </c>
      <c r="N686" s="90"/>
      <c r="O686" s="90"/>
      <c r="P686" s="90"/>
      <c r="Q686" s="90"/>
      <c r="R686" s="98"/>
    </row>
    <row r="687" spans="1:18" s="14" customFormat="1" ht="17.25" customHeight="1">
      <c r="A687" s="136"/>
      <c r="B687" s="8" t="s">
        <v>352</v>
      </c>
      <c r="C687" s="5" t="s">
        <v>257</v>
      </c>
      <c r="D687" s="90">
        <v>149</v>
      </c>
      <c r="E687" s="90"/>
      <c r="F687" s="90"/>
      <c r="G687" s="90">
        <f t="shared" si="173"/>
        <v>149</v>
      </c>
      <c r="H687" s="90">
        <f t="shared" si="174"/>
        <v>149</v>
      </c>
      <c r="I687" s="90"/>
      <c r="J687" s="90"/>
      <c r="K687" s="90"/>
      <c r="L687" s="90"/>
      <c r="M687" s="90">
        <f t="shared" si="175"/>
        <v>149</v>
      </c>
      <c r="N687" s="90"/>
      <c r="O687" s="90"/>
      <c r="P687" s="90"/>
      <c r="Q687" s="90"/>
      <c r="R687" s="98"/>
    </row>
    <row r="688" spans="1:18" s="14" customFormat="1" ht="17.25" customHeight="1">
      <c r="A688" s="136"/>
      <c r="B688" s="8" t="s">
        <v>375</v>
      </c>
      <c r="C688" s="6" t="s">
        <v>224</v>
      </c>
      <c r="D688" s="90">
        <v>114210</v>
      </c>
      <c r="E688" s="90"/>
      <c r="F688" s="90"/>
      <c r="G688" s="90">
        <f t="shared" si="173"/>
        <v>114210</v>
      </c>
      <c r="H688" s="90">
        <f t="shared" si="174"/>
        <v>114210</v>
      </c>
      <c r="I688" s="90"/>
      <c r="J688" s="90"/>
      <c r="K688" s="90"/>
      <c r="L688" s="90"/>
      <c r="M688" s="90">
        <f t="shared" si="175"/>
        <v>114210</v>
      </c>
      <c r="N688" s="90"/>
      <c r="O688" s="90"/>
      <c r="P688" s="90"/>
      <c r="Q688" s="90"/>
      <c r="R688" s="98"/>
    </row>
    <row r="689" spans="1:18" s="14" customFormat="1" ht="17.25" customHeight="1">
      <c r="A689" s="136"/>
      <c r="B689" s="8" t="s">
        <v>376</v>
      </c>
      <c r="C689" s="6" t="s">
        <v>224</v>
      </c>
      <c r="D689" s="90">
        <v>20155</v>
      </c>
      <c r="E689" s="90"/>
      <c r="F689" s="90"/>
      <c r="G689" s="90">
        <f t="shared" si="173"/>
        <v>20155</v>
      </c>
      <c r="H689" s="90">
        <f t="shared" si="174"/>
        <v>20155</v>
      </c>
      <c r="I689" s="90"/>
      <c r="J689" s="90"/>
      <c r="K689" s="90"/>
      <c r="L689" s="90"/>
      <c r="M689" s="90">
        <f t="shared" si="175"/>
        <v>20155</v>
      </c>
      <c r="N689" s="90"/>
      <c r="O689" s="90"/>
      <c r="P689" s="90"/>
      <c r="Q689" s="90"/>
      <c r="R689" s="98"/>
    </row>
    <row r="690" spans="1:18" s="14" customFormat="1" ht="17.25" customHeight="1">
      <c r="A690" s="136"/>
      <c r="B690" s="8" t="s">
        <v>412</v>
      </c>
      <c r="C690" s="5" t="s">
        <v>225</v>
      </c>
      <c r="D690" s="90">
        <v>19077</v>
      </c>
      <c r="E690" s="90"/>
      <c r="F690" s="90"/>
      <c r="G690" s="90">
        <f t="shared" si="173"/>
        <v>19077</v>
      </c>
      <c r="H690" s="90">
        <f t="shared" si="174"/>
        <v>19077</v>
      </c>
      <c r="I690" s="90"/>
      <c r="J690" s="90"/>
      <c r="K690" s="90"/>
      <c r="L690" s="90"/>
      <c r="M690" s="90">
        <f t="shared" si="175"/>
        <v>19077</v>
      </c>
      <c r="N690" s="90"/>
      <c r="O690" s="90"/>
      <c r="P690" s="90"/>
      <c r="Q690" s="90"/>
      <c r="R690" s="98"/>
    </row>
    <row r="691" spans="1:18" s="14" customFormat="1" ht="17.25" customHeight="1">
      <c r="A691" s="136"/>
      <c r="B691" s="8" t="s">
        <v>54</v>
      </c>
      <c r="C691" s="5" t="s">
        <v>225</v>
      </c>
      <c r="D691" s="90">
        <v>3367</v>
      </c>
      <c r="E691" s="90"/>
      <c r="F691" s="90"/>
      <c r="G691" s="90">
        <f t="shared" si="173"/>
        <v>3367</v>
      </c>
      <c r="H691" s="90">
        <f t="shared" si="174"/>
        <v>3367</v>
      </c>
      <c r="I691" s="90"/>
      <c r="J691" s="90"/>
      <c r="K691" s="90"/>
      <c r="L691" s="90"/>
      <c r="M691" s="90">
        <f t="shared" si="175"/>
        <v>3367</v>
      </c>
      <c r="N691" s="90"/>
      <c r="O691" s="90"/>
      <c r="P691" s="90"/>
      <c r="Q691" s="90"/>
      <c r="R691" s="98"/>
    </row>
    <row r="692" spans="1:18" s="14" customFormat="1" ht="17.25" customHeight="1">
      <c r="A692" s="136"/>
      <c r="B692" s="8" t="s">
        <v>159</v>
      </c>
      <c r="C692" s="5" t="s">
        <v>160</v>
      </c>
      <c r="D692" s="90">
        <v>55803</v>
      </c>
      <c r="E692" s="90"/>
      <c r="F692" s="90"/>
      <c r="G692" s="90">
        <f t="shared" si="173"/>
        <v>55803</v>
      </c>
      <c r="H692" s="90">
        <f t="shared" si="174"/>
        <v>55803</v>
      </c>
      <c r="I692" s="90"/>
      <c r="J692" s="90">
        <f>H692</f>
        <v>55803</v>
      </c>
      <c r="K692" s="90"/>
      <c r="L692" s="90"/>
      <c r="M692" s="90"/>
      <c r="N692" s="90"/>
      <c r="O692" s="90"/>
      <c r="P692" s="90"/>
      <c r="Q692" s="90"/>
      <c r="R692" s="98"/>
    </row>
    <row r="693" spans="1:18" s="14" customFormat="1" ht="17.25" customHeight="1">
      <c r="A693" s="136"/>
      <c r="B693" s="8" t="s">
        <v>417</v>
      </c>
      <c r="C693" s="5" t="s">
        <v>313</v>
      </c>
      <c r="D693" s="90">
        <v>47</v>
      </c>
      <c r="E693" s="90"/>
      <c r="F693" s="90"/>
      <c r="G693" s="90">
        <f t="shared" si="173"/>
        <v>47</v>
      </c>
      <c r="H693" s="90">
        <f t="shared" si="174"/>
        <v>47</v>
      </c>
      <c r="I693" s="90"/>
      <c r="J693" s="90"/>
      <c r="K693" s="90"/>
      <c r="L693" s="90"/>
      <c r="M693" s="90">
        <f t="shared" si="175"/>
        <v>47</v>
      </c>
      <c r="N693" s="90"/>
      <c r="O693" s="90"/>
      <c r="P693" s="90"/>
      <c r="Q693" s="90"/>
      <c r="R693" s="98"/>
    </row>
    <row r="694" spans="1:18" s="14" customFormat="1" ht="17.25" customHeight="1">
      <c r="A694" s="136"/>
      <c r="B694" s="8" t="s">
        <v>56</v>
      </c>
      <c r="C694" s="5" t="s">
        <v>313</v>
      </c>
      <c r="D694" s="90">
        <v>8</v>
      </c>
      <c r="E694" s="90"/>
      <c r="F694" s="90"/>
      <c r="G694" s="90">
        <f t="shared" si="173"/>
        <v>8</v>
      </c>
      <c r="H694" s="90">
        <f t="shared" si="174"/>
        <v>8</v>
      </c>
      <c r="I694" s="90"/>
      <c r="J694" s="90"/>
      <c r="K694" s="90"/>
      <c r="L694" s="90"/>
      <c r="M694" s="90">
        <f t="shared" si="175"/>
        <v>8</v>
      </c>
      <c r="N694" s="90"/>
      <c r="O694" s="90"/>
      <c r="P694" s="90"/>
      <c r="Q694" s="90"/>
      <c r="R694" s="98"/>
    </row>
    <row r="695" spans="1:18" s="14" customFormat="1" ht="17.25" customHeight="1">
      <c r="A695" s="136"/>
      <c r="B695" s="8" t="s">
        <v>418</v>
      </c>
      <c r="C695" s="5" t="s">
        <v>314</v>
      </c>
      <c r="D695" s="90">
        <v>204</v>
      </c>
      <c r="E695" s="90"/>
      <c r="F695" s="90"/>
      <c r="G695" s="90">
        <f t="shared" si="173"/>
        <v>204</v>
      </c>
      <c r="H695" s="90">
        <f t="shared" si="174"/>
        <v>204</v>
      </c>
      <c r="I695" s="90"/>
      <c r="J695" s="90"/>
      <c r="K695" s="90"/>
      <c r="L695" s="90"/>
      <c r="M695" s="90">
        <f t="shared" si="175"/>
        <v>204</v>
      </c>
      <c r="N695" s="90"/>
      <c r="O695" s="90"/>
      <c r="P695" s="90"/>
      <c r="Q695" s="90"/>
      <c r="R695" s="98"/>
    </row>
    <row r="696" spans="1:18" s="14" customFormat="1" ht="17.25" customHeight="1">
      <c r="A696" s="136"/>
      <c r="B696" s="8" t="s">
        <v>57</v>
      </c>
      <c r="C696" s="5" t="s">
        <v>314</v>
      </c>
      <c r="D696" s="90">
        <v>36</v>
      </c>
      <c r="E696" s="90"/>
      <c r="F696" s="90"/>
      <c r="G696" s="90">
        <f t="shared" si="173"/>
        <v>36</v>
      </c>
      <c r="H696" s="90">
        <f t="shared" si="174"/>
        <v>36</v>
      </c>
      <c r="I696" s="90"/>
      <c r="J696" s="90"/>
      <c r="K696" s="90"/>
      <c r="L696" s="90"/>
      <c r="M696" s="90">
        <f t="shared" si="175"/>
        <v>36</v>
      </c>
      <c r="N696" s="90"/>
      <c r="O696" s="90"/>
      <c r="P696" s="90"/>
      <c r="Q696" s="90"/>
      <c r="R696" s="98"/>
    </row>
    <row r="697" spans="1:18" s="14" customFormat="1" ht="29.25" customHeight="1">
      <c r="A697" s="196" t="s">
        <v>7</v>
      </c>
      <c r="B697" s="197"/>
      <c r="C697" s="198" t="s">
        <v>5</v>
      </c>
      <c r="D697" s="190">
        <f>D698</f>
        <v>27120</v>
      </c>
      <c r="E697" s="190">
        <f aca="true" t="shared" si="176" ref="E697:R697">E698</f>
        <v>0</v>
      </c>
      <c r="F697" s="190">
        <f t="shared" si="176"/>
        <v>0</v>
      </c>
      <c r="G697" s="190">
        <f t="shared" si="176"/>
        <v>27120</v>
      </c>
      <c r="H697" s="190">
        <f t="shared" si="176"/>
        <v>27120</v>
      </c>
      <c r="I697" s="190">
        <f t="shared" si="176"/>
        <v>0</v>
      </c>
      <c r="J697" s="190">
        <f t="shared" si="176"/>
        <v>23320</v>
      </c>
      <c r="K697" s="190">
        <f t="shared" si="176"/>
        <v>3800</v>
      </c>
      <c r="L697" s="190">
        <f t="shared" si="176"/>
        <v>0</v>
      </c>
      <c r="M697" s="190">
        <f t="shared" si="176"/>
        <v>0</v>
      </c>
      <c r="N697" s="190">
        <f t="shared" si="176"/>
        <v>0</v>
      </c>
      <c r="O697" s="190"/>
      <c r="P697" s="190">
        <f t="shared" si="176"/>
        <v>0</v>
      </c>
      <c r="Q697" s="190">
        <f t="shared" si="176"/>
        <v>0</v>
      </c>
      <c r="R697" s="230">
        <f t="shared" si="176"/>
        <v>0</v>
      </c>
    </row>
    <row r="698" spans="1:18" s="14" customFormat="1" ht="39" customHeight="1">
      <c r="A698" s="235" t="s">
        <v>8</v>
      </c>
      <c r="B698" s="195"/>
      <c r="C698" s="205" t="s">
        <v>6</v>
      </c>
      <c r="D698" s="186">
        <f>SUM(D699:D705)</f>
        <v>27120</v>
      </c>
      <c r="E698" s="186">
        <f aca="true" t="shared" si="177" ref="E698:R698">SUM(E699:E705)</f>
        <v>0</v>
      </c>
      <c r="F698" s="186">
        <f t="shared" si="177"/>
        <v>0</v>
      </c>
      <c r="G698" s="186">
        <f t="shared" si="177"/>
        <v>27120</v>
      </c>
      <c r="H698" s="186">
        <f t="shared" si="177"/>
        <v>27120</v>
      </c>
      <c r="I698" s="186">
        <f t="shared" si="177"/>
        <v>0</v>
      </c>
      <c r="J698" s="186">
        <f t="shared" si="177"/>
        <v>23320</v>
      </c>
      <c r="K698" s="186">
        <f t="shared" si="177"/>
        <v>3800</v>
      </c>
      <c r="L698" s="186">
        <f t="shared" si="177"/>
        <v>0</v>
      </c>
      <c r="M698" s="186">
        <f t="shared" si="177"/>
        <v>0</v>
      </c>
      <c r="N698" s="186">
        <f t="shared" si="177"/>
        <v>0</v>
      </c>
      <c r="O698" s="186">
        <f t="shared" si="177"/>
        <v>0</v>
      </c>
      <c r="P698" s="186">
        <f t="shared" si="177"/>
        <v>0</v>
      </c>
      <c r="Q698" s="186">
        <f t="shared" si="177"/>
        <v>0</v>
      </c>
      <c r="R698" s="186">
        <f t="shared" si="177"/>
        <v>0</v>
      </c>
    </row>
    <row r="699" spans="1:18" s="14" customFormat="1" ht="24.75" customHeight="1">
      <c r="A699" s="234"/>
      <c r="B699" s="91" t="s">
        <v>90</v>
      </c>
      <c r="C699" s="5" t="s">
        <v>91</v>
      </c>
      <c r="D699" s="90">
        <v>2000</v>
      </c>
      <c r="E699" s="90"/>
      <c r="F699" s="90"/>
      <c r="G699" s="90">
        <f aca="true" t="shared" si="178" ref="G699:G705">D699+E699-F699</f>
        <v>2000</v>
      </c>
      <c r="H699" s="90">
        <f aca="true" t="shared" si="179" ref="H699:H705">G699</f>
        <v>2000</v>
      </c>
      <c r="I699" s="90"/>
      <c r="J699" s="90"/>
      <c r="K699" s="90">
        <f>H699</f>
        <v>2000</v>
      </c>
      <c r="L699" s="90"/>
      <c r="M699" s="90"/>
      <c r="N699" s="90"/>
      <c r="O699" s="90"/>
      <c r="P699" s="90"/>
      <c r="Q699" s="90"/>
      <c r="R699" s="98"/>
    </row>
    <row r="700" spans="1:18" s="14" customFormat="1" ht="47.25" customHeight="1">
      <c r="A700" s="234"/>
      <c r="B700" s="91" t="s">
        <v>358</v>
      </c>
      <c r="C700" s="5" t="s">
        <v>584</v>
      </c>
      <c r="D700" s="90">
        <v>1800</v>
      </c>
      <c r="E700" s="90"/>
      <c r="F700" s="90"/>
      <c r="G700" s="90">
        <f t="shared" si="178"/>
        <v>1800</v>
      </c>
      <c r="H700" s="90">
        <f t="shared" si="179"/>
        <v>1800</v>
      </c>
      <c r="I700" s="90"/>
      <c r="J700" s="90"/>
      <c r="K700" s="90">
        <f>H700</f>
        <v>1800</v>
      </c>
      <c r="L700" s="90"/>
      <c r="M700" s="90"/>
      <c r="N700" s="90"/>
      <c r="O700" s="90"/>
      <c r="P700" s="90"/>
      <c r="Q700" s="90"/>
      <c r="R700" s="98"/>
    </row>
    <row r="701" spans="1:18" s="14" customFormat="1" ht="18.75" customHeight="1">
      <c r="A701" s="136"/>
      <c r="B701" s="8" t="s">
        <v>148</v>
      </c>
      <c r="C701" s="5" t="s">
        <v>149</v>
      </c>
      <c r="D701" s="90">
        <v>10747</v>
      </c>
      <c r="E701" s="90"/>
      <c r="F701" s="90"/>
      <c r="G701" s="90">
        <f t="shared" si="178"/>
        <v>10747</v>
      </c>
      <c r="H701" s="90">
        <f t="shared" si="179"/>
        <v>10747</v>
      </c>
      <c r="I701" s="90"/>
      <c r="J701" s="90">
        <f>H701</f>
        <v>10747</v>
      </c>
      <c r="K701" s="90"/>
      <c r="L701" s="90"/>
      <c r="M701" s="90"/>
      <c r="N701" s="90"/>
      <c r="O701" s="90"/>
      <c r="P701" s="90"/>
      <c r="Q701" s="90"/>
      <c r="R701" s="98"/>
    </row>
    <row r="702" spans="1:18" s="14" customFormat="1" ht="17.25" customHeight="1">
      <c r="A702" s="136"/>
      <c r="B702" s="8" t="s">
        <v>153</v>
      </c>
      <c r="C702" s="5" t="s">
        <v>225</v>
      </c>
      <c r="D702" s="90">
        <v>10140</v>
      </c>
      <c r="E702" s="90"/>
      <c r="F702" s="90"/>
      <c r="G702" s="90">
        <f t="shared" si="178"/>
        <v>10140</v>
      </c>
      <c r="H702" s="90">
        <f t="shared" si="179"/>
        <v>10140</v>
      </c>
      <c r="I702" s="90"/>
      <c r="J702" s="90">
        <f>H702</f>
        <v>10140</v>
      </c>
      <c r="K702" s="90"/>
      <c r="L702" s="90"/>
      <c r="M702" s="90"/>
      <c r="N702" s="90"/>
      <c r="O702" s="90"/>
      <c r="P702" s="90"/>
      <c r="Q702" s="90"/>
      <c r="R702" s="98"/>
    </row>
    <row r="703" spans="1:18" s="14" customFormat="1" ht="23.25" customHeight="1">
      <c r="A703" s="136"/>
      <c r="B703" s="8" t="s">
        <v>304</v>
      </c>
      <c r="C703" s="5" t="s">
        <v>15</v>
      </c>
      <c r="D703" s="90">
        <v>1114</v>
      </c>
      <c r="E703" s="90"/>
      <c r="F703" s="90"/>
      <c r="G703" s="90">
        <f t="shared" si="178"/>
        <v>1114</v>
      </c>
      <c r="H703" s="90">
        <f t="shared" si="179"/>
        <v>1114</v>
      </c>
      <c r="I703" s="90"/>
      <c r="J703" s="90">
        <f>H703</f>
        <v>1114</v>
      </c>
      <c r="K703" s="90"/>
      <c r="L703" s="90"/>
      <c r="M703" s="90"/>
      <c r="N703" s="90"/>
      <c r="O703" s="90"/>
      <c r="P703" s="90"/>
      <c r="Q703" s="90"/>
      <c r="R703" s="98"/>
    </row>
    <row r="704" spans="1:18" s="14" customFormat="1" ht="22.5" customHeight="1" hidden="1">
      <c r="A704" s="136"/>
      <c r="B704" s="8" t="s">
        <v>176</v>
      </c>
      <c r="C704" s="5" t="s">
        <v>270</v>
      </c>
      <c r="D704" s="90"/>
      <c r="E704" s="90"/>
      <c r="F704" s="90"/>
      <c r="G704" s="90">
        <f t="shared" si="178"/>
        <v>0</v>
      </c>
      <c r="H704" s="90">
        <f t="shared" si="179"/>
        <v>0</v>
      </c>
      <c r="I704" s="90"/>
      <c r="J704" s="90">
        <f>H704</f>
        <v>0</v>
      </c>
      <c r="K704" s="90"/>
      <c r="L704" s="90"/>
      <c r="M704" s="90"/>
      <c r="N704" s="90"/>
      <c r="O704" s="90"/>
      <c r="P704" s="90"/>
      <c r="Q704" s="90"/>
      <c r="R704" s="98"/>
    </row>
    <row r="705" spans="1:18" s="14" customFormat="1" ht="20.25" customHeight="1">
      <c r="A705" s="136"/>
      <c r="B705" s="8" t="s">
        <v>306</v>
      </c>
      <c r="C705" s="5" t="s">
        <v>314</v>
      </c>
      <c r="D705" s="90">
        <v>1319</v>
      </c>
      <c r="E705" s="90"/>
      <c r="F705" s="90"/>
      <c r="G705" s="90">
        <f t="shared" si="178"/>
        <v>1319</v>
      </c>
      <c r="H705" s="90">
        <f t="shared" si="179"/>
        <v>1319</v>
      </c>
      <c r="I705" s="90"/>
      <c r="J705" s="90">
        <f>H705</f>
        <v>1319</v>
      </c>
      <c r="K705" s="90"/>
      <c r="L705" s="90"/>
      <c r="M705" s="90"/>
      <c r="N705" s="90"/>
      <c r="O705" s="90"/>
      <c r="P705" s="90"/>
      <c r="Q705" s="90"/>
      <c r="R705" s="98"/>
    </row>
    <row r="706" spans="1:18" s="14" customFormat="1" ht="26.25" customHeight="1">
      <c r="A706" s="217" t="s">
        <v>340</v>
      </c>
      <c r="B706" s="59"/>
      <c r="C706" s="18" t="s">
        <v>23</v>
      </c>
      <c r="D706" s="83">
        <f aca="true" t="shared" si="180" ref="D706:R706">D707+D709</f>
        <v>40600</v>
      </c>
      <c r="E706" s="83">
        <f t="shared" si="180"/>
        <v>0</v>
      </c>
      <c r="F706" s="83">
        <f t="shared" si="180"/>
        <v>0</v>
      </c>
      <c r="G706" s="83">
        <f t="shared" si="180"/>
        <v>40600</v>
      </c>
      <c r="H706" s="83">
        <f t="shared" si="180"/>
        <v>40600</v>
      </c>
      <c r="I706" s="83">
        <f t="shared" si="180"/>
        <v>0</v>
      </c>
      <c r="J706" s="83">
        <f t="shared" si="180"/>
        <v>7600</v>
      </c>
      <c r="K706" s="83">
        <f t="shared" si="180"/>
        <v>33000</v>
      </c>
      <c r="L706" s="83">
        <f t="shared" si="180"/>
        <v>0</v>
      </c>
      <c r="M706" s="83">
        <f t="shared" si="180"/>
        <v>0</v>
      </c>
      <c r="N706" s="83">
        <f t="shared" si="180"/>
        <v>0</v>
      </c>
      <c r="O706" s="83"/>
      <c r="P706" s="83">
        <f t="shared" si="180"/>
        <v>0</v>
      </c>
      <c r="Q706" s="83">
        <f t="shared" si="180"/>
        <v>0</v>
      </c>
      <c r="R706" s="84">
        <f t="shared" si="180"/>
        <v>0</v>
      </c>
    </row>
    <row r="707" spans="1:18" s="14" customFormat="1" ht="20.25" customHeight="1">
      <c r="A707" s="47" t="s">
        <v>341</v>
      </c>
      <c r="B707" s="48"/>
      <c r="C707" s="37" t="s">
        <v>342</v>
      </c>
      <c r="D707" s="79">
        <f aca="true" t="shared" si="181" ref="D707:R707">D708</f>
        <v>33000</v>
      </c>
      <c r="E707" s="79">
        <f t="shared" si="181"/>
        <v>0</v>
      </c>
      <c r="F707" s="79">
        <f t="shared" si="181"/>
        <v>0</v>
      </c>
      <c r="G707" s="79">
        <f t="shared" si="181"/>
        <v>33000</v>
      </c>
      <c r="H707" s="79">
        <f t="shared" si="181"/>
        <v>33000</v>
      </c>
      <c r="I707" s="79">
        <f t="shared" si="181"/>
        <v>0</v>
      </c>
      <c r="J707" s="79">
        <f t="shared" si="181"/>
        <v>0</v>
      </c>
      <c r="K707" s="79">
        <f t="shared" si="181"/>
        <v>33000</v>
      </c>
      <c r="L707" s="79">
        <f t="shared" si="181"/>
        <v>0</v>
      </c>
      <c r="M707" s="79">
        <f t="shared" si="181"/>
        <v>0</v>
      </c>
      <c r="N707" s="79">
        <f t="shared" si="181"/>
        <v>0</v>
      </c>
      <c r="O707" s="79"/>
      <c r="P707" s="79">
        <f t="shared" si="181"/>
        <v>0</v>
      </c>
      <c r="Q707" s="79">
        <f t="shared" si="181"/>
        <v>0</v>
      </c>
      <c r="R707" s="80">
        <f t="shared" si="181"/>
        <v>0</v>
      </c>
    </row>
    <row r="708" spans="1:18" s="14" customFormat="1" ht="22.5" customHeight="1">
      <c r="A708" s="49"/>
      <c r="B708" s="8" t="s">
        <v>195</v>
      </c>
      <c r="C708" s="5" t="s">
        <v>211</v>
      </c>
      <c r="D708" s="41">
        <v>33000</v>
      </c>
      <c r="E708" s="41"/>
      <c r="F708" s="41"/>
      <c r="G708" s="85">
        <f>D708+E708-F708</f>
        <v>33000</v>
      </c>
      <c r="H708" s="41">
        <f>G708</f>
        <v>33000</v>
      </c>
      <c r="I708" s="41">
        <v>0</v>
      </c>
      <c r="J708" s="81">
        <v>0</v>
      </c>
      <c r="K708" s="81">
        <f>H708</f>
        <v>33000</v>
      </c>
      <c r="L708" s="81"/>
      <c r="M708" s="81"/>
      <c r="N708" s="85"/>
      <c r="O708" s="85"/>
      <c r="P708" s="163"/>
      <c r="Q708" s="163"/>
      <c r="R708" s="130"/>
    </row>
    <row r="709" spans="1:18" s="14" customFormat="1" ht="15" customHeight="1">
      <c r="A709" s="47" t="s">
        <v>343</v>
      </c>
      <c r="B709" s="53"/>
      <c r="C709" s="37" t="s">
        <v>204</v>
      </c>
      <c r="D709" s="79">
        <f>SUM(D710:D711)</f>
        <v>7600</v>
      </c>
      <c r="E709" s="79">
        <f>SUM(E710:E711)</f>
        <v>0</v>
      </c>
      <c r="F709" s="79">
        <f>SUM(F710:F711)</f>
        <v>0</v>
      </c>
      <c r="G709" s="79">
        <f>SUM(G710:G711)</f>
        <v>7600</v>
      </c>
      <c r="H709" s="79">
        <f aca="true" t="shared" si="182" ref="H709:R709">SUM(H710:H711)</f>
        <v>7600</v>
      </c>
      <c r="I709" s="79">
        <f t="shared" si="182"/>
        <v>0</v>
      </c>
      <c r="J709" s="79">
        <f t="shared" si="182"/>
        <v>7600</v>
      </c>
      <c r="K709" s="79">
        <f t="shared" si="182"/>
        <v>0</v>
      </c>
      <c r="L709" s="79">
        <f t="shared" si="182"/>
        <v>0</v>
      </c>
      <c r="M709" s="79">
        <f t="shared" si="182"/>
        <v>0</v>
      </c>
      <c r="N709" s="79">
        <f t="shared" si="182"/>
        <v>0</v>
      </c>
      <c r="O709" s="79"/>
      <c r="P709" s="79">
        <f t="shared" si="182"/>
        <v>0</v>
      </c>
      <c r="Q709" s="79">
        <f t="shared" si="182"/>
        <v>0</v>
      </c>
      <c r="R709" s="80">
        <f t="shared" si="182"/>
        <v>0</v>
      </c>
    </row>
    <row r="710" spans="1:18" s="14" customFormat="1" ht="18" customHeight="1">
      <c r="A710" s="61"/>
      <c r="B710" s="8" t="s">
        <v>148</v>
      </c>
      <c r="C710" s="5" t="s">
        <v>149</v>
      </c>
      <c r="D710" s="41">
        <v>6100</v>
      </c>
      <c r="E710" s="41"/>
      <c r="F710" s="41"/>
      <c r="G710" s="85">
        <f>D710+E710-F710</f>
        <v>6100</v>
      </c>
      <c r="H710" s="41">
        <f>G710</f>
        <v>6100</v>
      </c>
      <c r="I710" s="41">
        <v>0</v>
      </c>
      <c r="J710" s="81">
        <f>H710</f>
        <v>6100</v>
      </c>
      <c r="K710" s="81">
        <v>0</v>
      </c>
      <c r="L710" s="81"/>
      <c r="M710" s="81"/>
      <c r="N710" s="85"/>
      <c r="O710" s="85"/>
      <c r="P710" s="163"/>
      <c r="Q710" s="163"/>
      <c r="R710" s="130"/>
    </row>
    <row r="711" spans="1:18" s="14" customFormat="1" ht="16.5" customHeight="1">
      <c r="A711" s="61"/>
      <c r="B711" s="8" t="s">
        <v>153</v>
      </c>
      <c r="C711" s="5" t="s">
        <v>225</v>
      </c>
      <c r="D711" s="41">
        <v>1500</v>
      </c>
      <c r="E711" s="41"/>
      <c r="F711" s="41"/>
      <c r="G711" s="85">
        <f>D711+E711-F711</f>
        <v>1500</v>
      </c>
      <c r="H711" s="41">
        <f>G711</f>
        <v>1500</v>
      </c>
      <c r="I711" s="41">
        <v>0</v>
      </c>
      <c r="J711" s="81">
        <f>H711</f>
        <v>1500</v>
      </c>
      <c r="K711" s="81">
        <v>0</v>
      </c>
      <c r="L711" s="81"/>
      <c r="M711" s="81"/>
      <c r="N711" s="85"/>
      <c r="O711" s="85"/>
      <c r="P711" s="163"/>
      <c r="Q711" s="163"/>
      <c r="R711" s="130"/>
    </row>
    <row r="712" spans="1:18" s="14" customFormat="1" ht="21" customHeight="1">
      <c r="A712" s="50" t="s">
        <v>344</v>
      </c>
      <c r="B712" s="59"/>
      <c r="C712" s="18" t="s">
        <v>345</v>
      </c>
      <c r="D712" s="83">
        <f aca="true" t="shared" si="183" ref="D712:R712">D713</f>
        <v>16000</v>
      </c>
      <c r="E712" s="83">
        <f t="shared" si="183"/>
        <v>0</v>
      </c>
      <c r="F712" s="83">
        <f t="shared" si="183"/>
        <v>0</v>
      </c>
      <c r="G712" s="83">
        <f t="shared" si="183"/>
        <v>16000</v>
      </c>
      <c r="H712" s="83">
        <f t="shared" si="183"/>
        <v>16000</v>
      </c>
      <c r="I712" s="83">
        <f t="shared" si="183"/>
        <v>0</v>
      </c>
      <c r="J712" s="83">
        <f t="shared" si="183"/>
        <v>0</v>
      </c>
      <c r="K712" s="83">
        <f t="shared" si="183"/>
        <v>16000</v>
      </c>
      <c r="L712" s="83">
        <f t="shared" si="183"/>
        <v>0</v>
      </c>
      <c r="M712" s="83">
        <f t="shared" si="183"/>
        <v>0</v>
      </c>
      <c r="N712" s="83">
        <f t="shared" si="183"/>
        <v>0</v>
      </c>
      <c r="O712" s="83"/>
      <c r="P712" s="83">
        <f t="shared" si="183"/>
        <v>0</v>
      </c>
      <c r="Q712" s="83">
        <f t="shared" si="183"/>
        <v>0</v>
      </c>
      <c r="R712" s="84">
        <f t="shared" si="183"/>
        <v>0</v>
      </c>
    </row>
    <row r="713" spans="1:18" s="14" customFormat="1" ht="18.75" customHeight="1">
      <c r="A713" s="47" t="s">
        <v>346</v>
      </c>
      <c r="B713" s="48"/>
      <c r="C713" s="37" t="s">
        <v>204</v>
      </c>
      <c r="D713" s="79">
        <f aca="true" t="shared" si="184" ref="D713:R713">D714</f>
        <v>16000</v>
      </c>
      <c r="E713" s="79">
        <f t="shared" si="184"/>
        <v>0</v>
      </c>
      <c r="F713" s="79">
        <f t="shared" si="184"/>
        <v>0</v>
      </c>
      <c r="G713" s="79">
        <f t="shared" si="184"/>
        <v>16000</v>
      </c>
      <c r="H713" s="79">
        <f t="shared" si="184"/>
        <v>16000</v>
      </c>
      <c r="I713" s="79">
        <f t="shared" si="184"/>
        <v>0</v>
      </c>
      <c r="J713" s="79">
        <f t="shared" si="184"/>
        <v>0</v>
      </c>
      <c r="K713" s="79">
        <f t="shared" si="184"/>
        <v>16000</v>
      </c>
      <c r="L713" s="79">
        <f t="shared" si="184"/>
        <v>0</v>
      </c>
      <c r="M713" s="79">
        <f t="shared" si="184"/>
        <v>0</v>
      </c>
      <c r="N713" s="79">
        <f t="shared" si="184"/>
        <v>0</v>
      </c>
      <c r="O713" s="79"/>
      <c r="P713" s="79">
        <f t="shared" si="184"/>
        <v>0</v>
      </c>
      <c r="Q713" s="79">
        <f t="shared" si="184"/>
        <v>0</v>
      </c>
      <c r="R713" s="80">
        <f t="shared" si="184"/>
        <v>0</v>
      </c>
    </row>
    <row r="714" spans="1:18" s="14" customFormat="1" ht="23.25" customHeight="1">
      <c r="A714" s="61"/>
      <c r="B714" s="8" t="s">
        <v>326</v>
      </c>
      <c r="C714" s="5" t="s">
        <v>359</v>
      </c>
      <c r="D714" s="41">
        <v>16000</v>
      </c>
      <c r="E714" s="41"/>
      <c r="F714" s="41"/>
      <c r="G714" s="85">
        <f>D714+E714-F714</f>
        <v>16000</v>
      </c>
      <c r="H714" s="41">
        <f>G714</f>
        <v>16000</v>
      </c>
      <c r="I714" s="41">
        <v>0</v>
      </c>
      <c r="J714" s="81"/>
      <c r="K714" s="82">
        <f>H714</f>
        <v>16000</v>
      </c>
      <c r="L714" s="82"/>
      <c r="M714" s="82"/>
      <c r="N714" s="85"/>
      <c r="O714" s="85"/>
      <c r="P714" s="163"/>
      <c r="Q714" s="163"/>
      <c r="R714" s="130"/>
    </row>
    <row r="715" spans="1:18" s="14" customFormat="1" ht="27.75" customHeight="1" thickBot="1">
      <c r="A715" s="165"/>
      <c r="B715" s="176"/>
      <c r="C715" s="166" t="s">
        <v>347</v>
      </c>
      <c r="D715" s="89">
        <f>D8+D14+D20+D50+D60+D86+D158+D168+D223+D229+D234+D409+D422+D522+D609+D697+D706+D712</f>
        <v>61222441</v>
      </c>
      <c r="E715" s="89">
        <f aca="true" t="shared" si="185" ref="E715:R715">E8+E14+E20+E50+E60+E86+E158+E168+E223+E229+E234+E409+E422+E522+E609+E697+E706+E712</f>
        <v>49035</v>
      </c>
      <c r="F715" s="89">
        <f t="shared" si="185"/>
        <v>95837</v>
      </c>
      <c r="G715" s="89">
        <f t="shared" si="185"/>
        <v>61175639</v>
      </c>
      <c r="H715" s="89">
        <f t="shared" si="185"/>
        <v>39888549</v>
      </c>
      <c r="I715" s="89">
        <f t="shared" si="185"/>
        <v>21815123</v>
      </c>
      <c r="J715" s="89">
        <f t="shared" si="185"/>
        <v>9907900</v>
      </c>
      <c r="K715" s="89">
        <f t="shared" si="185"/>
        <v>2548837</v>
      </c>
      <c r="L715" s="89">
        <f t="shared" si="185"/>
        <v>1516817</v>
      </c>
      <c r="M715" s="89">
        <f t="shared" si="185"/>
        <v>3181589</v>
      </c>
      <c r="N715" s="89">
        <f t="shared" si="185"/>
        <v>910450</v>
      </c>
      <c r="O715" s="89">
        <f t="shared" si="185"/>
        <v>7833</v>
      </c>
      <c r="P715" s="89">
        <f t="shared" si="185"/>
        <v>21287090</v>
      </c>
      <c r="Q715" s="89">
        <f t="shared" si="185"/>
        <v>9720159</v>
      </c>
      <c r="R715" s="89">
        <f t="shared" si="185"/>
        <v>11566931</v>
      </c>
    </row>
    <row r="716" spans="1:18" s="14" customFormat="1" ht="12.75">
      <c r="A716"/>
      <c r="B716"/>
      <c r="C716"/>
      <c r="D716" s="3"/>
      <c r="E716" s="3"/>
      <c r="F716" s="3"/>
      <c r="G716" s="3"/>
      <c r="H716" s="3"/>
      <c r="I716"/>
      <c r="J716"/>
      <c r="K716"/>
      <c r="L716"/>
      <c r="M716"/>
      <c r="N716"/>
      <c r="O716"/>
      <c r="P716"/>
      <c r="Q716"/>
      <c r="R716"/>
    </row>
    <row r="717" spans="1:18" s="14" customFormat="1" ht="12.75">
      <c r="A717"/>
      <c r="B717"/>
      <c r="C717"/>
      <c r="D717"/>
      <c r="E717"/>
      <c r="F717"/>
      <c r="G717"/>
      <c r="H717"/>
      <c r="I717" s="187"/>
      <c r="J717" s="187"/>
      <c r="K717" s="187"/>
      <c r="L717" s="187"/>
      <c r="M717" s="187"/>
      <c r="N717" s="187"/>
      <c r="O717" s="187"/>
      <c r="P717"/>
      <c r="Q717"/>
      <c r="R717"/>
    </row>
    <row r="718" spans="1:18" s="1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1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1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1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1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1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1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1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1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1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1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1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1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1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1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1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1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1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1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1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1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1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1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1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1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1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1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1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1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1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1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1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1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1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1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1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1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1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1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1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1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1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1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1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1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1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1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1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1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1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1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1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1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1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1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1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1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1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1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1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1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1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1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1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1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1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1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1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1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1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1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1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1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1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1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1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1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1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1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1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1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1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1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1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1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1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1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1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1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1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1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1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1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1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1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1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1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1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1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1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1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1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1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1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1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1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1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1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1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1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1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1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1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1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1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1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1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1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1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1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1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1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1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1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1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1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1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1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1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1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1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1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1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1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1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1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1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1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1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1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1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1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1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1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1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1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1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1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1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1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1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1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1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1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1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1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1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1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1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1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1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1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1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1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1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1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1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1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1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1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1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1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1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1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1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1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1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1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1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1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1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1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1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1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1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1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1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1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1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1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1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1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1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1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1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1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1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1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1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1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1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1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1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1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1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1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1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1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1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1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1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1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1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1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1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1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1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1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1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1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1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1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1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1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1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1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1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1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1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1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1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1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1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1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1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1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1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1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1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1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1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1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1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1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1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1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1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1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1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1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1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1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1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1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1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1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1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1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1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1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1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1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1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1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1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1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1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1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1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1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1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1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1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1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1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1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1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1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1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1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1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1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1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1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1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1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1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1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1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1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1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1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1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1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1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1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1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1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1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1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1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1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1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1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1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1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1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1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1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1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1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1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1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1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1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1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1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1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1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1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1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1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1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1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1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1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1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1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1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1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1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1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1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1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1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1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1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1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1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1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1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1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1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1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1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1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1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1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1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1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1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1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1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1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1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1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1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1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1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1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1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1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1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1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1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1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1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1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1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1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1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1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1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1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1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1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1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1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1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1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1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1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1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1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1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1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1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1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1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1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1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1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1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1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1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1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1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1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1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1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1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1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1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1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1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1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1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1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1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1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1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1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1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1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1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1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1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1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1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1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1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1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1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1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1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1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1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1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1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1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1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1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1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1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1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1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1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1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1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1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1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1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1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1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1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1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1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1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1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1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1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1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1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1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1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1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1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1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1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1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1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1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1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1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1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1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1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1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1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1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1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1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1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1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1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1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1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1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1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1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1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1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1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1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1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1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1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1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1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1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1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1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1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1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1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1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1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1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1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1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1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1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1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1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1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1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1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1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1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1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1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1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1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1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1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1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1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1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1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1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1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1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1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1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1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1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1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1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1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1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1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1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1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1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1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1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1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1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1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1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1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1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1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1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1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1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1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1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1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1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1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1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1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1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1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1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1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1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1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1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1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1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1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1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1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1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1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1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1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1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1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1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1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1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1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1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1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1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1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1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1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1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1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1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1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1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1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1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1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1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1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1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1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1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1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1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1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1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1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1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1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1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1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1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1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1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1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1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1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1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1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1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1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1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1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1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1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1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1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1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1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1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1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1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1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1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1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1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1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1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1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1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1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1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1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1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1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1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1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1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1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1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1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1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1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1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1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1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1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1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1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1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1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1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1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1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1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1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1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1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1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1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1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1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1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1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1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1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1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1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1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1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1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1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1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1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1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1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1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1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1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1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1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1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1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1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1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1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1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1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1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1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1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1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1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1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1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1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1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1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1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1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1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1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1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1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1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1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1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1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1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1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1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1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1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1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1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1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1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1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1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1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1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1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1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1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1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1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1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1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1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1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1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1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1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1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1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1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1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1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1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1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1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1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1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1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1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1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1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1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1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1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1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1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1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1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1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1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1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1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1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1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1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1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1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1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1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1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1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1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1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1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1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1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1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1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1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1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1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1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1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1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1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1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1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1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1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1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1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1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1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1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1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1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1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1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1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1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1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1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1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1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1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1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1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1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1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1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1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1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1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1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1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1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1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1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1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1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1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1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1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1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1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1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1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1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1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1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1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1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1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1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1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1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1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1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1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1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1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1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1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1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1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1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1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1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1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1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1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1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1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1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1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1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1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1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1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1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1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1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1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1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1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1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1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1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1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1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1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1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1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1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1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1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1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1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1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1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1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1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1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1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1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1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1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1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1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1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1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1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1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1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1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1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1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1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1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1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1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1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1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1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1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1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1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1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1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1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1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1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1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1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1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1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1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1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1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1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1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1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1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1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1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1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1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1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1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1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1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1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1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1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1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1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1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1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1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1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1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1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1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1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1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1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1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1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1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1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1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1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1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1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1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1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1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1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1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1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1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1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1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1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1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1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1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1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1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1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1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1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1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1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1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1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1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1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1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1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1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1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1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1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1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1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1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1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1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1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1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1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1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1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1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1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1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1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1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1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1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1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1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1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1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1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1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1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1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1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1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1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1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1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1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1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1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1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1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1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1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1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1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1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1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1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1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1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1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1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1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1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1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1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1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1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1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1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1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1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1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1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1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1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1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1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1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1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1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1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1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1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1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1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1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1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1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1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1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1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1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1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1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1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1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1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1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1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1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1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1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1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1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1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1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1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1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1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1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1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1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1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1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1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1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1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1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1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1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1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1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1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1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1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1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1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1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1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1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1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1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1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1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1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1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1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1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1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1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1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1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1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1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1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1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1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1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1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1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1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1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1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1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1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1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1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1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1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1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1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1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1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1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1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1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1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1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1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1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1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1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1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1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1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1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1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1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1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1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1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1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1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1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1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1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1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1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1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1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1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1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1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1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1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1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1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1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1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1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1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1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1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1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1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1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1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1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1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1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1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1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1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1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1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1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1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1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1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1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1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1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1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1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1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1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1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1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1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1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1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1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1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1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1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1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1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1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1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1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1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1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1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1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1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1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1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1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1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1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1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1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1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1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1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1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1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1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1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1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1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1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1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1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1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1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1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1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1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1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1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1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1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1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1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1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1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1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1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1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1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1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1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1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1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1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1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1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1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1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1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1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1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1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1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1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1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1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1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1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1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1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1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1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1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1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1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1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1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1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1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1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1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1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1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1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1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1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1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1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1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1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1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1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1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1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1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1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1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1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1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1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1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1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1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1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1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1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1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1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1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1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1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1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1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1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1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1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1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1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1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1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1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1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1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1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1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1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1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1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1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1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1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1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1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1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1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1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1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1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1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1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1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1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1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1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1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1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1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1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1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1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1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1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1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1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1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1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1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1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1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1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1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1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1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1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1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1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1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1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1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1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1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1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1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1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1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1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1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1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1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1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1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1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1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1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1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1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1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1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1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1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1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1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1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1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1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1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1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1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1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1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1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1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1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1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1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1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1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1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1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1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1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1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1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1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1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1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1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1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1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1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1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1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1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1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1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1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1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1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1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s="1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s="1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s="1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s="1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s="14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s="14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s="14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s="14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s="14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s="14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s="14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s="14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s="14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s="14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s="14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s="14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s="14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s="14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s="14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</sheetData>
  <mergeCells count="22">
    <mergeCell ref="O5:O6"/>
    <mergeCell ref="I4:O4"/>
    <mergeCell ref="J5:J6"/>
    <mergeCell ref="I5:I6"/>
    <mergeCell ref="K5:K6"/>
    <mergeCell ref="L5:L6"/>
    <mergeCell ref="M5:M6"/>
    <mergeCell ref="A3:A6"/>
    <mergeCell ref="B3:B6"/>
    <mergeCell ref="C3:C6"/>
    <mergeCell ref="H4:H6"/>
    <mergeCell ref="E3:F5"/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</mergeCells>
  <printOptions/>
  <pageMargins left="0" right="0" top="0.1968503937007874" bottom="0.31496062992125984" header="0.15748031496062992" footer="0.2755905511811024"/>
  <pageSetup horizontalDpi="600" verticalDpi="600" orientation="landscape" paperSize="9" scale="75" r:id="rId1"/>
  <headerFooter alignWithMargins="0">
    <oddFooter>&amp;CStrona &amp;P</oddFooter>
  </headerFooter>
  <rowBreaks count="25" manualBreakCount="25">
    <brk id="31" max="17" man="1"/>
    <brk id="59" max="17" man="1"/>
    <brk id="85" max="17" man="1"/>
    <brk id="114" max="17" man="1"/>
    <brk id="140" max="17" man="1"/>
    <brk id="167" max="17" man="1"/>
    <brk id="198" max="17" man="1"/>
    <brk id="228" max="17" man="1"/>
    <brk id="260" max="17" man="1"/>
    <brk id="292" max="17" man="1"/>
    <brk id="327" max="17" man="1"/>
    <brk id="358" max="17" man="1"/>
    <brk id="388" max="17" man="1"/>
    <brk id="408" max="17" man="1"/>
    <brk id="433" max="17" man="1"/>
    <brk id="468" max="17" man="1"/>
    <brk id="493" max="17" man="1"/>
    <brk id="524" max="17" man="1"/>
    <brk id="549" max="17" man="1"/>
    <brk id="579" max="17" man="1"/>
    <brk id="608" max="17" man="1"/>
    <brk id="635" max="17" man="1"/>
    <brk id="662" max="17" man="1"/>
    <brk id="696" max="17" man="1"/>
    <brk id="7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57">
      <selection activeCell="F31" sqref="F3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2" customHeight="1">
      <c r="E1" s="288" t="s">
        <v>588</v>
      </c>
      <c r="F1" s="288"/>
      <c r="G1" s="288"/>
      <c r="H1" s="288"/>
      <c r="I1" s="288"/>
      <c r="J1" s="288"/>
      <c r="K1" s="288"/>
      <c r="L1" s="288"/>
    </row>
    <row r="2" ht="12.75" customHeight="1"/>
    <row r="3" spans="1:12" ht="15" customHeight="1">
      <c r="A3" s="289" t="s">
        <v>86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="2" customFormat="1" ht="13.5" thickBot="1"/>
    <row r="5" spans="1:12" ht="11.25" customHeight="1">
      <c r="A5" s="296" t="s">
        <v>362</v>
      </c>
      <c r="B5" s="297"/>
      <c r="C5" s="297"/>
      <c r="D5" s="294" t="s">
        <v>363</v>
      </c>
      <c r="E5" s="298" t="s">
        <v>87</v>
      </c>
      <c r="F5" s="254" t="s">
        <v>88</v>
      </c>
      <c r="G5" s="252" t="s">
        <v>348</v>
      </c>
      <c r="H5" s="252"/>
      <c r="I5" s="252"/>
      <c r="J5" s="252"/>
      <c r="K5" s="252"/>
      <c r="L5" s="292" t="s">
        <v>364</v>
      </c>
    </row>
    <row r="6" spans="1:12" ht="9.75" customHeight="1">
      <c r="A6" s="167"/>
      <c r="B6" s="180"/>
      <c r="C6" s="180"/>
      <c r="D6" s="295"/>
      <c r="E6" s="299"/>
      <c r="F6" s="255"/>
      <c r="G6" s="300" t="s">
        <v>504</v>
      </c>
      <c r="H6" s="301" t="s">
        <v>399</v>
      </c>
      <c r="I6" s="301"/>
      <c r="J6" s="301"/>
      <c r="K6" s="253" t="s">
        <v>530</v>
      </c>
      <c r="L6" s="293"/>
    </row>
    <row r="7" spans="1:12" ht="24.75" customHeight="1">
      <c r="A7" s="179" t="s">
        <v>365</v>
      </c>
      <c r="B7" s="178" t="s">
        <v>366</v>
      </c>
      <c r="C7" s="178" t="s">
        <v>546</v>
      </c>
      <c r="D7" s="295"/>
      <c r="E7" s="299"/>
      <c r="F7" s="255"/>
      <c r="G7" s="300"/>
      <c r="H7" s="153" t="s">
        <v>262</v>
      </c>
      <c r="I7" s="154" t="s">
        <v>442</v>
      </c>
      <c r="J7" s="154" t="s">
        <v>443</v>
      </c>
      <c r="K7" s="253"/>
      <c r="L7" s="293"/>
    </row>
    <row r="8" spans="1:12" ht="11.25" customHeight="1">
      <c r="A8" s="16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62">
        <v>12</v>
      </c>
    </row>
    <row r="9" spans="1:13" ht="12" customHeight="1">
      <c r="A9" s="62" t="s">
        <v>367</v>
      </c>
      <c r="B9" s="67"/>
      <c r="C9" s="67"/>
      <c r="D9" s="67" t="s">
        <v>368</v>
      </c>
      <c r="E9" s="101">
        <v>0</v>
      </c>
      <c r="F9" s="101">
        <v>0</v>
      </c>
      <c r="G9" s="101"/>
      <c r="H9" s="101"/>
      <c r="I9" s="101"/>
      <c r="J9" s="101"/>
      <c r="K9" s="101"/>
      <c r="L9" s="102">
        <f>L10+L11</f>
        <v>234500</v>
      </c>
      <c r="M9" t="s">
        <v>525</v>
      </c>
    </row>
    <row r="10" spans="1:12" ht="12.75">
      <c r="A10" s="118" t="s">
        <v>547</v>
      </c>
      <c r="B10" s="119" t="s">
        <v>489</v>
      </c>
      <c r="C10" s="119" t="s">
        <v>490</v>
      </c>
      <c r="D10" s="119" t="s">
        <v>491</v>
      </c>
      <c r="E10" s="103">
        <v>0</v>
      </c>
      <c r="F10" s="103">
        <v>0</v>
      </c>
      <c r="G10" s="103"/>
      <c r="H10" s="103"/>
      <c r="I10" s="103"/>
      <c r="J10" s="103"/>
      <c r="K10" s="103"/>
      <c r="L10" s="104">
        <v>500</v>
      </c>
    </row>
    <row r="11" spans="1:12" ht="14.25" customHeight="1">
      <c r="A11" s="118">
        <v>700</v>
      </c>
      <c r="B11" s="119">
        <v>70005</v>
      </c>
      <c r="C11" s="119">
        <v>2350</v>
      </c>
      <c r="D11" s="120" t="s">
        <v>181</v>
      </c>
      <c r="E11" s="103">
        <v>0</v>
      </c>
      <c r="F11" s="103">
        <v>0</v>
      </c>
      <c r="G11" s="103"/>
      <c r="H11" s="103"/>
      <c r="I11" s="103"/>
      <c r="J11" s="103"/>
      <c r="K11" s="103"/>
      <c r="L11" s="104">
        <v>234000</v>
      </c>
    </row>
    <row r="12" spans="1:12" ht="12.75">
      <c r="A12" s="100" t="s">
        <v>369</v>
      </c>
      <c r="B12" s="287" t="s">
        <v>370</v>
      </c>
      <c r="C12" s="287"/>
      <c r="D12" s="287"/>
      <c r="E12" s="287"/>
      <c r="F12" s="287"/>
      <c r="G12" s="105"/>
      <c r="H12" s="105"/>
      <c r="I12" s="105"/>
      <c r="J12" s="105"/>
      <c r="K12" s="105"/>
      <c r="L12" s="106"/>
    </row>
    <row r="13" spans="1:12" ht="17.25" customHeight="1">
      <c r="A13" s="121" t="s">
        <v>547</v>
      </c>
      <c r="B13" s="117" t="s">
        <v>161</v>
      </c>
      <c r="C13" s="117" t="s">
        <v>269</v>
      </c>
      <c r="D13" s="122" t="s">
        <v>372</v>
      </c>
      <c r="E13" s="107">
        <f>'Z 1'!I10</f>
        <v>61000</v>
      </c>
      <c r="F13" s="107">
        <f>F14+F15</f>
        <v>61000</v>
      </c>
      <c r="G13" s="107">
        <f aca="true" t="shared" si="0" ref="G13:L13">G14+G15</f>
        <v>61000</v>
      </c>
      <c r="H13" s="107">
        <f t="shared" si="0"/>
        <v>5000</v>
      </c>
      <c r="I13" s="107">
        <f t="shared" si="0"/>
        <v>0</v>
      </c>
      <c r="J13" s="107">
        <f t="shared" si="0"/>
        <v>0</v>
      </c>
      <c r="K13" s="107">
        <f t="shared" si="0"/>
        <v>0</v>
      </c>
      <c r="L13" s="152">
        <f t="shared" si="0"/>
        <v>0</v>
      </c>
    </row>
    <row r="14" spans="1:12" ht="12.75">
      <c r="A14" s="94"/>
      <c r="B14" s="95"/>
      <c r="C14" s="95" t="s">
        <v>499</v>
      </c>
      <c r="D14" s="123" t="s">
        <v>500</v>
      </c>
      <c r="E14" s="90"/>
      <c r="F14" s="90">
        <f>'Z 2 '!G10</f>
        <v>5000</v>
      </c>
      <c r="G14" s="90">
        <f>F14</f>
        <v>5000</v>
      </c>
      <c r="H14" s="90">
        <f>G14</f>
        <v>5000</v>
      </c>
      <c r="I14" s="90"/>
      <c r="J14" s="90"/>
      <c r="K14" s="90"/>
      <c r="L14" s="139"/>
    </row>
    <row r="15" spans="1:12" ht="12.75">
      <c r="A15" s="108"/>
      <c r="B15" s="41"/>
      <c r="C15" s="41" t="s">
        <v>153</v>
      </c>
      <c r="D15" s="99" t="s">
        <v>225</v>
      </c>
      <c r="E15" s="41"/>
      <c r="F15" s="90">
        <f>'Z 2 '!G11</f>
        <v>56000</v>
      </c>
      <c r="G15" s="41">
        <f>F15</f>
        <v>56000</v>
      </c>
      <c r="H15" s="41"/>
      <c r="I15" s="41"/>
      <c r="J15" s="41"/>
      <c r="K15" s="41"/>
      <c r="L15" s="109">
        <v>0</v>
      </c>
    </row>
    <row r="16" spans="1:12" ht="12.75" hidden="1">
      <c r="A16" s="110" t="s">
        <v>547</v>
      </c>
      <c r="B16" s="43" t="s">
        <v>554</v>
      </c>
      <c r="C16" s="43" t="s">
        <v>371</v>
      </c>
      <c r="D16" s="43" t="s">
        <v>380</v>
      </c>
      <c r="E16" s="43" t="e">
        <f>'Z 1'!#REF!</f>
        <v>#REF!</v>
      </c>
      <c r="F16" s="43">
        <f>F17+F18+F19+F20+F22+F21+F23+F24+F25+F26+F27+F28</f>
        <v>0</v>
      </c>
      <c r="G16" s="43"/>
      <c r="H16" s="43"/>
      <c r="I16" s="43"/>
      <c r="J16" s="43"/>
      <c r="K16" s="43"/>
      <c r="L16" s="111">
        <v>0</v>
      </c>
    </row>
    <row r="17" spans="1:12" ht="12.75" hidden="1">
      <c r="A17" s="108"/>
      <c r="B17" s="41"/>
      <c r="C17" s="41" t="s">
        <v>140</v>
      </c>
      <c r="D17" s="99" t="s">
        <v>141</v>
      </c>
      <c r="E17" s="41">
        <v>0</v>
      </c>
      <c r="F17" s="41">
        <v>0</v>
      </c>
      <c r="G17" s="41"/>
      <c r="H17" s="41"/>
      <c r="I17" s="41"/>
      <c r="J17" s="41"/>
      <c r="K17" s="41"/>
      <c r="L17" s="109">
        <v>0</v>
      </c>
    </row>
    <row r="18" spans="1:12" ht="12.75" hidden="1">
      <c r="A18" s="108"/>
      <c r="B18" s="41"/>
      <c r="C18" s="41" t="s">
        <v>142</v>
      </c>
      <c r="D18" s="99" t="s">
        <v>143</v>
      </c>
      <c r="E18" s="41">
        <v>0</v>
      </c>
      <c r="F18" s="41">
        <v>0</v>
      </c>
      <c r="G18" s="41"/>
      <c r="H18" s="41"/>
      <c r="I18" s="41"/>
      <c r="J18" s="41"/>
      <c r="K18" s="41"/>
      <c r="L18" s="109">
        <v>0</v>
      </c>
    </row>
    <row r="19" spans="1:12" ht="12.75" hidden="1">
      <c r="A19" s="108"/>
      <c r="B19" s="41"/>
      <c r="C19" s="41" t="s">
        <v>144</v>
      </c>
      <c r="D19" s="41" t="s">
        <v>381</v>
      </c>
      <c r="E19" s="41">
        <v>0</v>
      </c>
      <c r="F19" s="41">
        <v>0</v>
      </c>
      <c r="G19" s="41"/>
      <c r="H19" s="41"/>
      <c r="I19" s="41"/>
      <c r="J19" s="41"/>
      <c r="K19" s="41"/>
      <c r="L19" s="109">
        <v>0</v>
      </c>
    </row>
    <row r="20" spans="1:12" ht="12.75" hidden="1">
      <c r="A20" s="108"/>
      <c r="B20" s="41"/>
      <c r="C20" s="99" t="s">
        <v>170</v>
      </c>
      <c r="D20" s="99" t="s">
        <v>382</v>
      </c>
      <c r="E20" s="41">
        <v>0</v>
      </c>
      <c r="F20" s="41">
        <v>0</v>
      </c>
      <c r="G20" s="41"/>
      <c r="H20" s="41"/>
      <c r="I20" s="41"/>
      <c r="J20" s="41"/>
      <c r="K20" s="41"/>
      <c r="L20" s="109">
        <v>0</v>
      </c>
    </row>
    <row r="21" spans="1:12" ht="12.75" hidden="1">
      <c r="A21" s="108"/>
      <c r="B21" s="41"/>
      <c r="C21" s="99" t="s">
        <v>146</v>
      </c>
      <c r="D21" s="99" t="s">
        <v>147</v>
      </c>
      <c r="E21" s="41">
        <v>0</v>
      </c>
      <c r="F21" s="41">
        <v>0</v>
      </c>
      <c r="G21" s="41"/>
      <c r="H21" s="41"/>
      <c r="I21" s="41"/>
      <c r="J21" s="41"/>
      <c r="K21" s="41"/>
      <c r="L21" s="109">
        <v>0</v>
      </c>
    </row>
    <row r="22" spans="1:12" ht="12.75" hidden="1">
      <c r="A22" s="108"/>
      <c r="B22" s="41"/>
      <c r="C22" s="112">
        <v>4210</v>
      </c>
      <c r="D22" s="41" t="s">
        <v>149</v>
      </c>
      <c r="E22" s="41">
        <v>0</v>
      </c>
      <c r="F22" s="41">
        <v>0</v>
      </c>
      <c r="G22" s="41"/>
      <c r="H22" s="41"/>
      <c r="I22" s="41"/>
      <c r="J22" s="41"/>
      <c r="K22" s="41"/>
      <c r="L22" s="109">
        <v>0</v>
      </c>
    </row>
    <row r="23" spans="1:12" ht="12.75" hidden="1">
      <c r="A23" s="108"/>
      <c r="B23" s="41"/>
      <c r="C23" s="112">
        <v>4260</v>
      </c>
      <c r="D23" s="41" t="s">
        <v>223</v>
      </c>
      <c r="E23" s="41">
        <v>0</v>
      </c>
      <c r="F23" s="41">
        <v>0</v>
      </c>
      <c r="G23" s="41"/>
      <c r="H23" s="41"/>
      <c r="I23" s="41"/>
      <c r="J23" s="41"/>
      <c r="K23" s="41"/>
      <c r="L23" s="109">
        <v>0</v>
      </c>
    </row>
    <row r="24" spans="1:12" ht="12.75" hidden="1">
      <c r="A24" s="108"/>
      <c r="B24" s="41"/>
      <c r="C24" s="112">
        <v>4270</v>
      </c>
      <c r="D24" s="41" t="s">
        <v>224</v>
      </c>
      <c r="E24" s="41">
        <v>0</v>
      </c>
      <c r="F24" s="41">
        <v>0</v>
      </c>
      <c r="G24" s="41"/>
      <c r="H24" s="41"/>
      <c r="I24" s="41"/>
      <c r="J24" s="41"/>
      <c r="K24" s="41"/>
      <c r="L24" s="109">
        <v>0</v>
      </c>
    </row>
    <row r="25" spans="1:12" ht="12.75" hidden="1">
      <c r="A25" s="108"/>
      <c r="B25" s="41"/>
      <c r="C25" s="112">
        <v>4300</v>
      </c>
      <c r="D25" s="41" t="s">
        <v>225</v>
      </c>
      <c r="E25" s="41">
        <v>0</v>
      </c>
      <c r="F25" s="41">
        <v>0</v>
      </c>
      <c r="G25" s="41"/>
      <c r="H25" s="41"/>
      <c r="I25" s="41"/>
      <c r="J25" s="41"/>
      <c r="K25" s="41"/>
      <c r="L25" s="109">
        <v>0</v>
      </c>
    </row>
    <row r="26" spans="1:12" ht="12.75" hidden="1">
      <c r="A26" s="108"/>
      <c r="B26" s="41"/>
      <c r="C26" s="112">
        <v>4410</v>
      </c>
      <c r="D26" s="41" t="s">
        <v>156</v>
      </c>
      <c r="E26" s="41">
        <v>0</v>
      </c>
      <c r="F26" s="41">
        <v>0</v>
      </c>
      <c r="G26" s="41"/>
      <c r="H26" s="41"/>
      <c r="I26" s="41"/>
      <c r="J26" s="41"/>
      <c r="K26" s="41"/>
      <c r="L26" s="109">
        <v>0</v>
      </c>
    </row>
    <row r="27" spans="1:12" ht="12.75" hidden="1">
      <c r="A27" s="108"/>
      <c r="B27" s="41"/>
      <c r="C27" s="112">
        <v>4430</v>
      </c>
      <c r="D27" s="41" t="s">
        <v>158</v>
      </c>
      <c r="E27" s="41">
        <v>0</v>
      </c>
      <c r="F27" s="41">
        <v>0</v>
      </c>
      <c r="G27" s="41"/>
      <c r="H27" s="41"/>
      <c r="I27" s="41"/>
      <c r="J27" s="41"/>
      <c r="K27" s="41"/>
      <c r="L27" s="109">
        <v>0</v>
      </c>
    </row>
    <row r="28" spans="1:12" ht="12.75" hidden="1">
      <c r="A28" s="108"/>
      <c r="B28" s="41"/>
      <c r="C28" s="112">
        <v>4440</v>
      </c>
      <c r="D28" s="41" t="s">
        <v>160</v>
      </c>
      <c r="E28" s="41">
        <v>0</v>
      </c>
      <c r="F28" s="41">
        <v>0</v>
      </c>
      <c r="G28" s="41"/>
      <c r="H28" s="41"/>
      <c r="I28" s="41"/>
      <c r="J28" s="41"/>
      <c r="K28" s="41"/>
      <c r="L28" s="109">
        <v>0</v>
      </c>
    </row>
    <row r="29" spans="1:12" ht="15.75" customHeight="1" hidden="1">
      <c r="A29" s="110" t="s">
        <v>162</v>
      </c>
      <c r="B29" s="43" t="s">
        <v>164</v>
      </c>
      <c r="C29" s="43" t="s">
        <v>371</v>
      </c>
      <c r="D29" s="43" t="s">
        <v>165</v>
      </c>
      <c r="E29" s="43">
        <v>0</v>
      </c>
      <c r="F29" s="43">
        <f>F30</f>
        <v>0</v>
      </c>
      <c r="G29" s="43"/>
      <c r="H29" s="43"/>
      <c r="I29" s="43"/>
      <c r="J29" s="43"/>
      <c r="K29" s="43"/>
      <c r="L29" s="111">
        <v>0</v>
      </c>
    </row>
    <row r="30" spans="1:12" ht="15" customHeight="1" hidden="1">
      <c r="A30" s="108"/>
      <c r="B30" s="41"/>
      <c r="C30" s="41"/>
      <c r="D30" s="41" t="s">
        <v>253</v>
      </c>
      <c r="E30" s="41"/>
      <c r="F30" s="41">
        <v>0</v>
      </c>
      <c r="G30" s="41"/>
      <c r="H30" s="41"/>
      <c r="I30" s="41"/>
      <c r="J30" s="41"/>
      <c r="K30" s="41"/>
      <c r="L30" s="109">
        <v>0</v>
      </c>
    </row>
    <row r="31" spans="1:12" ht="17.25" customHeight="1">
      <c r="A31" s="121" t="s">
        <v>177</v>
      </c>
      <c r="B31" s="117" t="s">
        <v>180</v>
      </c>
      <c r="C31" s="117" t="s">
        <v>269</v>
      </c>
      <c r="D31" s="122" t="s">
        <v>181</v>
      </c>
      <c r="E31" s="107">
        <f>'Z 1'!I34</f>
        <v>70000</v>
      </c>
      <c r="F31" s="107">
        <f aca="true" t="shared" si="1" ref="F31:L31">SUM(F32:F38)</f>
        <v>70000</v>
      </c>
      <c r="G31" s="107">
        <f t="shared" si="1"/>
        <v>70000</v>
      </c>
      <c r="H31" s="107">
        <f t="shared" si="1"/>
        <v>0</v>
      </c>
      <c r="I31" s="107">
        <f t="shared" si="1"/>
        <v>0</v>
      </c>
      <c r="J31" s="107">
        <f t="shared" si="1"/>
        <v>0</v>
      </c>
      <c r="K31" s="107">
        <f t="shared" si="1"/>
        <v>0</v>
      </c>
      <c r="L31" s="152">
        <f t="shared" si="1"/>
        <v>0</v>
      </c>
    </row>
    <row r="32" spans="1:12" ht="12.75" customHeight="1">
      <c r="A32" s="60"/>
      <c r="B32" s="66"/>
      <c r="C32" s="57" t="s">
        <v>148</v>
      </c>
      <c r="D32" s="123" t="s">
        <v>582</v>
      </c>
      <c r="E32" s="85"/>
      <c r="F32" s="41">
        <f>'Z 2 '!G52</f>
        <v>5000</v>
      </c>
      <c r="G32" s="85">
        <f aca="true" t="shared" si="2" ref="G32:G38">F32</f>
        <v>5000</v>
      </c>
      <c r="H32" s="85"/>
      <c r="I32" s="85"/>
      <c r="J32" s="85"/>
      <c r="K32" s="85"/>
      <c r="L32" s="87"/>
    </row>
    <row r="33" spans="1:12" ht="12.75">
      <c r="A33" s="55"/>
      <c r="B33" s="116"/>
      <c r="C33" s="10" t="s">
        <v>150</v>
      </c>
      <c r="D33" s="9" t="s">
        <v>223</v>
      </c>
      <c r="E33" s="41"/>
      <c r="F33" s="41">
        <f>'Z 2 '!G53</f>
        <v>3221</v>
      </c>
      <c r="G33" s="85">
        <f t="shared" si="2"/>
        <v>3221</v>
      </c>
      <c r="H33" s="41"/>
      <c r="I33" s="41"/>
      <c r="J33" s="41"/>
      <c r="K33" s="41"/>
      <c r="L33" s="44"/>
    </row>
    <row r="34" spans="1:12" ht="12.75">
      <c r="A34" s="55"/>
      <c r="B34" s="116"/>
      <c r="C34" s="8" t="s">
        <v>152</v>
      </c>
      <c r="D34" s="5" t="s">
        <v>224</v>
      </c>
      <c r="E34" s="41"/>
      <c r="F34" s="41">
        <f>'Z 2 '!G54</f>
        <v>18000</v>
      </c>
      <c r="G34" s="85">
        <f t="shared" si="2"/>
        <v>18000</v>
      </c>
      <c r="H34" s="41"/>
      <c r="I34" s="41"/>
      <c r="J34" s="41"/>
      <c r="K34" s="41"/>
      <c r="L34" s="44"/>
    </row>
    <row r="35" spans="1:12" ht="12.75">
      <c r="A35" s="54"/>
      <c r="B35" s="10"/>
      <c r="C35" s="10" t="s">
        <v>153</v>
      </c>
      <c r="D35" s="9" t="s">
        <v>225</v>
      </c>
      <c r="E35" s="41"/>
      <c r="F35" s="41">
        <v>37704</v>
      </c>
      <c r="G35" s="85">
        <f t="shared" si="2"/>
        <v>37704</v>
      </c>
      <c r="H35" s="41"/>
      <c r="I35" s="41"/>
      <c r="J35" s="41"/>
      <c r="K35" s="41"/>
      <c r="L35" s="42"/>
    </row>
    <row r="36" spans="1:12" ht="12.75">
      <c r="A36" s="54"/>
      <c r="B36" s="10"/>
      <c r="C36" s="10" t="s">
        <v>157</v>
      </c>
      <c r="D36" s="9" t="s">
        <v>158</v>
      </c>
      <c r="E36" s="41"/>
      <c r="F36" s="41">
        <v>250</v>
      </c>
      <c r="G36" s="85">
        <f t="shared" si="2"/>
        <v>250</v>
      </c>
      <c r="H36" s="41"/>
      <c r="I36" s="41"/>
      <c r="J36" s="41"/>
      <c r="K36" s="41"/>
      <c r="L36" s="42"/>
    </row>
    <row r="37" spans="1:12" ht="12.75">
      <c r="A37" s="55"/>
      <c r="B37" s="116"/>
      <c r="C37" s="10" t="s">
        <v>173</v>
      </c>
      <c r="D37" s="9" t="s">
        <v>174</v>
      </c>
      <c r="E37" s="41"/>
      <c r="F37" s="41">
        <v>2801</v>
      </c>
      <c r="G37" s="85">
        <f t="shared" si="2"/>
        <v>2801</v>
      </c>
      <c r="H37" s="41"/>
      <c r="I37" s="41"/>
      <c r="J37" s="41"/>
      <c r="K37" s="41"/>
      <c r="L37" s="109"/>
    </row>
    <row r="38" spans="1:12" ht="12.75">
      <c r="A38" s="55"/>
      <c r="B38" s="116"/>
      <c r="C38" s="10" t="s">
        <v>207</v>
      </c>
      <c r="D38" s="9" t="s">
        <v>214</v>
      </c>
      <c r="E38" s="41"/>
      <c r="F38" s="41">
        <f>'Z 2 '!G58</f>
        <v>3024</v>
      </c>
      <c r="G38" s="85">
        <f t="shared" si="2"/>
        <v>3024</v>
      </c>
      <c r="H38" s="41"/>
      <c r="I38" s="41"/>
      <c r="J38" s="41"/>
      <c r="K38" s="41"/>
      <c r="L38" s="109"/>
    </row>
    <row r="39" spans="1:12" ht="12.75" hidden="1">
      <c r="A39" s="55"/>
      <c r="B39" s="116"/>
      <c r="C39" s="10" t="s">
        <v>536</v>
      </c>
      <c r="D39" s="9" t="s">
        <v>451</v>
      </c>
      <c r="E39" s="41">
        <v>0</v>
      </c>
      <c r="F39" s="41">
        <v>0</v>
      </c>
      <c r="G39" s="41"/>
      <c r="H39" s="41"/>
      <c r="I39" s="41"/>
      <c r="J39" s="41"/>
      <c r="K39" s="41"/>
      <c r="L39" s="109">
        <v>0</v>
      </c>
    </row>
    <row r="40" spans="1:12" ht="12.75" hidden="1">
      <c r="A40" s="55"/>
      <c r="B40" s="116"/>
      <c r="C40" s="10" t="s">
        <v>333</v>
      </c>
      <c r="D40" s="9" t="s">
        <v>537</v>
      </c>
      <c r="E40" s="41">
        <v>0</v>
      </c>
      <c r="F40" s="41">
        <v>0</v>
      </c>
      <c r="G40" s="41"/>
      <c r="H40" s="41"/>
      <c r="I40" s="41"/>
      <c r="J40" s="41"/>
      <c r="K40" s="41"/>
      <c r="L40" s="109">
        <v>0</v>
      </c>
    </row>
    <row r="41" spans="1:12" ht="17.25" customHeight="1">
      <c r="A41" s="121" t="s">
        <v>182</v>
      </c>
      <c r="B41" s="117" t="s">
        <v>184</v>
      </c>
      <c r="C41" s="117" t="s">
        <v>269</v>
      </c>
      <c r="D41" s="122" t="s">
        <v>185</v>
      </c>
      <c r="E41" s="107">
        <f>'Z 1'!I37</f>
        <v>44000</v>
      </c>
      <c r="F41" s="107">
        <f aca="true" t="shared" si="3" ref="F41:K41">F42</f>
        <v>44000</v>
      </c>
      <c r="G41" s="107">
        <f t="shared" si="3"/>
        <v>44000</v>
      </c>
      <c r="H41" s="107">
        <f t="shared" si="3"/>
        <v>0</v>
      </c>
      <c r="I41" s="107">
        <f t="shared" si="3"/>
        <v>0</v>
      </c>
      <c r="J41" s="107">
        <f t="shared" si="3"/>
        <v>0</v>
      </c>
      <c r="K41" s="107">
        <f t="shared" si="3"/>
        <v>0</v>
      </c>
      <c r="L41" s="104">
        <v>0</v>
      </c>
    </row>
    <row r="42" spans="1:12" ht="12.75">
      <c r="A42" s="55"/>
      <c r="B42" s="116"/>
      <c r="C42" s="10" t="s">
        <v>153</v>
      </c>
      <c r="D42" s="9" t="s">
        <v>225</v>
      </c>
      <c r="E42" s="41"/>
      <c r="F42" s="41">
        <f>'Z 2 '!G62</f>
        <v>44000</v>
      </c>
      <c r="G42" s="41">
        <f>F42</f>
        <v>44000</v>
      </c>
      <c r="H42" s="41"/>
      <c r="I42" s="41"/>
      <c r="J42" s="41"/>
      <c r="K42" s="41"/>
      <c r="L42" s="111">
        <v>0</v>
      </c>
    </row>
    <row r="43" spans="1:12" ht="12.75">
      <c r="A43" s="121" t="s">
        <v>182</v>
      </c>
      <c r="B43" s="117" t="s">
        <v>186</v>
      </c>
      <c r="C43" s="117" t="s">
        <v>269</v>
      </c>
      <c r="D43" s="122" t="s">
        <v>187</v>
      </c>
      <c r="E43" s="107">
        <f>'Z 1'!I39</f>
        <v>11000</v>
      </c>
      <c r="F43" s="107">
        <f aca="true" t="shared" si="4" ref="F43:K43">F44</f>
        <v>11000</v>
      </c>
      <c r="G43" s="107">
        <f t="shared" si="4"/>
        <v>11000</v>
      </c>
      <c r="H43" s="107">
        <f t="shared" si="4"/>
        <v>0</v>
      </c>
      <c r="I43" s="107">
        <f t="shared" si="4"/>
        <v>0</v>
      </c>
      <c r="J43" s="107">
        <f t="shared" si="4"/>
        <v>0</v>
      </c>
      <c r="K43" s="107">
        <f t="shared" si="4"/>
        <v>0</v>
      </c>
      <c r="L43" s="104">
        <v>0</v>
      </c>
    </row>
    <row r="44" spans="1:12" ht="12.75">
      <c r="A44" s="54"/>
      <c r="B44" s="10"/>
      <c r="C44" s="10" t="s">
        <v>153</v>
      </c>
      <c r="D44" s="9" t="s">
        <v>225</v>
      </c>
      <c r="E44" s="41"/>
      <c r="F44" s="41">
        <f>'Z 2 '!G64</f>
        <v>11000</v>
      </c>
      <c r="G44" s="41">
        <f>F44</f>
        <v>11000</v>
      </c>
      <c r="H44" s="41"/>
      <c r="I44" s="41"/>
      <c r="J44" s="41"/>
      <c r="K44" s="41"/>
      <c r="L44" s="109">
        <v>0</v>
      </c>
    </row>
    <row r="45" spans="1:12" ht="12.75">
      <c r="A45" s="121" t="s">
        <v>182</v>
      </c>
      <c r="B45" s="117" t="s">
        <v>188</v>
      </c>
      <c r="C45" s="117" t="s">
        <v>269</v>
      </c>
      <c r="D45" s="117" t="s">
        <v>189</v>
      </c>
      <c r="E45" s="107">
        <f>'Z 1'!I42</f>
        <v>265044</v>
      </c>
      <c r="F45" s="107">
        <f aca="true" t="shared" si="5" ref="F45:K45">SUM(F46:F65)</f>
        <v>265044</v>
      </c>
      <c r="G45" s="107">
        <f t="shared" si="5"/>
        <v>265044</v>
      </c>
      <c r="H45" s="107">
        <f t="shared" si="5"/>
        <v>204910</v>
      </c>
      <c r="I45" s="107">
        <f t="shared" si="5"/>
        <v>35273</v>
      </c>
      <c r="J45" s="107">
        <f t="shared" si="5"/>
        <v>0</v>
      </c>
      <c r="K45" s="107">
        <f t="shared" si="5"/>
        <v>0</v>
      </c>
      <c r="L45" s="104">
        <v>0</v>
      </c>
    </row>
    <row r="46" spans="1:12" ht="14.25" customHeight="1">
      <c r="A46" s="54"/>
      <c r="B46" s="116"/>
      <c r="C46" s="10" t="s">
        <v>140</v>
      </c>
      <c r="D46" s="9" t="s">
        <v>141</v>
      </c>
      <c r="E46" s="41"/>
      <c r="F46" s="41">
        <f>'Z 2 '!G66</f>
        <v>72640</v>
      </c>
      <c r="G46" s="41">
        <f>F46</f>
        <v>72640</v>
      </c>
      <c r="H46" s="41">
        <f>G46</f>
        <v>72640</v>
      </c>
      <c r="I46" s="41"/>
      <c r="J46" s="41"/>
      <c r="K46" s="41"/>
      <c r="L46" s="109">
        <v>0</v>
      </c>
    </row>
    <row r="47" spans="1:12" ht="14.25" customHeight="1">
      <c r="A47" s="54"/>
      <c r="B47" s="116"/>
      <c r="C47" s="10" t="s">
        <v>142</v>
      </c>
      <c r="D47" s="9" t="s">
        <v>143</v>
      </c>
      <c r="E47" s="41"/>
      <c r="F47" s="41">
        <f>'Z 2 '!G67</f>
        <v>117558</v>
      </c>
      <c r="G47" s="41">
        <f aca="true" t="shared" si="6" ref="G47:H65">F47</f>
        <v>117558</v>
      </c>
      <c r="H47" s="41">
        <f t="shared" si="6"/>
        <v>117558</v>
      </c>
      <c r="I47" s="41"/>
      <c r="J47" s="41"/>
      <c r="K47" s="41"/>
      <c r="L47" s="109">
        <v>0</v>
      </c>
    </row>
    <row r="48" spans="1:12" ht="12.75">
      <c r="A48" s="54"/>
      <c r="B48" s="116"/>
      <c r="C48" s="10" t="s">
        <v>144</v>
      </c>
      <c r="D48" s="10" t="s">
        <v>381</v>
      </c>
      <c r="E48" s="41"/>
      <c r="F48" s="41">
        <f>'Z 2 '!G68</f>
        <v>14712</v>
      </c>
      <c r="G48" s="41">
        <f t="shared" si="6"/>
        <v>14712</v>
      </c>
      <c r="H48" s="41">
        <f t="shared" si="6"/>
        <v>14712</v>
      </c>
      <c r="I48" s="41"/>
      <c r="J48" s="41"/>
      <c r="K48" s="41"/>
      <c r="L48" s="109">
        <v>0</v>
      </c>
    </row>
    <row r="49" spans="1:12" ht="12.75">
      <c r="A49" s="54"/>
      <c r="B49" s="116"/>
      <c r="C49" s="9" t="s">
        <v>170</v>
      </c>
      <c r="D49" s="9" t="s">
        <v>202</v>
      </c>
      <c r="E49" s="41"/>
      <c r="F49" s="41">
        <f>'Z 2 '!G69</f>
        <v>31538</v>
      </c>
      <c r="G49" s="41">
        <f t="shared" si="6"/>
        <v>31538</v>
      </c>
      <c r="H49" s="41"/>
      <c r="I49" s="41">
        <f>G49</f>
        <v>31538</v>
      </c>
      <c r="J49" s="41"/>
      <c r="K49" s="41"/>
      <c r="L49" s="109">
        <v>0</v>
      </c>
    </row>
    <row r="50" spans="1:12" ht="13.5" customHeight="1">
      <c r="A50" s="54"/>
      <c r="B50" s="116"/>
      <c r="C50" s="9" t="s">
        <v>146</v>
      </c>
      <c r="D50" s="9" t="s">
        <v>147</v>
      </c>
      <c r="E50" s="41"/>
      <c r="F50" s="41">
        <f>'Z 2 '!G70</f>
        <v>3735</v>
      </c>
      <c r="G50" s="41">
        <f t="shared" si="6"/>
        <v>3735</v>
      </c>
      <c r="H50" s="41"/>
      <c r="I50" s="41">
        <f>G50</f>
        <v>3735</v>
      </c>
      <c r="J50" s="41"/>
      <c r="K50" s="41"/>
      <c r="L50" s="109">
        <v>0</v>
      </c>
    </row>
    <row r="51" spans="1:12" ht="15" customHeight="1">
      <c r="A51" s="54"/>
      <c r="B51" s="116"/>
      <c r="C51" s="10" t="s">
        <v>148</v>
      </c>
      <c r="D51" s="10" t="s">
        <v>149</v>
      </c>
      <c r="E51" s="41"/>
      <c r="F51" s="41">
        <f>'Z 2 '!G71</f>
        <v>4911</v>
      </c>
      <c r="G51" s="41">
        <f t="shared" si="6"/>
        <v>4911</v>
      </c>
      <c r="H51" s="41"/>
      <c r="I51" s="41"/>
      <c r="J51" s="41"/>
      <c r="K51" s="41"/>
      <c r="L51" s="109">
        <v>0</v>
      </c>
    </row>
    <row r="52" spans="1:12" ht="15" customHeight="1">
      <c r="A52" s="54"/>
      <c r="B52" s="116"/>
      <c r="C52" s="10" t="s">
        <v>150</v>
      </c>
      <c r="D52" s="9" t="s">
        <v>223</v>
      </c>
      <c r="E52" s="41"/>
      <c r="F52" s="41">
        <f>'Z 2 '!G72</f>
        <v>2512</v>
      </c>
      <c r="G52" s="41">
        <f t="shared" si="6"/>
        <v>2512</v>
      </c>
      <c r="H52" s="41"/>
      <c r="I52" s="41"/>
      <c r="J52" s="41"/>
      <c r="K52" s="41"/>
      <c r="L52" s="109">
        <v>0</v>
      </c>
    </row>
    <row r="53" spans="1:12" ht="15" customHeight="1">
      <c r="A53" s="54"/>
      <c r="B53" s="116"/>
      <c r="C53" s="10" t="s">
        <v>208</v>
      </c>
      <c r="D53" s="9" t="s">
        <v>212</v>
      </c>
      <c r="E53" s="41"/>
      <c r="F53" s="41">
        <f>'Z 2 '!G73</f>
        <v>200</v>
      </c>
      <c r="G53" s="41">
        <f t="shared" si="6"/>
        <v>200</v>
      </c>
      <c r="H53" s="41"/>
      <c r="I53" s="41"/>
      <c r="J53" s="41"/>
      <c r="K53" s="41"/>
      <c r="L53" s="109">
        <v>0</v>
      </c>
    </row>
    <row r="54" spans="1:12" ht="15" customHeight="1">
      <c r="A54" s="54"/>
      <c r="B54" s="116"/>
      <c r="C54" s="10" t="s">
        <v>153</v>
      </c>
      <c r="D54" s="10" t="s">
        <v>225</v>
      </c>
      <c r="E54" s="41"/>
      <c r="F54" s="41">
        <f>'Z 2 '!G74</f>
        <v>4900</v>
      </c>
      <c r="G54" s="41">
        <f t="shared" si="6"/>
        <v>4900</v>
      </c>
      <c r="H54" s="41"/>
      <c r="I54" s="41"/>
      <c r="J54" s="41"/>
      <c r="K54" s="41"/>
      <c r="L54" s="109">
        <v>0</v>
      </c>
    </row>
    <row r="55" spans="1:12" ht="15" customHeight="1">
      <c r="A55" s="54"/>
      <c r="B55" s="116"/>
      <c r="C55" s="10" t="s">
        <v>315</v>
      </c>
      <c r="D55" s="9" t="s">
        <v>317</v>
      </c>
      <c r="E55" s="41"/>
      <c r="F55" s="41">
        <f>'Z 2 '!G75</f>
        <v>678</v>
      </c>
      <c r="G55" s="41">
        <f t="shared" si="6"/>
        <v>678</v>
      </c>
      <c r="H55" s="41"/>
      <c r="I55" s="41"/>
      <c r="J55" s="41"/>
      <c r="K55" s="41"/>
      <c r="L55" s="109">
        <v>0</v>
      </c>
    </row>
    <row r="56" spans="1:12" ht="15" customHeight="1">
      <c r="A56" s="54"/>
      <c r="B56" s="116"/>
      <c r="C56" s="10" t="s">
        <v>303</v>
      </c>
      <c r="D56" s="9" t="s">
        <v>307</v>
      </c>
      <c r="E56" s="41"/>
      <c r="F56" s="41">
        <f>'Z 2 '!G76</f>
        <v>2020</v>
      </c>
      <c r="G56" s="41">
        <f t="shared" si="6"/>
        <v>2020</v>
      </c>
      <c r="H56" s="41"/>
      <c r="I56" s="41"/>
      <c r="J56" s="41"/>
      <c r="K56" s="41"/>
      <c r="L56" s="109">
        <v>0</v>
      </c>
    </row>
    <row r="57" spans="1:12" ht="15" customHeight="1">
      <c r="A57" s="54"/>
      <c r="B57" s="116"/>
      <c r="C57" s="10" t="s">
        <v>32</v>
      </c>
      <c r="D57" s="5" t="s">
        <v>33</v>
      </c>
      <c r="E57" s="41"/>
      <c r="F57" s="41">
        <f>'Z 2 '!G77</f>
        <v>50</v>
      </c>
      <c r="G57" s="41">
        <f t="shared" si="6"/>
        <v>50</v>
      </c>
      <c r="H57" s="41"/>
      <c r="I57" s="41"/>
      <c r="J57" s="41"/>
      <c r="K57" s="41"/>
      <c r="L57" s="109"/>
    </row>
    <row r="58" spans="1:12" ht="15" customHeight="1">
      <c r="A58" s="54"/>
      <c r="B58" s="116"/>
      <c r="C58" s="10" t="s">
        <v>321</v>
      </c>
      <c r="D58" s="9" t="s">
        <v>322</v>
      </c>
      <c r="E58" s="41"/>
      <c r="F58" s="41">
        <f>'Z 2 '!G78</f>
        <v>2970</v>
      </c>
      <c r="G58" s="41">
        <f t="shared" si="6"/>
        <v>2970</v>
      </c>
      <c r="H58" s="41"/>
      <c r="I58" s="41"/>
      <c r="J58" s="41"/>
      <c r="K58" s="41"/>
      <c r="L58" s="109">
        <v>0</v>
      </c>
    </row>
    <row r="59" spans="1:12" ht="15" customHeight="1">
      <c r="A59" s="54"/>
      <c r="B59" s="116"/>
      <c r="C59" s="10" t="s">
        <v>155</v>
      </c>
      <c r="D59" s="10" t="s">
        <v>156</v>
      </c>
      <c r="E59" s="41"/>
      <c r="F59" s="41">
        <f>'Z 2 '!G79</f>
        <v>250</v>
      </c>
      <c r="G59" s="41">
        <f t="shared" si="6"/>
        <v>250</v>
      </c>
      <c r="H59" s="41"/>
      <c r="I59" s="41"/>
      <c r="J59" s="41"/>
      <c r="K59" s="41"/>
      <c r="L59" s="109">
        <v>0</v>
      </c>
    </row>
    <row r="60" spans="1:12" ht="15" customHeight="1">
      <c r="A60" s="54"/>
      <c r="B60" s="116"/>
      <c r="C60" s="10" t="s">
        <v>157</v>
      </c>
      <c r="D60" s="10" t="s">
        <v>272</v>
      </c>
      <c r="E60" s="41"/>
      <c r="F60" s="41">
        <f>'Z 2 '!G80</f>
        <v>1053</v>
      </c>
      <c r="G60" s="41">
        <f t="shared" si="6"/>
        <v>1053</v>
      </c>
      <c r="H60" s="41"/>
      <c r="I60" s="41"/>
      <c r="J60" s="41"/>
      <c r="K60" s="41"/>
      <c r="L60" s="109">
        <v>0</v>
      </c>
    </row>
    <row r="61" spans="1:12" ht="15" customHeight="1">
      <c r="A61" s="54"/>
      <c r="B61" s="116"/>
      <c r="C61" s="10" t="s">
        <v>159</v>
      </c>
      <c r="D61" s="10" t="s">
        <v>160</v>
      </c>
      <c r="E61" s="41"/>
      <c r="F61" s="41">
        <f>'Z 2 '!G81</f>
        <v>3667</v>
      </c>
      <c r="G61" s="41">
        <f t="shared" si="6"/>
        <v>3667</v>
      </c>
      <c r="H61" s="41"/>
      <c r="I61" s="41"/>
      <c r="J61" s="41"/>
      <c r="K61" s="41"/>
      <c r="L61" s="109">
        <v>0</v>
      </c>
    </row>
    <row r="62" spans="1:12" ht="15" customHeight="1">
      <c r="A62" s="54"/>
      <c r="B62" s="116"/>
      <c r="C62" s="10">
        <v>4550</v>
      </c>
      <c r="D62" s="124" t="s">
        <v>563</v>
      </c>
      <c r="E62" s="41"/>
      <c r="F62" s="41">
        <f>'Z 2 '!G82</f>
        <v>450</v>
      </c>
      <c r="G62" s="41">
        <f t="shared" si="6"/>
        <v>450</v>
      </c>
      <c r="H62" s="41"/>
      <c r="I62" s="41"/>
      <c r="J62" s="41"/>
      <c r="K62" s="41"/>
      <c r="L62" s="109"/>
    </row>
    <row r="63" spans="1:12" ht="15" customHeight="1">
      <c r="A63" s="54"/>
      <c r="B63" s="116"/>
      <c r="C63" s="10" t="s">
        <v>304</v>
      </c>
      <c r="D63" s="124" t="s">
        <v>63</v>
      </c>
      <c r="E63" s="41"/>
      <c r="F63" s="41">
        <f>'Z 2 '!G83</f>
        <v>450</v>
      </c>
      <c r="G63" s="41">
        <f t="shared" si="6"/>
        <v>450</v>
      </c>
      <c r="H63" s="41"/>
      <c r="I63" s="41"/>
      <c r="J63" s="41"/>
      <c r="K63" s="41"/>
      <c r="L63" s="109"/>
    </row>
    <row r="64" spans="1:12" ht="15" customHeight="1">
      <c r="A64" s="54"/>
      <c r="B64" s="116"/>
      <c r="C64" s="10" t="s">
        <v>305</v>
      </c>
      <c r="D64" s="9" t="s">
        <v>313</v>
      </c>
      <c r="E64" s="41"/>
      <c r="F64" s="41">
        <f>'Z 2 '!G84</f>
        <v>350</v>
      </c>
      <c r="G64" s="41">
        <f t="shared" si="6"/>
        <v>350</v>
      </c>
      <c r="H64" s="41"/>
      <c r="I64" s="41"/>
      <c r="J64" s="41"/>
      <c r="K64" s="41"/>
      <c r="L64" s="109">
        <v>0</v>
      </c>
    </row>
    <row r="65" spans="1:12" ht="15" customHeight="1">
      <c r="A65" s="54"/>
      <c r="B65" s="116"/>
      <c r="C65" s="10" t="s">
        <v>306</v>
      </c>
      <c r="D65" s="9" t="s">
        <v>314</v>
      </c>
      <c r="E65" s="41"/>
      <c r="F65" s="41">
        <f>'Z 2 '!G85</f>
        <v>400</v>
      </c>
      <c r="G65" s="41">
        <f t="shared" si="6"/>
        <v>400</v>
      </c>
      <c r="H65" s="41"/>
      <c r="I65" s="41"/>
      <c r="J65" s="41"/>
      <c r="K65" s="41"/>
      <c r="L65" s="109">
        <v>0</v>
      </c>
    </row>
    <row r="66" spans="1:12" ht="12.75">
      <c r="A66" s="121" t="s">
        <v>191</v>
      </c>
      <c r="B66" s="117" t="s">
        <v>193</v>
      </c>
      <c r="C66" s="117" t="s">
        <v>269</v>
      </c>
      <c r="D66" s="117" t="s">
        <v>194</v>
      </c>
      <c r="E66" s="107">
        <f>'Z 1'!I45</f>
        <v>191453</v>
      </c>
      <c r="F66" s="107">
        <f>SUM(F67:F76)</f>
        <v>191453</v>
      </c>
      <c r="G66" s="107">
        <f aca="true" t="shared" si="7" ref="G66:L66">SUM(G67:G76)</f>
        <v>191453</v>
      </c>
      <c r="H66" s="107">
        <f t="shared" si="7"/>
        <v>156830</v>
      </c>
      <c r="I66" s="107">
        <f t="shared" si="7"/>
        <v>23251</v>
      </c>
      <c r="J66" s="107">
        <f t="shared" si="7"/>
        <v>0</v>
      </c>
      <c r="K66" s="107">
        <f t="shared" si="7"/>
        <v>0</v>
      </c>
      <c r="L66" s="152">
        <f t="shared" si="7"/>
        <v>0</v>
      </c>
    </row>
    <row r="67" spans="1:12" ht="12.75">
      <c r="A67" s="54"/>
      <c r="B67" s="116"/>
      <c r="C67" s="10" t="s">
        <v>140</v>
      </c>
      <c r="D67" s="9" t="s">
        <v>141</v>
      </c>
      <c r="E67" s="41"/>
      <c r="F67" s="41">
        <f>'Z 2 '!G88</f>
        <v>86420</v>
      </c>
      <c r="G67" s="41">
        <f>F67</f>
        <v>86420</v>
      </c>
      <c r="H67" s="41">
        <f>G67</f>
        <v>86420</v>
      </c>
      <c r="I67" s="41"/>
      <c r="J67" s="41"/>
      <c r="K67" s="41"/>
      <c r="L67" s="109">
        <v>0</v>
      </c>
    </row>
    <row r="68" spans="1:12" ht="12.75">
      <c r="A68" s="54"/>
      <c r="B68" s="116"/>
      <c r="C68" s="10" t="s">
        <v>144</v>
      </c>
      <c r="D68" s="10" t="s">
        <v>381</v>
      </c>
      <c r="E68" s="41"/>
      <c r="F68" s="41">
        <f>'Z 2 '!G89</f>
        <v>8760</v>
      </c>
      <c r="G68" s="41">
        <f aca="true" t="shared" si="8" ref="G68:G76">F68</f>
        <v>8760</v>
      </c>
      <c r="H68" s="41">
        <f>G68</f>
        <v>8760</v>
      </c>
      <c r="I68" s="41"/>
      <c r="J68" s="41"/>
      <c r="K68" s="41"/>
      <c r="L68" s="109">
        <v>0</v>
      </c>
    </row>
    <row r="69" spans="1:12" ht="12.75">
      <c r="A69" s="54"/>
      <c r="B69" s="116"/>
      <c r="C69" s="9" t="s">
        <v>170</v>
      </c>
      <c r="D69" s="9" t="s">
        <v>202</v>
      </c>
      <c r="E69" s="41"/>
      <c r="F69" s="41">
        <f>'Z 2 '!G90</f>
        <v>20003</v>
      </c>
      <c r="G69" s="41">
        <f t="shared" si="8"/>
        <v>20003</v>
      </c>
      <c r="H69" s="41"/>
      <c r="I69" s="41">
        <f>G69</f>
        <v>20003</v>
      </c>
      <c r="J69" s="41"/>
      <c r="K69" s="41"/>
      <c r="L69" s="109">
        <v>0</v>
      </c>
    </row>
    <row r="70" spans="1:12" ht="12.75">
      <c r="A70" s="54"/>
      <c r="B70" s="116"/>
      <c r="C70" s="9" t="s">
        <v>146</v>
      </c>
      <c r="D70" s="9" t="s">
        <v>147</v>
      </c>
      <c r="E70" s="41"/>
      <c r="F70" s="41">
        <f>'Z 2 '!G91</f>
        <v>3248</v>
      </c>
      <c r="G70" s="41">
        <f t="shared" si="8"/>
        <v>3248</v>
      </c>
      <c r="H70" s="41"/>
      <c r="I70" s="41">
        <f>G70</f>
        <v>3248</v>
      </c>
      <c r="J70" s="41"/>
      <c r="K70" s="41"/>
      <c r="L70" s="109">
        <v>0</v>
      </c>
    </row>
    <row r="71" spans="1:12" ht="12.75">
      <c r="A71" s="54"/>
      <c r="B71" s="116"/>
      <c r="C71" s="9" t="s">
        <v>499</v>
      </c>
      <c r="D71" s="9" t="s">
        <v>500</v>
      </c>
      <c r="E71" s="41"/>
      <c r="F71" s="41">
        <f>'Z 2 '!G92</f>
        <v>61650</v>
      </c>
      <c r="G71" s="41">
        <f t="shared" si="8"/>
        <v>61650</v>
      </c>
      <c r="H71" s="41">
        <f>G71</f>
        <v>61650</v>
      </c>
      <c r="I71" s="41"/>
      <c r="J71" s="41"/>
      <c r="K71" s="41"/>
      <c r="L71" s="109"/>
    </row>
    <row r="72" spans="1:12" ht="12.75">
      <c r="A72" s="54"/>
      <c r="B72" s="116"/>
      <c r="C72" s="10" t="s">
        <v>148</v>
      </c>
      <c r="D72" s="10" t="s">
        <v>149</v>
      </c>
      <c r="E72" s="41"/>
      <c r="F72" s="41">
        <f>'Z 2 '!G93</f>
        <v>659</v>
      </c>
      <c r="G72" s="41">
        <f t="shared" si="8"/>
        <v>659</v>
      </c>
      <c r="H72" s="41"/>
      <c r="I72" s="41"/>
      <c r="J72" s="41"/>
      <c r="K72" s="41"/>
      <c r="L72" s="109">
        <v>0</v>
      </c>
    </row>
    <row r="73" spans="1:12" ht="12.75">
      <c r="A73" s="54"/>
      <c r="B73" s="116"/>
      <c r="C73" s="10" t="s">
        <v>153</v>
      </c>
      <c r="D73" s="10" t="s">
        <v>225</v>
      </c>
      <c r="E73" s="41"/>
      <c r="F73" s="41">
        <f>'Z 2 '!G94</f>
        <v>4808</v>
      </c>
      <c r="G73" s="41">
        <f t="shared" si="8"/>
        <v>4808</v>
      </c>
      <c r="H73" s="41"/>
      <c r="I73" s="41"/>
      <c r="J73" s="41"/>
      <c r="K73" s="41"/>
      <c r="L73" s="109">
        <v>0</v>
      </c>
    </row>
    <row r="74" spans="1:12" ht="12.75">
      <c r="A74" s="54"/>
      <c r="B74" s="116"/>
      <c r="C74" s="10" t="s">
        <v>159</v>
      </c>
      <c r="D74" s="10" t="s">
        <v>160</v>
      </c>
      <c r="E74" s="41"/>
      <c r="F74" s="41">
        <f>'Z 2 '!G95</f>
        <v>3850</v>
      </c>
      <c r="G74" s="41">
        <f t="shared" si="8"/>
        <v>3850</v>
      </c>
      <c r="H74" s="41"/>
      <c r="I74" s="41"/>
      <c r="J74" s="41"/>
      <c r="K74" s="41"/>
      <c r="L74" s="109">
        <v>0</v>
      </c>
    </row>
    <row r="75" spans="1:12" ht="12.75">
      <c r="A75" s="54"/>
      <c r="B75" s="116"/>
      <c r="C75" s="10">
        <v>4740</v>
      </c>
      <c r="D75" s="9" t="s">
        <v>313</v>
      </c>
      <c r="E75" s="41"/>
      <c r="F75" s="41">
        <f>'Z 2 '!G96</f>
        <v>696</v>
      </c>
      <c r="G75" s="41">
        <f t="shared" si="8"/>
        <v>696</v>
      </c>
      <c r="H75" s="41"/>
      <c r="I75" s="41"/>
      <c r="J75" s="41"/>
      <c r="K75" s="41"/>
      <c r="L75" s="109"/>
    </row>
    <row r="76" spans="1:12" ht="12.75">
      <c r="A76" s="54"/>
      <c r="B76" s="116"/>
      <c r="C76" s="10" t="s">
        <v>306</v>
      </c>
      <c r="D76" s="66" t="s">
        <v>314</v>
      </c>
      <c r="E76" s="41"/>
      <c r="F76" s="41">
        <f>'Z 2 '!G97</f>
        <v>1359</v>
      </c>
      <c r="G76" s="41">
        <f t="shared" si="8"/>
        <v>1359</v>
      </c>
      <c r="H76" s="41"/>
      <c r="I76" s="41"/>
      <c r="J76" s="41"/>
      <c r="K76" s="41"/>
      <c r="L76" s="109"/>
    </row>
    <row r="77" spans="1:12" ht="13.5" customHeight="1">
      <c r="A77" s="121" t="s">
        <v>191</v>
      </c>
      <c r="B77" s="117" t="s">
        <v>200</v>
      </c>
      <c r="C77" s="117" t="s">
        <v>269</v>
      </c>
      <c r="D77" s="117" t="s">
        <v>201</v>
      </c>
      <c r="E77" s="107">
        <f>'Z 1'!I52</f>
        <v>10455</v>
      </c>
      <c r="F77" s="107">
        <f aca="true" t="shared" si="9" ref="F77:K77">SUM(F78:F80)</f>
        <v>10455</v>
      </c>
      <c r="G77" s="107">
        <f t="shared" si="9"/>
        <v>10455</v>
      </c>
      <c r="H77" s="107">
        <f t="shared" si="9"/>
        <v>2880</v>
      </c>
      <c r="I77" s="107">
        <f t="shared" si="9"/>
        <v>435</v>
      </c>
      <c r="J77" s="107">
        <f t="shared" si="9"/>
        <v>0</v>
      </c>
      <c r="K77" s="107">
        <f t="shared" si="9"/>
        <v>0</v>
      </c>
      <c r="L77" s="104">
        <v>0</v>
      </c>
    </row>
    <row r="78" spans="1:12" ht="14.25" customHeight="1">
      <c r="A78" s="55"/>
      <c r="B78" s="116"/>
      <c r="C78" s="10" t="s">
        <v>139</v>
      </c>
      <c r="D78" s="10" t="s">
        <v>387</v>
      </c>
      <c r="E78" s="41"/>
      <c r="F78" s="41">
        <f>'Z 2 '!G138</f>
        <v>7140</v>
      </c>
      <c r="G78" s="41">
        <f>F78</f>
        <v>7140</v>
      </c>
      <c r="H78" s="41"/>
      <c r="I78" s="41"/>
      <c r="J78" s="41"/>
      <c r="K78" s="41"/>
      <c r="L78" s="109">
        <v>0</v>
      </c>
    </row>
    <row r="79" spans="1:12" ht="14.25" customHeight="1">
      <c r="A79" s="55"/>
      <c r="B79" s="116"/>
      <c r="C79" s="10" t="s">
        <v>170</v>
      </c>
      <c r="D79" s="10" t="s">
        <v>202</v>
      </c>
      <c r="E79" s="41"/>
      <c r="F79" s="41">
        <f>'Z 2 '!G139</f>
        <v>435</v>
      </c>
      <c r="G79" s="41">
        <f>F79</f>
        <v>435</v>
      </c>
      <c r="H79" s="41"/>
      <c r="I79" s="41">
        <f>G79</f>
        <v>435</v>
      </c>
      <c r="J79" s="41"/>
      <c r="K79" s="41"/>
      <c r="L79" s="109">
        <v>0</v>
      </c>
    </row>
    <row r="80" spans="1:12" ht="15.75" customHeight="1">
      <c r="A80" s="55"/>
      <c r="B80" s="116"/>
      <c r="C80" s="10" t="s">
        <v>499</v>
      </c>
      <c r="D80" s="10" t="s">
        <v>500</v>
      </c>
      <c r="E80" s="41"/>
      <c r="F80" s="41">
        <f>'Z 2 '!G140</f>
        <v>2880</v>
      </c>
      <c r="G80" s="41">
        <f>F80</f>
        <v>2880</v>
      </c>
      <c r="H80" s="41">
        <f>G80</f>
        <v>2880</v>
      </c>
      <c r="I80" s="41"/>
      <c r="J80" s="41"/>
      <c r="K80" s="41"/>
      <c r="L80" s="109">
        <v>0</v>
      </c>
    </row>
    <row r="81" spans="1:12" ht="24.75" customHeight="1">
      <c r="A81" s="244" t="s">
        <v>2</v>
      </c>
      <c r="B81" s="240" t="s">
        <v>3</v>
      </c>
      <c r="C81" s="240" t="s">
        <v>269</v>
      </c>
      <c r="D81" s="245" t="s">
        <v>0</v>
      </c>
      <c r="E81" s="241">
        <f>'Z 1'!I57</f>
        <v>13738</v>
      </c>
      <c r="F81" s="241">
        <f>SUM(F82:F89)</f>
        <v>13738</v>
      </c>
      <c r="G81" s="241">
        <f aca="true" t="shared" si="10" ref="G81:L81">SUM(G82:G89)</f>
        <v>13738</v>
      </c>
      <c r="H81" s="241">
        <f t="shared" si="10"/>
        <v>4934</v>
      </c>
      <c r="I81" s="241">
        <f t="shared" si="10"/>
        <v>866</v>
      </c>
      <c r="J81" s="241">
        <f t="shared" si="10"/>
        <v>0</v>
      </c>
      <c r="K81" s="241">
        <f t="shared" si="10"/>
        <v>0</v>
      </c>
      <c r="L81" s="251">
        <f t="shared" si="10"/>
        <v>0</v>
      </c>
    </row>
    <row r="82" spans="1:12" ht="15.75" customHeight="1">
      <c r="A82" s="55"/>
      <c r="B82" s="116"/>
      <c r="C82" s="8" t="s">
        <v>139</v>
      </c>
      <c r="D82" s="6" t="s">
        <v>17</v>
      </c>
      <c r="E82" s="41"/>
      <c r="F82" s="41">
        <f>'Z 2 '!G160</f>
        <v>1870</v>
      </c>
      <c r="G82" s="41">
        <f>F82</f>
        <v>1870</v>
      </c>
      <c r="H82" s="41"/>
      <c r="I82" s="41"/>
      <c r="J82" s="41"/>
      <c r="K82" s="41"/>
      <c r="L82" s="109"/>
    </row>
    <row r="83" spans="1:12" ht="15.75" customHeight="1">
      <c r="A83" s="55"/>
      <c r="B83" s="116"/>
      <c r="C83" s="8" t="s">
        <v>170</v>
      </c>
      <c r="D83" s="5" t="s">
        <v>575</v>
      </c>
      <c r="E83" s="41"/>
      <c r="F83" s="41">
        <f>'Z 2 '!G161</f>
        <v>745</v>
      </c>
      <c r="G83" s="41">
        <f aca="true" t="shared" si="11" ref="G83:H89">F83</f>
        <v>745</v>
      </c>
      <c r="H83" s="41"/>
      <c r="I83" s="41">
        <f>G83</f>
        <v>745</v>
      </c>
      <c r="J83" s="41"/>
      <c r="K83" s="41"/>
      <c r="L83" s="109"/>
    </row>
    <row r="84" spans="1:12" ht="15.75" customHeight="1">
      <c r="A84" s="55"/>
      <c r="B84" s="116"/>
      <c r="C84" s="8" t="s">
        <v>146</v>
      </c>
      <c r="D84" s="5" t="s">
        <v>107</v>
      </c>
      <c r="E84" s="41"/>
      <c r="F84" s="41">
        <f>'Z 2 '!G162</f>
        <v>121</v>
      </c>
      <c r="G84" s="41">
        <f t="shared" si="11"/>
        <v>121</v>
      </c>
      <c r="H84" s="41"/>
      <c r="I84" s="41">
        <f>G84</f>
        <v>121</v>
      </c>
      <c r="J84" s="41"/>
      <c r="K84" s="41"/>
      <c r="L84" s="109"/>
    </row>
    <row r="85" spans="1:12" ht="15.75" customHeight="1">
      <c r="A85" s="55"/>
      <c r="B85" s="116"/>
      <c r="C85" s="8" t="s">
        <v>499</v>
      </c>
      <c r="D85" s="5" t="s">
        <v>500</v>
      </c>
      <c r="E85" s="41"/>
      <c r="F85" s="41">
        <f>'Z 2 '!G163</f>
        <v>4934</v>
      </c>
      <c r="G85" s="41">
        <f t="shared" si="11"/>
        <v>4934</v>
      </c>
      <c r="H85" s="41">
        <f t="shared" si="11"/>
        <v>4934</v>
      </c>
      <c r="I85" s="41"/>
      <c r="J85" s="41"/>
      <c r="K85" s="41"/>
      <c r="L85" s="109"/>
    </row>
    <row r="86" spans="1:12" ht="15.75" customHeight="1">
      <c r="A86" s="55"/>
      <c r="B86" s="116"/>
      <c r="C86" s="8" t="s">
        <v>148</v>
      </c>
      <c r="D86" s="5" t="s">
        <v>149</v>
      </c>
      <c r="E86" s="41"/>
      <c r="F86" s="41">
        <f>'Z 2 '!G164</f>
        <v>174</v>
      </c>
      <c r="G86" s="41">
        <f t="shared" si="11"/>
        <v>174</v>
      </c>
      <c r="H86" s="41"/>
      <c r="I86" s="41"/>
      <c r="J86" s="41"/>
      <c r="K86" s="41"/>
      <c r="L86" s="109"/>
    </row>
    <row r="87" spans="1:12" ht="15.75" customHeight="1">
      <c r="A87" s="55"/>
      <c r="B87" s="116"/>
      <c r="C87" s="8" t="s">
        <v>153</v>
      </c>
      <c r="D87" s="5" t="s">
        <v>225</v>
      </c>
      <c r="E87" s="41"/>
      <c r="F87" s="41">
        <f>'Z 2 '!G165</f>
        <v>5064</v>
      </c>
      <c r="G87" s="41">
        <f t="shared" si="11"/>
        <v>5064</v>
      </c>
      <c r="H87" s="41"/>
      <c r="I87" s="41"/>
      <c r="J87" s="41"/>
      <c r="K87" s="41"/>
      <c r="L87" s="109"/>
    </row>
    <row r="88" spans="1:12" ht="15.75" customHeight="1">
      <c r="A88" s="55"/>
      <c r="B88" s="116"/>
      <c r="C88" s="8" t="s">
        <v>305</v>
      </c>
      <c r="D88" s="5" t="s">
        <v>313</v>
      </c>
      <c r="E88" s="41"/>
      <c r="F88" s="41">
        <f>'Z 2 '!G166</f>
        <v>109</v>
      </c>
      <c r="G88" s="41">
        <f t="shared" si="11"/>
        <v>109</v>
      </c>
      <c r="H88" s="41"/>
      <c r="I88" s="41"/>
      <c r="J88" s="41"/>
      <c r="K88" s="41"/>
      <c r="L88" s="109"/>
    </row>
    <row r="89" spans="1:12" ht="15.75" customHeight="1">
      <c r="A89" s="55"/>
      <c r="B89" s="116"/>
      <c r="C89" s="8" t="s">
        <v>306</v>
      </c>
      <c r="D89" s="5" t="s">
        <v>314</v>
      </c>
      <c r="E89" s="41"/>
      <c r="F89" s="41">
        <f>'Z 2 '!G167</f>
        <v>721</v>
      </c>
      <c r="G89" s="41">
        <f t="shared" si="11"/>
        <v>721</v>
      </c>
      <c r="H89" s="41"/>
      <c r="I89" s="41"/>
      <c r="J89" s="41"/>
      <c r="K89" s="41"/>
      <c r="L89" s="109"/>
    </row>
    <row r="90" spans="1:12" ht="23.25" customHeight="1">
      <c r="A90" s="121" t="s">
        <v>205</v>
      </c>
      <c r="B90" s="117" t="s">
        <v>226</v>
      </c>
      <c r="C90" s="122" t="s">
        <v>269</v>
      </c>
      <c r="D90" s="122" t="s">
        <v>391</v>
      </c>
      <c r="E90" s="107">
        <f>'Z 1'!I61</f>
        <v>2840000</v>
      </c>
      <c r="F90" s="107">
        <f aca="true" t="shared" si="12" ref="F90:L90">SUM(F91:F116)</f>
        <v>2840000</v>
      </c>
      <c r="G90" s="107">
        <f t="shared" si="12"/>
        <v>2840000</v>
      </c>
      <c r="H90" s="107">
        <f t="shared" si="12"/>
        <v>2276821</v>
      </c>
      <c r="I90" s="107">
        <f t="shared" si="12"/>
        <v>12549</v>
      </c>
      <c r="J90" s="107">
        <f t="shared" si="12"/>
        <v>0</v>
      </c>
      <c r="K90" s="107">
        <f t="shared" si="12"/>
        <v>0</v>
      </c>
      <c r="L90" s="152">
        <f t="shared" si="12"/>
        <v>0</v>
      </c>
    </row>
    <row r="91" spans="1:12" ht="15.75" customHeight="1">
      <c r="A91" s="56"/>
      <c r="B91" s="125"/>
      <c r="C91" s="66" t="s">
        <v>431</v>
      </c>
      <c r="D91" s="9" t="s">
        <v>529</v>
      </c>
      <c r="E91" s="85"/>
      <c r="F91" s="85">
        <f>'Z 2 '!G173</f>
        <v>151132</v>
      </c>
      <c r="G91" s="85">
        <f>F91</f>
        <v>151132</v>
      </c>
      <c r="H91" s="85"/>
      <c r="I91" s="85"/>
      <c r="J91" s="85"/>
      <c r="K91" s="85"/>
      <c r="L91" s="113"/>
    </row>
    <row r="92" spans="1:12" ht="14.25" customHeight="1">
      <c r="A92" s="55"/>
      <c r="B92" s="10"/>
      <c r="C92" s="10" t="s">
        <v>142</v>
      </c>
      <c r="D92" s="9" t="s">
        <v>392</v>
      </c>
      <c r="E92" s="41"/>
      <c r="F92" s="85">
        <f>'Z 2 '!G174</f>
        <v>63500</v>
      </c>
      <c r="G92" s="85">
        <f aca="true" t="shared" si="13" ref="G92:H107">F92</f>
        <v>63500</v>
      </c>
      <c r="H92" s="85">
        <f t="shared" si="13"/>
        <v>63500</v>
      </c>
      <c r="I92" s="85"/>
      <c r="J92" s="85"/>
      <c r="K92" s="85"/>
      <c r="L92" s="109">
        <v>0</v>
      </c>
    </row>
    <row r="93" spans="1:12" ht="14.25" customHeight="1">
      <c r="A93" s="55"/>
      <c r="B93" s="10"/>
      <c r="C93" s="10" t="s">
        <v>144</v>
      </c>
      <c r="D93" s="9" t="s">
        <v>388</v>
      </c>
      <c r="E93" s="41"/>
      <c r="F93" s="85">
        <f>'Z 2 '!G175</f>
        <v>5189</v>
      </c>
      <c r="G93" s="85">
        <f t="shared" si="13"/>
        <v>5189</v>
      </c>
      <c r="H93" s="85">
        <f t="shared" si="13"/>
        <v>5189</v>
      </c>
      <c r="I93" s="85"/>
      <c r="J93" s="85"/>
      <c r="K93" s="85"/>
      <c r="L93" s="109">
        <v>0</v>
      </c>
    </row>
    <row r="94" spans="1:12" ht="16.5" customHeight="1">
      <c r="A94" s="55"/>
      <c r="B94" s="10"/>
      <c r="C94" s="10" t="s">
        <v>215</v>
      </c>
      <c r="D94" s="9" t="s">
        <v>277</v>
      </c>
      <c r="E94" s="41"/>
      <c r="F94" s="85">
        <f>'Z 2 '!G176</f>
        <v>1933000</v>
      </c>
      <c r="G94" s="85">
        <f t="shared" si="13"/>
        <v>1933000</v>
      </c>
      <c r="H94" s="85">
        <f t="shared" si="13"/>
        <v>1933000</v>
      </c>
      <c r="I94" s="85"/>
      <c r="J94" s="85"/>
      <c r="K94" s="85"/>
      <c r="L94" s="109">
        <v>0</v>
      </c>
    </row>
    <row r="95" spans="1:12" ht="15" customHeight="1">
      <c r="A95" s="55"/>
      <c r="B95" s="10"/>
      <c r="C95" s="10" t="s">
        <v>216</v>
      </c>
      <c r="D95" s="10" t="s">
        <v>389</v>
      </c>
      <c r="E95" s="41"/>
      <c r="F95" s="85">
        <f>'Z 2 '!G177</f>
        <v>121341</v>
      </c>
      <c r="G95" s="85">
        <f t="shared" si="13"/>
        <v>121341</v>
      </c>
      <c r="H95" s="85">
        <f t="shared" si="13"/>
        <v>121341</v>
      </c>
      <c r="I95" s="85"/>
      <c r="J95" s="85"/>
      <c r="K95" s="85"/>
      <c r="L95" s="109">
        <v>0</v>
      </c>
    </row>
    <row r="96" spans="1:12" ht="14.25" customHeight="1">
      <c r="A96" s="55"/>
      <c r="B96" s="10"/>
      <c r="C96" s="10" t="s">
        <v>218</v>
      </c>
      <c r="D96" s="10" t="s">
        <v>219</v>
      </c>
      <c r="E96" s="41"/>
      <c r="F96" s="85">
        <f>'Z 2 '!G178</f>
        <v>153791</v>
      </c>
      <c r="G96" s="85">
        <f t="shared" si="13"/>
        <v>153791</v>
      </c>
      <c r="H96" s="85">
        <f t="shared" si="13"/>
        <v>153791</v>
      </c>
      <c r="I96" s="85"/>
      <c r="J96" s="85"/>
      <c r="K96" s="85"/>
      <c r="L96" s="109">
        <v>0</v>
      </c>
    </row>
    <row r="97" spans="1:12" ht="15.75" customHeight="1">
      <c r="A97" s="55"/>
      <c r="B97" s="10"/>
      <c r="C97" s="10" t="s">
        <v>64</v>
      </c>
      <c r="D97" s="5" t="s">
        <v>286</v>
      </c>
      <c r="E97" s="41"/>
      <c r="F97" s="85">
        <f>'Z 2 '!G179</f>
        <v>0</v>
      </c>
      <c r="G97" s="85">
        <f t="shared" si="13"/>
        <v>0</v>
      </c>
      <c r="H97" s="85"/>
      <c r="I97" s="85"/>
      <c r="J97" s="85"/>
      <c r="K97" s="85"/>
      <c r="L97" s="109"/>
    </row>
    <row r="98" spans="1:12" ht="15.75" customHeight="1">
      <c r="A98" s="55"/>
      <c r="B98" s="10"/>
      <c r="C98" s="9" t="s">
        <v>170</v>
      </c>
      <c r="D98" s="9" t="s">
        <v>390</v>
      </c>
      <c r="E98" s="41"/>
      <c r="F98" s="85">
        <f>'Z 2 '!G180</f>
        <v>10876</v>
      </c>
      <c r="G98" s="85">
        <f t="shared" si="13"/>
        <v>10876</v>
      </c>
      <c r="H98" s="85"/>
      <c r="I98" s="85">
        <f>G98</f>
        <v>10876</v>
      </c>
      <c r="J98" s="85"/>
      <c r="K98" s="85"/>
      <c r="L98" s="109">
        <v>0</v>
      </c>
    </row>
    <row r="99" spans="1:12" ht="16.5" customHeight="1">
      <c r="A99" s="55"/>
      <c r="B99" s="10"/>
      <c r="C99" s="9" t="s">
        <v>146</v>
      </c>
      <c r="D99" s="9" t="s">
        <v>147</v>
      </c>
      <c r="E99" s="41"/>
      <c r="F99" s="85">
        <f>'Z 2 '!G181</f>
        <v>1673</v>
      </c>
      <c r="G99" s="85">
        <f t="shared" si="13"/>
        <v>1673</v>
      </c>
      <c r="H99" s="85"/>
      <c r="I99" s="85">
        <f>G99</f>
        <v>1673</v>
      </c>
      <c r="J99" s="85"/>
      <c r="K99" s="85"/>
      <c r="L99" s="109">
        <v>0</v>
      </c>
    </row>
    <row r="100" spans="1:12" ht="13.5" customHeight="1">
      <c r="A100" s="55"/>
      <c r="B100" s="10"/>
      <c r="C100" s="10" t="s">
        <v>432</v>
      </c>
      <c r="D100" s="9" t="s">
        <v>433</v>
      </c>
      <c r="E100" s="41"/>
      <c r="F100" s="85">
        <f>'Z 2 '!G182</f>
        <v>91235</v>
      </c>
      <c r="G100" s="85">
        <f t="shared" si="13"/>
        <v>91235</v>
      </c>
      <c r="H100" s="85"/>
      <c r="I100" s="85"/>
      <c r="J100" s="85"/>
      <c r="K100" s="85"/>
      <c r="L100" s="109">
        <v>0</v>
      </c>
    </row>
    <row r="101" spans="1:12" ht="15" customHeight="1">
      <c r="A101" s="55"/>
      <c r="B101" s="116"/>
      <c r="C101" s="10" t="s">
        <v>148</v>
      </c>
      <c r="D101" s="10" t="s">
        <v>149</v>
      </c>
      <c r="E101" s="41"/>
      <c r="F101" s="85">
        <v>133807</v>
      </c>
      <c r="G101" s="85">
        <f t="shared" si="13"/>
        <v>133807</v>
      </c>
      <c r="H101" s="85"/>
      <c r="I101" s="85"/>
      <c r="J101" s="85"/>
      <c r="K101" s="85"/>
      <c r="L101" s="114">
        <v>0</v>
      </c>
    </row>
    <row r="102" spans="1:12" ht="15.75" customHeight="1">
      <c r="A102" s="55"/>
      <c r="B102" s="116"/>
      <c r="C102" s="10" t="s">
        <v>221</v>
      </c>
      <c r="D102" s="10" t="s">
        <v>222</v>
      </c>
      <c r="E102" s="41"/>
      <c r="F102" s="85">
        <v>10787</v>
      </c>
      <c r="G102" s="85">
        <f t="shared" si="13"/>
        <v>10787</v>
      </c>
      <c r="H102" s="85"/>
      <c r="I102" s="85"/>
      <c r="J102" s="85"/>
      <c r="K102" s="85"/>
      <c r="L102" s="114">
        <v>0</v>
      </c>
    </row>
    <row r="103" spans="1:12" ht="15" customHeight="1">
      <c r="A103" s="55"/>
      <c r="B103" s="116"/>
      <c r="C103" s="10" t="s">
        <v>150</v>
      </c>
      <c r="D103" s="10" t="s">
        <v>223</v>
      </c>
      <c r="E103" s="41"/>
      <c r="F103" s="85">
        <f>'Z 2 '!G185</f>
        <v>34670</v>
      </c>
      <c r="G103" s="85">
        <f t="shared" si="13"/>
        <v>34670</v>
      </c>
      <c r="H103" s="85"/>
      <c r="I103" s="85"/>
      <c r="J103" s="85"/>
      <c r="K103" s="85"/>
      <c r="L103" s="114">
        <v>0</v>
      </c>
    </row>
    <row r="104" spans="1:12" ht="16.5" customHeight="1">
      <c r="A104" s="55"/>
      <c r="B104" s="116"/>
      <c r="C104" s="10" t="s">
        <v>152</v>
      </c>
      <c r="D104" s="10" t="s">
        <v>224</v>
      </c>
      <c r="E104" s="41"/>
      <c r="F104" s="85">
        <f>'Z 2 '!G186</f>
        <v>29800</v>
      </c>
      <c r="G104" s="85">
        <f t="shared" si="13"/>
        <v>29800</v>
      </c>
      <c r="H104" s="85"/>
      <c r="I104" s="85"/>
      <c r="J104" s="85"/>
      <c r="K104" s="85"/>
      <c r="L104" s="114">
        <v>0</v>
      </c>
    </row>
    <row r="105" spans="1:12" ht="15.75" customHeight="1">
      <c r="A105" s="55"/>
      <c r="B105" s="116"/>
      <c r="C105" s="10" t="s">
        <v>208</v>
      </c>
      <c r="D105" s="10" t="s">
        <v>212</v>
      </c>
      <c r="E105" s="41"/>
      <c r="F105" s="85">
        <f>'Z 2 '!G187</f>
        <v>12682</v>
      </c>
      <c r="G105" s="85">
        <f t="shared" si="13"/>
        <v>12682</v>
      </c>
      <c r="H105" s="85"/>
      <c r="I105" s="85"/>
      <c r="J105" s="85"/>
      <c r="K105" s="85"/>
      <c r="L105" s="114"/>
    </row>
    <row r="106" spans="1:12" ht="15" customHeight="1">
      <c r="A106" s="55"/>
      <c r="B106" s="116"/>
      <c r="C106" s="10" t="s">
        <v>153</v>
      </c>
      <c r="D106" s="10" t="s">
        <v>225</v>
      </c>
      <c r="E106" s="41"/>
      <c r="F106" s="85">
        <f>'Z 2 '!G188</f>
        <v>38000</v>
      </c>
      <c r="G106" s="85">
        <f t="shared" si="13"/>
        <v>38000</v>
      </c>
      <c r="H106" s="85"/>
      <c r="I106" s="85"/>
      <c r="J106" s="85"/>
      <c r="K106" s="85"/>
      <c r="L106" s="114">
        <v>0</v>
      </c>
    </row>
    <row r="107" spans="1:12" ht="14.25" customHeight="1">
      <c r="A107" s="55"/>
      <c r="B107" s="116"/>
      <c r="C107" s="10" t="s">
        <v>501</v>
      </c>
      <c r="D107" s="9" t="s">
        <v>502</v>
      </c>
      <c r="E107" s="41"/>
      <c r="F107" s="85">
        <f>'Z 2 '!G189</f>
        <v>1355</v>
      </c>
      <c r="G107" s="85">
        <f t="shared" si="13"/>
        <v>1355</v>
      </c>
      <c r="H107" s="85"/>
      <c r="I107" s="85"/>
      <c r="J107" s="85"/>
      <c r="K107" s="85"/>
      <c r="L107" s="114"/>
    </row>
    <row r="108" spans="1:12" ht="14.25" customHeight="1">
      <c r="A108" s="55"/>
      <c r="B108" s="116"/>
      <c r="C108" s="10" t="s">
        <v>315</v>
      </c>
      <c r="D108" s="9" t="s">
        <v>317</v>
      </c>
      <c r="E108" s="41"/>
      <c r="F108" s="85">
        <f>'Z 2 '!G190</f>
        <v>4677</v>
      </c>
      <c r="G108" s="85">
        <f aca="true" t="shared" si="14" ref="G108:G116">F108</f>
        <v>4677</v>
      </c>
      <c r="H108" s="85"/>
      <c r="I108" s="85"/>
      <c r="J108" s="85"/>
      <c r="K108" s="85"/>
      <c r="L108" s="114"/>
    </row>
    <row r="109" spans="1:12" ht="14.25" customHeight="1">
      <c r="A109" s="55"/>
      <c r="B109" s="116"/>
      <c r="C109" s="10" t="s">
        <v>303</v>
      </c>
      <c r="D109" s="9" t="s">
        <v>307</v>
      </c>
      <c r="E109" s="41"/>
      <c r="F109" s="85">
        <f>'Z 2 '!G191</f>
        <v>3770</v>
      </c>
      <c r="G109" s="85">
        <f t="shared" si="14"/>
        <v>3770</v>
      </c>
      <c r="H109" s="85"/>
      <c r="I109" s="85"/>
      <c r="J109" s="85"/>
      <c r="K109" s="85"/>
      <c r="L109" s="114"/>
    </row>
    <row r="110" spans="1:12" ht="14.25" customHeight="1">
      <c r="A110" s="55"/>
      <c r="B110" s="116"/>
      <c r="C110" s="10" t="s">
        <v>155</v>
      </c>
      <c r="D110" s="10" t="s">
        <v>156</v>
      </c>
      <c r="E110" s="41"/>
      <c r="F110" s="85">
        <f>'Z 2 '!G192</f>
        <v>4000</v>
      </c>
      <c r="G110" s="85">
        <f t="shared" si="14"/>
        <v>4000</v>
      </c>
      <c r="H110" s="85"/>
      <c r="I110" s="85"/>
      <c r="J110" s="85"/>
      <c r="K110" s="85"/>
      <c r="L110" s="114">
        <v>0</v>
      </c>
    </row>
    <row r="111" spans="1:12" ht="13.5" customHeight="1">
      <c r="A111" s="55"/>
      <c r="B111" s="116"/>
      <c r="C111" s="10" t="s">
        <v>157</v>
      </c>
      <c r="D111" s="10" t="s">
        <v>158</v>
      </c>
      <c r="E111" s="41"/>
      <c r="F111" s="85">
        <f>'Z 2 '!G193</f>
        <v>10699</v>
      </c>
      <c r="G111" s="85">
        <f t="shared" si="14"/>
        <v>10699</v>
      </c>
      <c r="H111" s="85"/>
      <c r="I111" s="85"/>
      <c r="J111" s="85"/>
      <c r="K111" s="85"/>
      <c r="L111" s="114">
        <v>0</v>
      </c>
    </row>
    <row r="112" spans="1:12" ht="12" customHeight="1">
      <c r="A112" s="55"/>
      <c r="B112" s="116"/>
      <c r="C112" s="10" t="s">
        <v>159</v>
      </c>
      <c r="D112" s="10" t="s">
        <v>160</v>
      </c>
      <c r="E112" s="41"/>
      <c r="F112" s="85">
        <f>'Z 2 '!G194</f>
        <v>2096</v>
      </c>
      <c r="G112" s="85">
        <f t="shared" si="14"/>
        <v>2096</v>
      </c>
      <c r="H112" s="85"/>
      <c r="I112" s="85"/>
      <c r="J112" s="85"/>
      <c r="K112" s="85"/>
      <c r="L112" s="114">
        <v>0</v>
      </c>
    </row>
    <row r="113" spans="1:12" ht="14.25" customHeight="1">
      <c r="A113" s="55"/>
      <c r="B113" s="116"/>
      <c r="C113" s="10" t="s">
        <v>207</v>
      </c>
      <c r="D113" s="10" t="s">
        <v>214</v>
      </c>
      <c r="E113" s="41"/>
      <c r="F113" s="85">
        <f>'Z 2 '!G195</f>
        <v>13789</v>
      </c>
      <c r="G113" s="85">
        <f t="shared" si="14"/>
        <v>13789</v>
      </c>
      <c r="H113" s="85"/>
      <c r="I113" s="85"/>
      <c r="J113" s="85"/>
      <c r="K113" s="85"/>
      <c r="L113" s="114">
        <v>0</v>
      </c>
    </row>
    <row r="114" spans="1:12" ht="14.25" customHeight="1">
      <c r="A114" s="55"/>
      <c r="B114" s="116"/>
      <c r="C114" s="10" t="s">
        <v>228</v>
      </c>
      <c r="D114" s="10" t="s">
        <v>393</v>
      </c>
      <c r="E114" s="41"/>
      <c r="F114" s="85">
        <f>'Z 2 '!G196</f>
        <v>160</v>
      </c>
      <c r="G114" s="85">
        <f t="shared" si="14"/>
        <v>160</v>
      </c>
      <c r="H114" s="85"/>
      <c r="I114" s="85"/>
      <c r="J114" s="85"/>
      <c r="K114" s="85"/>
      <c r="L114" s="114">
        <v>0</v>
      </c>
    </row>
    <row r="115" spans="1:12" ht="14.25" customHeight="1">
      <c r="A115" s="55"/>
      <c r="B115" s="116"/>
      <c r="C115" s="10" t="s">
        <v>305</v>
      </c>
      <c r="D115" s="9" t="s">
        <v>313</v>
      </c>
      <c r="E115" s="41"/>
      <c r="F115" s="85">
        <f>'Z 2 '!G197</f>
        <v>5971</v>
      </c>
      <c r="G115" s="85">
        <f t="shared" si="14"/>
        <v>5971</v>
      </c>
      <c r="H115" s="85"/>
      <c r="I115" s="85"/>
      <c r="J115" s="85"/>
      <c r="K115" s="85"/>
      <c r="L115" s="114"/>
    </row>
    <row r="116" spans="1:12" ht="14.25" customHeight="1">
      <c r="A116" s="55"/>
      <c r="B116" s="116"/>
      <c r="C116" s="10" t="s">
        <v>306</v>
      </c>
      <c r="D116" s="66" t="s">
        <v>314</v>
      </c>
      <c r="E116" s="41"/>
      <c r="F116" s="85">
        <f>'Z 2 '!G198</f>
        <v>2000</v>
      </c>
      <c r="G116" s="85">
        <f t="shared" si="14"/>
        <v>2000</v>
      </c>
      <c r="H116" s="85"/>
      <c r="I116" s="85"/>
      <c r="J116" s="85"/>
      <c r="K116" s="85"/>
      <c r="L116" s="114"/>
    </row>
    <row r="117" spans="1:12" ht="14.25" customHeight="1">
      <c r="A117" s="121" t="s">
        <v>205</v>
      </c>
      <c r="B117" s="117" t="s">
        <v>535</v>
      </c>
      <c r="C117" s="240" t="s">
        <v>269</v>
      </c>
      <c r="D117" s="240" t="s">
        <v>533</v>
      </c>
      <c r="E117" s="241">
        <f>'Z 1'!I64</f>
        <v>575</v>
      </c>
      <c r="F117" s="241">
        <f>SUM(F118:F119)</f>
        <v>575</v>
      </c>
      <c r="G117" s="241">
        <f aca="true" t="shared" si="15" ref="G117:L117">SUM(G118:G119)</f>
        <v>575</v>
      </c>
      <c r="H117" s="241">
        <f t="shared" si="15"/>
        <v>0</v>
      </c>
      <c r="I117" s="241">
        <f t="shared" si="15"/>
        <v>0</v>
      </c>
      <c r="J117" s="241">
        <f t="shared" si="15"/>
        <v>0</v>
      </c>
      <c r="K117" s="241">
        <f t="shared" si="15"/>
        <v>0</v>
      </c>
      <c r="L117" s="251">
        <f t="shared" si="15"/>
        <v>0</v>
      </c>
    </row>
    <row r="118" spans="1:12" ht="14.25" customHeight="1">
      <c r="A118" s="55"/>
      <c r="B118" s="116"/>
      <c r="C118" s="10" t="s">
        <v>148</v>
      </c>
      <c r="D118" s="10" t="s">
        <v>149</v>
      </c>
      <c r="E118" s="41"/>
      <c r="F118" s="85">
        <f>'Z 2 '!G212</f>
        <v>529</v>
      </c>
      <c r="G118" s="85">
        <f>F118</f>
        <v>529</v>
      </c>
      <c r="H118" s="85"/>
      <c r="I118" s="85"/>
      <c r="J118" s="85"/>
      <c r="K118" s="85"/>
      <c r="L118" s="114"/>
    </row>
    <row r="119" spans="1:12" ht="14.25" customHeight="1">
      <c r="A119" s="55"/>
      <c r="B119" s="116"/>
      <c r="C119" s="10" t="s">
        <v>153</v>
      </c>
      <c r="D119" s="10" t="s">
        <v>225</v>
      </c>
      <c r="E119" s="41"/>
      <c r="F119" s="85">
        <f>'Z 2 '!G213</f>
        <v>46</v>
      </c>
      <c r="G119" s="85">
        <f>F119</f>
        <v>46</v>
      </c>
      <c r="H119" s="85"/>
      <c r="I119" s="85"/>
      <c r="J119" s="85"/>
      <c r="K119" s="85"/>
      <c r="L119" s="114"/>
    </row>
    <row r="120" spans="1:12" ht="17.25" customHeight="1">
      <c r="A120" s="121" t="s">
        <v>280</v>
      </c>
      <c r="B120" s="117" t="s">
        <v>284</v>
      </c>
      <c r="C120" s="117" t="s">
        <v>269</v>
      </c>
      <c r="D120" s="122" t="s">
        <v>394</v>
      </c>
      <c r="E120" s="107">
        <f>'Z 1'!I113</f>
        <v>1693264</v>
      </c>
      <c r="F120" s="107">
        <f aca="true" t="shared" si="16" ref="F120:K120">F121</f>
        <v>1693264</v>
      </c>
      <c r="G120" s="107">
        <f t="shared" si="16"/>
        <v>1693264</v>
      </c>
      <c r="H120" s="107">
        <f t="shared" si="16"/>
        <v>0</v>
      </c>
      <c r="I120" s="107">
        <f t="shared" si="16"/>
        <v>0</v>
      </c>
      <c r="J120" s="107">
        <f t="shared" si="16"/>
        <v>1693264</v>
      </c>
      <c r="K120" s="107">
        <f t="shared" si="16"/>
        <v>0</v>
      </c>
      <c r="L120" s="115">
        <v>0</v>
      </c>
    </row>
    <row r="121" spans="1:12" ht="17.25" customHeight="1">
      <c r="A121" s="55"/>
      <c r="B121" s="116"/>
      <c r="C121" s="10" t="s">
        <v>285</v>
      </c>
      <c r="D121" s="9" t="s">
        <v>395</v>
      </c>
      <c r="E121" s="41"/>
      <c r="F121" s="41">
        <f>'Z 2 '!G418</f>
        <v>1693264</v>
      </c>
      <c r="G121" s="41">
        <f>F121</f>
        <v>1693264</v>
      </c>
      <c r="H121" s="41"/>
      <c r="I121" s="41"/>
      <c r="J121" s="41">
        <f>G121</f>
        <v>1693264</v>
      </c>
      <c r="K121" s="41"/>
      <c r="L121" s="114">
        <v>0</v>
      </c>
    </row>
    <row r="122" spans="1:12" ht="16.5" customHeight="1">
      <c r="A122" s="121">
        <v>852</v>
      </c>
      <c r="B122" s="117" t="s">
        <v>61</v>
      </c>
      <c r="C122" s="117">
        <v>2110</v>
      </c>
      <c r="D122" s="126" t="s">
        <v>59</v>
      </c>
      <c r="E122" s="107">
        <f>'Z 1'!I133</f>
        <v>375000</v>
      </c>
      <c r="F122" s="107">
        <f aca="true" t="shared" si="17" ref="F122:L122">SUM(F123:F136)</f>
        <v>375000</v>
      </c>
      <c r="G122" s="107">
        <f t="shared" si="17"/>
        <v>375000</v>
      </c>
      <c r="H122" s="107">
        <f t="shared" si="17"/>
        <v>291669</v>
      </c>
      <c r="I122" s="107">
        <f t="shared" si="17"/>
        <v>51831</v>
      </c>
      <c r="J122" s="107">
        <f t="shared" si="17"/>
        <v>0</v>
      </c>
      <c r="K122" s="107">
        <f t="shared" si="17"/>
        <v>0</v>
      </c>
      <c r="L122" s="152">
        <f t="shared" si="17"/>
        <v>0</v>
      </c>
    </row>
    <row r="123" spans="1:12" ht="16.5" customHeight="1">
      <c r="A123" s="54"/>
      <c r="B123" s="116"/>
      <c r="C123" s="10" t="s">
        <v>140</v>
      </c>
      <c r="D123" s="9" t="s">
        <v>141</v>
      </c>
      <c r="E123" s="41"/>
      <c r="F123" s="41">
        <f>'Z 2 '!G473</f>
        <v>269566</v>
      </c>
      <c r="G123" s="41">
        <f>F123</f>
        <v>269566</v>
      </c>
      <c r="H123" s="41">
        <f>G123</f>
        <v>269566</v>
      </c>
      <c r="I123" s="41"/>
      <c r="J123" s="41"/>
      <c r="K123" s="41"/>
      <c r="L123" s="109">
        <v>0</v>
      </c>
    </row>
    <row r="124" spans="1:12" ht="16.5" customHeight="1">
      <c r="A124" s="54"/>
      <c r="B124" s="116"/>
      <c r="C124" s="10" t="s">
        <v>144</v>
      </c>
      <c r="D124" s="9" t="s">
        <v>381</v>
      </c>
      <c r="E124" s="41"/>
      <c r="F124" s="41">
        <f>'Z 2 '!G474</f>
        <v>22103</v>
      </c>
      <c r="G124" s="41">
        <f aca="true" t="shared" si="18" ref="G124:G136">F124</f>
        <v>22103</v>
      </c>
      <c r="H124" s="41">
        <f>G124</f>
        <v>22103</v>
      </c>
      <c r="I124" s="41"/>
      <c r="J124" s="41"/>
      <c r="K124" s="41"/>
      <c r="L124" s="109">
        <v>0</v>
      </c>
    </row>
    <row r="125" spans="1:12" ht="16.5" customHeight="1">
      <c r="A125" s="54"/>
      <c r="B125" s="116"/>
      <c r="C125" s="9" t="s">
        <v>170</v>
      </c>
      <c r="D125" s="9" t="s">
        <v>202</v>
      </c>
      <c r="E125" s="41"/>
      <c r="F125" s="41">
        <f>'Z 2 '!G475</f>
        <v>44673</v>
      </c>
      <c r="G125" s="41">
        <f t="shared" si="18"/>
        <v>44673</v>
      </c>
      <c r="H125" s="41"/>
      <c r="I125" s="41">
        <f>F125</f>
        <v>44673</v>
      </c>
      <c r="J125" s="41"/>
      <c r="K125" s="41"/>
      <c r="L125" s="109">
        <v>0</v>
      </c>
    </row>
    <row r="126" spans="1:12" ht="16.5" customHeight="1">
      <c r="A126" s="54"/>
      <c r="B126" s="116"/>
      <c r="C126" s="9" t="s">
        <v>146</v>
      </c>
      <c r="D126" s="9" t="s">
        <v>147</v>
      </c>
      <c r="E126" s="41"/>
      <c r="F126" s="41">
        <f>'Z 2 '!G476</f>
        <v>7158</v>
      </c>
      <c r="G126" s="41">
        <f t="shared" si="18"/>
        <v>7158</v>
      </c>
      <c r="H126" s="41"/>
      <c r="I126" s="41">
        <f>F126</f>
        <v>7158</v>
      </c>
      <c r="J126" s="41"/>
      <c r="K126" s="41"/>
      <c r="L126" s="109">
        <v>0</v>
      </c>
    </row>
    <row r="127" spans="1:12" ht="17.25" customHeight="1">
      <c r="A127" s="54"/>
      <c r="B127" s="116"/>
      <c r="C127" s="9" t="s">
        <v>148</v>
      </c>
      <c r="D127" s="9" t="s">
        <v>149</v>
      </c>
      <c r="E127" s="41"/>
      <c r="F127" s="41">
        <f>'Z 2 '!G477</f>
        <v>5600</v>
      </c>
      <c r="G127" s="41">
        <f t="shared" si="18"/>
        <v>5600</v>
      </c>
      <c r="H127" s="41"/>
      <c r="I127" s="41"/>
      <c r="J127" s="41"/>
      <c r="K127" s="41"/>
      <c r="L127" s="109">
        <v>0</v>
      </c>
    </row>
    <row r="128" spans="1:12" ht="17.25" customHeight="1">
      <c r="A128" s="54"/>
      <c r="B128" s="116"/>
      <c r="C128" s="58">
        <v>4230</v>
      </c>
      <c r="D128" s="10" t="s">
        <v>567</v>
      </c>
      <c r="E128" s="41"/>
      <c r="F128" s="41">
        <f>'Z 2 '!G478</f>
        <v>200</v>
      </c>
      <c r="G128" s="41">
        <f t="shared" si="18"/>
        <v>200</v>
      </c>
      <c r="H128" s="41"/>
      <c r="I128" s="41"/>
      <c r="J128" s="41"/>
      <c r="K128" s="41"/>
      <c r="L128" s="109"/>
    </row>
    <row r="129" spans="1:12" ht="17.25" customHeight="1">
      <c r="A129" s="54"/>
      <c r="B129" s="116"/>
      <c r="C129" s="9" t="s">
        <v>150</v>
      </c>
      <c r="D129" s="9" t="s">
        <v>223</v>
      </c>
      <c r="E129" s="41"/>
      <c r="F129" s="41">
        <f>'Z 2 '!G479</f>
        <v>6586</v>
      </c>
      <c r="G129" s="41">
        <f t="shared" si="18"/>
        <v>6586</v>
      </c>
      <c r="H129" s="41"/>
      <c r="I129" s="41"/>
      <c r="J129" s="41"/>
      <c r="K129" s="41"/>
      <c r="L129" s="109">
        <v>0</v>
      </c>
    </row>
    <row r="130" spans="1:12" ht="17.25" customHeight="1">
      <c r="A130" s="54"/>
      <c r="B130" s="116"/>
      <c r="C130" s="58" t="s">
        <v>208</v>
      </c>
      <c r="D130" s="10" t="s">
        <v>212</v>
      </c>
      <c r="E130" s="41"/>
      <c r="F130" s="41">
        <f>'Z 2 '!G480</f>
        <v>80</v>
      </c>
      <c r="G130" s="41">
        <f t="shared" si="18"/>
        <v>80</v>
      </c>
      <c r="H130" s="41"/>
      <c r="I130" s="41"/>
      <c r="J130" s="41"/>
      <c r="K130" s="41"/>
      <c r="L130" s="109"/>
    </row>
    <row r="131" spans="1:12" ht="16.5" customHeight="1">
      <c r="A131" s="54"/>
      <c r="B131" s="116"/>
      <c r="C131" s="9" t="s">
        <v>153</v>
      </c>
      <c r="D131" s="9" t="s">
        <v>225</v>
      </c>
      <c r="E131" s="41"/>
      <c r="F131" s="41">
        <f>'Z 2 '!G481</f>
        <v>4000</v>
      </c>
      <c r="G131" s="41">
        <f t="shared" si="18"/>
        <v>4000</v>
      </c>
      <c r="H131" s="41"/>
      <c r="I131" s="41"/>
      <c r="J131" s="41"/>
      <c r="K131" s="41"/>
      <c r="L131" s="109">
        <v>0</v>
      </c>
    </row>
    <row r="132" spans="1:12" ht="16.5" customHeight="1">
      <c r="A132" s="54"/>
      <c r="B132" s="116"/>
      <c r="C132" s="9" t="s">
        <v>501</v>
      </c>
      <c r="D132" s="9" t="s">
        <v>502</v>
      </c>
      <c r="E132" s="41"/>
      <c r="F132" s="41">
        <f>'Z 2 '!G482</f>
        <v>396</v>
      </c>
      <c r="G132" s="41">
        <f t="shared" si="18"/>
        <v>396</v>
      </c>
      <c r="H132" s="41"/>
      <c r="I132" s="41"/>
      <c r="J132" s="41"/>
      <c r="K132" s="41"/>
      <c r="L132" s="109"/>
    </row>
    <row r="133" spans="1:12" ht="16.5" customHeight="1">
      <c r="A133" s="54"/>
      <c r="B133" s="116"/>
      <c r="C133" s="9">
        <v>4370</v>
      </c>
      <c r="D133" s="9" t="s">
        <v>307</v>
      </c>
      <c r="E133" s="41"/>
      <c r="F133" s="41">
        <f>'Z 2 '!G483</f>
        <v>1000</v>
      </c>
      <c r="G133" s="41">
        <f t="shared" si="18"/>
        <v>1000</v>
      </c>
      <c r="H133" s="41"/>
      <c r="I133" s="41"/>
      <c r="J133" s="41"/>
      <c r="K133" s="41"/>
      <c r="L133" s="109"/>
    </row>
    <row r="134" spans="1:12" ht="18" customHeight="1">
      <c r="A134" s="54"/>
      <c r="B134" s="116"/>
      <c r="C134" s="9" t="s">
        <v>155</v>
      </c>
      <c r="D134" s="9" t="s">
        <v>156</v>
      </c>
      <c r="E134" s="41"/>
      <c r="F134" s="41">
        <f>'Z 2 '!G484</f>
        <v>1000</v>
      </c>
      <c r="G134" s="41">
        <f t="shared" si="18"/>
        <v>1000</v>
      </c>
      <c r="H134" s="41"/>
      <c r="I134" s="41"/>
      <c r="J134" s="41"/>
      <c r="K134" s="41"/>
      <c r="L134" s="109">
        <v>0</v>
      </c>
    </row>
    <row r="135" spans="1:12" ht="17.25" customHeight="1">
      <c r="A135" s="54"/>
      <c r="B135" s="116"/>
      <c r="C135" s="9" t="s">
        <v>159</v>
      </c>
      <c r="D135" s="9" t="s">
        <v>160</v>
      </c>
      <c r="E135" s="41"/>
      <c r="F135" s="41">
        <f>'Z 2 '!G485</f>
        <v>11638</v>
      </c>
      <c r="G135" s="41">
        <f t="shared" si="18"/>
        <v>11638</v>
      </c>
      <c r="H135" s="41"/>
      <c r="I135" s="41"/>
      <c r="J135" s="41"/>
      <c r="K135" s="41"/>
      <c r="L135" s="109">
        <v>0</v>
      </c>
    </row>
    <row r="136" spans="1:12" ht="17.25" customHeight="1">
      <c r="A136" s="181"/>
      <c r="B136" s="182"/>
      <c r="C136" s="183" t="s">
        <v>304</v>
      </c>
      <c r="D136" s="183" t="s">
        <v>63</v>
      </c>
      <c r="E136" s="184"/>
      <c r="F136" s="184">
        <f>'Z 2 '!G486</f>
        <v>1000</v>
      </c>
      <c r="G136" s="184">
        <f t="shared" si="18"/>
        <v>1000</v>
      </c>
      <c r="H136" s="184"/>
      <c r="I136" s="184"/>
      <c r="J136" s="184"/>
      <c r="K136" s="184"/>
      <c r="L136" s="185"/>
    </row>
    <row r="137" spans="1:12" ht="17.25" customHeight="1">
      <c r="A137" s="244" t="s">
        <v>288</v>
      </c>
      <c r="B137" s="240" t="s">
        <v>385</v>
      </c>
      <c r="C137" s="126" t="s">
        <v>269</v>
      </c>
      <c r="D137" s="126" t="s">
        <v>384</v>
      </c>
      <c r="E137" s="241">
        <f>'Z 1'!I152</f>
        <v>6396</v>
      </c>
      <c r="F137" s="241">
        <f>F138</f>
        <v>6396</v>
      </c>
      <c r="G137" s="241">
        <f aca="true" t="shared" si="19" ref="G137:L137">G138</f>
        <v>6396</v>
      </c>
      <c r="H137" s="241">
        <f t="shared" si="19"/>
        <v>0</v>
      </c>
      <c r="I137" s="241">
        <f t="shared" si="19"/>
        <v>0</v>
      </c>
      <c r="J137" s="241">
        <f t="shared" si="19"/>
        <v>6396</v>
      </c>
      <c r="K137" s="241">
        <f t="shared" si="19"/>
        <v>0</v>
      </c>
      <c r="L137" s="251">
        <f t="shared" si="19"/>
        <v>0</v>
      </c>
    </row>
    <row r="138" spans="1:12" ht="17.25" customHeight="1" thickBot="1">
      <c r="A138" s="181"/>
      <c r="B138" s="182"/>
      <c r="C138" s="248" t="s">
        <v>289</v>
      </c>
      <c r="D138" s="249" t="s">
        <v>290</v>
      </c>
      <c r="E138" s="184"/>
      <c r="F138" s="184">
        <f>'Z 2 '!G579</f>
        <v>6396</v>
      </c>
      <c r="G138" s="184">
        <f>F138</f>
        <v>6396</v>
      </c>
      <c r="H138" s="184"/>
      <c r="I138" s="184"/>
      <c r="J138" s="184">
        <f>G138</f>
        <v>6396</v>
      </c>
      <c r="K138" s="184"/>
      <c r="L138" s="185"/>
    </row>
    <row r="139" spans="1:12" ht="27.75" customHeight="1" thickBot="1">
      <c r="A139" s="290" t="s">
        <v>396</v>
      </c>
      <c r="B139" s="291"/>
      <c r="C139" s="291"/>
      <c r="D139" s="291"/>
      <c r="E139" s="238">
        <f>E13+E31+E41+E43+E45+E66+E77+E81+E90+E117+E120+E122+E137</f>
        <v>5581925</v>
      </c>
      <c r="F139" s="238">
        <f aca="true" t="shared" si="20" ref="F139:L139">F13+F31+F41+F43+F45+F66+F77+F81+F90+F117+F120+F122+F137</f>
        <v>5581925</v>
      </c>
      <c r="G139" s="238">
        <f t="shared" si="20"/>
        <v>5581925</v>
      </c>
      <c r="H139" s="238">
        <f t="shared" si="20"/>
        <v>2943044</v>
      </c>
      <c r="I139" s="238">
        <f t="shared" si="20"/>
        <v>124205</v>
      </c>
      <c r="J139" s="238">
        <f t="shared" si="20"/>
        <v>1699660</v>
      </c>
      <c r="K139" s="238">
        <f t="shared" si="20"/>
        <v>0</v>
      </c>
      <c r="L139" s="250">
        <f t="shared" si="20"/>
        <v>0</v>
      </c>
    </row>
    <row r="142" spans="9:11" ht="12.75">
      <c r="I142" s="286"/>
      <c r="J142" s="286"/>
      <c r="K142" s="286"/>
    </row>
    <row r="143" spans="9:11" ht="12.75">
      <c r="I143" s="70"/>
      <c r="J143" s="70"/>
      <c r="K143" s="70"/>
    </row>
    <row r="144" spans="9:11" ht="12.75">
      <c r="I144" s="286"/>
      <c r="J144" s="286"/>
      <c r="K144" s="286"/>
    </row>
  </sheetData>
  <mergeCells count="15">
    <mergeCell ref="E1:L1"/>
    <mergeCell ref="A3:L3"/>
    <mergeCell ref="A139:D139"/>
    <mergeCell ref="L5:L7"/>
    <mergeCell ref="D5:D7"/>
    <mergeCell ref="A5:C5"/>
    <mergeCell ref="E5:E7"/>
    <mergeCell ref="G6:G7"/>
    <mergeCell ref="H6:J6"/>
    <mergeCell ref="I144:K144"/>
    <mergeCell ref="F5:F7"/>
    <mergeCell ref="G5:K5"/>
    <mergeCell ref="K6:K7"/>
    <mergeCell ref="I142:K142"/>
    <mergeCell ref="B12:F12"/>
  </mergeCells>
  <printOptions/>
  <pageMargins left="0.4330708661417323" right="0.4330708661417323" top="0.7480314960629921" bottom="0.3937007874015748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55" max="11" man="1"/>
    <brk id="89" max="11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2010-11-23T09:37:15Z</cp:lastPrinted>
  <dcterms:created xsi:type="dcterms:W3CDTF">2002-03-22T09:59:04Z</dcterms:created>
  <dcterms:modified xsi:type="dcterms:W3CDTF">2010-11-26T09:18:23Z</dcterms:modified>
  <cp:category/>
  <cp:version/>
  <cp:contentType/>
  <cp:contentStatus/>
</cp:coreProperties>
</file>